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245" windowHeight="12465" tabRatio="942" firstSheet="17" activeTab="22"/>
  </bookViews>
  <sheets>
    <sheet name="（表一）2023年一般公共预算收入情况表" sheetId="1" r:id="rId1"/>
    <sheet name="（表二）2023年一般公共预算支出执行情况表" sheetId="2" r:id="rId2"/>
    <sheet name="（表三）2023年政府性基金预算收入执行情况表" sheetId="3" r:id="rId3"/>
    <sheet name="（表四）2023年政府性基金预算支出执行情况表" sheetId="4" r:id="rId4"/>
    <sheet name="(表五)2023年国有资本经营预算执行情况表" sheetId="5" r:id="rId5"/>
    <sheet name="（表六）2023年社会保险基金预算收入执行情况表" sheetId="6" r:id="rId6"/>
    <sheet name="（表七）2023年社会保险基金预算支出执行情况表" sheetId="7" r:id="rId7"/>
    <sheet name="（表八）2023年社会保险基金结余情况表" sheetId="8" r:id="rId8"/>
    <sheet name="（表九）2024年一般公共预算收入情况表" sheetId="9" r:id="rId9"/>
    <sheet name="（表十）2024年一般公共预算支出情况表" sheetId="22" r:id="rId10"/>
    <sheet name="（表十一）2024年政府预算经济分类情况表" sheetId="34" r:id="rId11"/>
    <sheet name="（表十二）2024年政府性基金预算收入情况表" sheetId="12" r:id="rId12"/>
    <sheet name="（表十三）2024年政府性基金预算支出情况表" sheetId="13" r:id="rId13"/>
    <sheet name="（表十四）2024年国有资本经营收入预算情况表" sheetId="42" r:id="rId14"/>
    <sheet name="（表十五）2024年国有资本经营支出预算情况表" sheetId="43" r:id="rId15"/>
    <sheet name="（表十六）2024年社会保险基金收入预算情况表" sheetId="15" r:id="rId16"/>
    <sheet name="（表十七）2024年社会保险基金支出预算情况表" sheetId="16" r:id="rId17"/>
    <sheet name="（表十八）2024年社保基金结余情况表" sheetId="17" r:id="rId18"/>
    <sheet name="（表十九）2023年地方政府债务限额及余额情况表" sheetId="18" r:id="rId19"/>
    <sheet name="（表二十）2023年地方政府债务投向情况表" sheetId="19" r:id="rId20"/>
    <sheet name="（表二十一）2023年年初新增地方政府债券资金安排表" sheetId="44" r:id="rId21"/>
    <sheet name="（表二十二）2024年政府债务限额和余额情况表" sheetId="20" r:id="rId22"/>
    <sheet name="（表二十三）2024年“三保”支出预算表" sheetId="45" r:id="rId23"/>
    <sheet name="取数" sheetId="21" state="hidden" r:id="rId24"/>
  </sheets>
  <definedNames>
    <definedName name="_xlnm._FilterDatabase" localSheetId="0" hidden="1">'（表一）2023年一般公共预算收入情况表'!$A$5:$G$91</definedName>
    <definedName name="_xlnm._FilterDatabase" localSheetId="1" hidden="1">'（表二）2023年一般公共预算支出执行情况表'!$A$5:$G$574</definedName>
    <definedName name="_xlnm._FilterDatabase" localSheetId="3" hidden="1">'（表四）2023年政府性基金预算支出执行情况表'!$B$5:$G$86</definedName>
    <definedName name="_xlnm._FilterDatabase" localSheetId="4" hidden="1">'(表五)2023年国有资本经营预算执行情况表'!$B$4:$N$40</definedName>
    <definedName name="_xlnm._FilterDatabase" localSheetId="5" hidden="1">'（表六）2023年社会保险基金预算收入执行情况表'!$B$5:$E$47</definedName>
    <definedName name="_xlnm._FilterDatabase" localSheetId="8" hidden="1">'（表九）2024年一般公共预算收入情况表'!$A$5:$E$92</definedName>
    <definedName name="_xlnm._FilterDatabase" localSheetId="9" hidden="1">'（表十）2024年一般公共预算支出情况表'!$A$5:$G$494</definedName>
    <definedName name="_xlnm._FilterDatabase" localSheetId="12" hidden="1">'（表十三）2024年政府性基金预算支出情况表'!$B$5:$E$94</definedName>
    <definedName name="_xlnm._FilterDatabase" localSheetId="13" hidden="1">'（表十四）2024年国有资本经营收入预算情况表'!$B$5:$J$41</definedName>
    <definedName name="_xlnm._FilterDatabase" localSheetId="14" hidden="1">'（表十五）2024年国有资本经营支出预算情况表'!$B$5:$J$41</definedName>
    <definedName name="_xlnm._FilterDatabase" localSheetId="23" hidden="1">取数!$A$6:$N$1712</definedName>
    <definedName name="_xlnm._FilterDatabase" localSheetId="6" hidden="1">'（表七）2023年社会保险基金预算支出执行情况表'!$B$5:$E$39</definedName>
    <definedName name="_ESF8887" localSheetId="1">'（表二）2023年一般公共预算支出执行情况表'!#REF!</definedName>
    <definedName name="_ESF8887" localSheetId="8">'（表九）2024年一般公共预算收入情况表'!#REF!</definedName>
    <definedName name="_ESF8887" localSheetId="0">'（表一）2023年一般公共预算收入情况表'!#REF!</definedName>
    <definedName name="_ESF8888" localSheetId="1">'（表二）2023年一般公共预算支出执行情况表'!#REF!</definedName>
    <definedName name="_ESF8888" localSheetId="8">'（表九）2024年一般公共预算收入情况表'!#REF!</definedName>
    <definedName name="_ESF8888" localSheetId="0">'（表一）2023年一般公共预算收入情况表'!#REF!</definedName>
    <definedName name="_ESF8889" localSheetId="1">'（表二）2023年一般公共预算支出执行情况表'!#REF!</definedName>
    <definedName name="_ESF8889" localSheetId="8">'（表九）2024年一般公共预算收入情况表'!#REF!</definedName>
    <definedName name="_ESF8889" localSheetId="0">'（表一）2023年一般公共预算收入情况表'!#REF!</definedName>
    <definedName name="_ESF8890" localSheetId="1">'（表二）2023年一般公共预算支出执行情况表'!#REF!</definedName>
    <definedName name="_ESF8890" localSheetId="8">'（表九）2024年一般公共预算收入情况表'!#REF!</definedName>
    <definedName name="_ESF8890" localSheetId="0">'（表一）2023年一般公共预算收入情况表'!#REF!</definedName>
    <definedName name="_ESF8891" localSheetId="1">'（表二）2023年一般公共预算支出执行情况表'!#REF!</definedName>
    <definedName name="_ESF8891" localSheetId="8">'（表九）2024年一般公共预算收入情况表'!#REF!</definedName>
    <definedName name="_ESF8891" localSheetId="0">'（表一）2023年一般公共预算收入情况表'!#REF!</definedName>
    <definedName name="_ESF8892" localSheetId="1">'（表二）2023年一般公共预算支出执行情况表'!#REF!</definedName>
    <definedName name="_ESF8892" localSheetId="8">'（表九）2024年一般公共预算收入情况表'!#REF!</definedName>
    <definedName name="_ESF8892" localSheetId="0">'（表一）2023年一般公共预算收入情况表'!#REF!</definedName>
    <definedName name="_ESF8893" localSheetId="1">'（表二）2023年一般公共预算支出执行情况表'!$C$5:$G$5</definedName>
    <definedName name="_ESF8893" localSheetId="8">'（表九）2024年一般公共预算收入情况表'!#REF!</definedName>
    <definedName name="_ESF8893" localSheetId="0">'（表一）2023年一般公共预算收入情况表'!#REF!</definedName>
    <definedName name="_ESF8894" localSheetId="1">'（表二）2023年一般公共预算支出执行情况表'!#REF!</definedName>
    <definedName name="_ESF8894" localSheetId="8">'（表九）2024年一般公共预算收入情况表'!#REF!</definedName>
    <definedName name="_ESF8894" localSheetId="0">'（表一）2023年一般公共预算收入情况表'!#REF!</definedName>
    <definedName name="_ESF8895" localSheetId="1">'（表二）2023年一般公共预算支出执行情况表'!#REF!</definedName>
    <definedName name="_ESF8895" localSheetId="8">'（表九）2024年一般公共预算收入情况表'!#REF!</definedName>
    <definedName name="_ESF8895" localSheetId="0">'（表一）2023年一般公共预算收入情况表'!#REF!</definedName>
    <definedName name="_ESF8896" localSheetId="1">'（表二）2023年一般公共预算支出执行情况表'!$C$6:$G$529</definedName>
    <definedName name="_ESF8896" localSheetId="8">'（表九）2024年一般公共预算收入情况表'!#REF!</definedName>
    <definedName name="_ESF8896" localSheetId="0">'（表一）2023年一般公共预算收入情况表'!#REF!</definedName>
    <definedName name="_ESF8907" localSheetId="2">'（表三）2023年政府性基金预算收入执行情况表'!#REF!</definedName>
    <definedName name="_ESF8907" localSheetId="11">'（表十二）2024年政府性基金预算收入情况表'!#REF!</definedName>
    <definedName name="_ESF8907" localSheetId="3">'（表四）2023年政府性基金预算支出执行情况表'!#REF!</definedName>
    <definedName name="_ESF8908" localSheetId="2">'（表三）2023年政府性基金预算收入执行情况表'!#REF!</definedName>
    <definedName name="_ESF8908" localSheetId="11">'（表十二）2024年政府性基金预算收入情况表'!$C$4:$C$4</definedName>
    <definedName name="_ESF8908" localSheetId="3">'（表四）2023年政府性基金预算支出执行情况表'!#REF!</definedName>
    <definedName name="_ESF8909" localSheetId="2">'（表三）2023年政府性基金预算收入执行情况表'!$C$7:$C$27</definedName>
    <definedName name="_ESF8909" localSheetId="11">'（表十二）2024年政府性基金预算收入情况表'!#REF!</definedName>
    <definedName name="_ESF8909" localSheetId="3">'（表四）2023年政府性基金预算支出执行情况表'!#REF!</definedName>
    <definedName name="_ESF8910" localSheetId="2">'（表三）2023年政府性基金预算收入执行情况表'!$E$7:$E$27</definedName>
    <definedName name="_ESF8910" localSheetId="11">'（表十二）2024年政府性基金预算收入情况表'!#REF!</definedName>
    <definedName name="_ESF8910" localSheetId="3">'（表四）2023年政府性基金预算支出执行情况表'!#REF!</definedName>
    <definedName name="_ESF8911" localSheetId="2">'（表三）2023年政府性基金预算收入执行情况表'!#REF!</definedName>
    <definedName name="_ESF8911" localSheetId="11">'（表十二）2024年政府性基金预算收入情况表'!$C$6:$C$29</definedName>
    <definedName name="_ESF8911" localSheetId="3">'（表四）2023年政府性基金预算支出执行情况表'!#REF!</definedName>
    <definedName name="_ESF8912" localSheetId="2">'（表三）2023年政府性基金预算收入执行情况表'!#REF!</definedName>
    <definedName name="_ESF8912" localSheetId="11">'（表十二）2024年政府性基金预算收入情况表'!#REF!</definedName>
    <definedName name="_ESF8912" localSheetId="3">'（表四）2023年政府性基金预算支出执行情况表'!$C$5:$G$5</definedName>
    <definedName name="_ESF8913" localSheetId="2">'（表三）2023年政府性基金预算收入执行情况表'!#REF!</definedName>
    <definedName name="_ESF8913" localSheetId="11">'（表十二）2024年政府性基金预算收入情况表'!#REF!</definedName>
    <definedName name="_ESF8913" localSheetId="3">'（表四）2023年政府性基金预算支出执行情况表'!$C$6:$G$6</definedName>
    <definedName name="_ESF8914" localSheetId="2">'（表三）2023年政府性基金预算收入执行情况表'!#REF!</definedName>
    <definedName name="_ESF8914" localSheetId="11">'（表十二）2024年政府性基金预算收入情况表'!#REF!</definedName>
    <definedName name="_ESF8914" localSheetId="3">'（表四）2023年政府性基金预算支出执行情况表'!#REF!</definedName>
    <definedName name="_ESF8915" localSheetId="2">'（表三）2023年政府性基金预算收入执行情况表'!#REF!</definedName>
    <definedName name="_ESF8915" localSheetId="11">'（表十二）2024年政府性基金预算收入情况表'!#REF!</definedName>
    <definedName name="_ESF8915" localSheetId="3">'（表四）2023年政府性基金预算支出执行情况表'!#REF!</definedName>
    <definedName name="_ESF8916" localSheetId="2">'（表三）2023年政府性基金预算收入执行情况表'!#REF!</definedName>
    <definedName name="_ESF8916" localSheetId="11">'（表十二）2024年政府性基金预算收入情况表'!#REF!</definedName>
    <definedName name="_ESF8916" localSheetId="3">'（表四）2023年政府性基金预算支出执行情况表'!$C$14:$G$86</definedName>
    <definedName name="_ESF8922" localSheetId="23">取数!$C$7:$C$158</definedName>
    <definedName name="_ESF8923" localSheetId="23">取数!$D$7:$D$158</definedName>
    <definedName name="_ESF8924" localSheetId="23">取数!$E$7:$E$158</definedName>
    <definedName name="_ESF8925" localSheetId="23">取数!$F$6:$G$6</definedName>
    <definedName name="_ESF8926" localSheetId="23">取数!$F$7:$G$158</definedName>
    <definedName name="_ESF8927" localSheetId="23">取数!$J$7:$J$1712</definedName>
    <definedName name="_ESF8928" localSheetId="23">取数!$K$7:$K$1712</definedName>
    <definedName name="_ESF8929" localSheetId="23">取数!$L$7:$L$1712</definedName>
    <definedName name="_ESF8930" localSheetId="23">取数!$M$6:$N$6</definedName>
    <definedName name="_ESF8931" localSheetId="23">取数!$M$7:$N$1712</definedName>
    <definedName name="_EST1538" localSheetId="1">'（表二）2023年一般公共预算支出执行情况表'!#REF!</definedName>
    <definedName name="_EST1538" localSheetId="8">'（表九）2024年一般公共预算收入情况表'!#REF!</definedName>
    <definedName name="_EST1538" localSheetId="0">'（表一）2023年一般公共预算收入情况表'!#REF!</definedName>
    <definedName name="_EST1539" localSheetId="1">'（表二）2023年一般公共预算支出执行情况表'!$C$5:$G$529</definedName>
    <definedName name="_EST1539" localSheetId="8">'（表九）2024年一般公共预算收入情况表'!#REF!</definedName>
    <definedName name="_EST1539" localSheetId="0">'（表一）2023年一般公共预算收入情况表'!#REF!</definedName>
    <definedName name="_EST1542" localSheetId="2">'（表三）2023年政府性基金预算收入执行情况表'!$C$4:$G$27</definedName>
    <definedName name="_EST1542" localSheetId="11">'（表十二）2024年政府性基金预算收入情况表'!$C$4:$C$29</definedName>
    <definedName name="_EST1542" localSheetId="3">'（表四）2023年政府性基金预算支出执行情况表'!#REF!</definedName>
    <definedName name="_EST1543" localSheetId="2">'（表三）2023年政府性基金预算收入执行情况表'!#REF!</definedName>
    <definedName name="_EST1543" localSheetId="11">'（表十二）2024年政府性基金预算收入情况表'!#REF!</definedName>
    <definedName name="_EST1543" localSheetId="3">'（表四）2023年政府性基金预算支出执行情况表'!$C$5:$G$86</definedName>
    <definedName name="_EST1545" localSheetId="23">取数!$C$6:$G$158</definedName>
    <definedName name="_EST1546" localSheetId="23">取数!$J$6:$N$1712</definedName>
    <definedName name="_xlnm._FilterDatabase" localSheetId="11" hidden="1">'（表十二）2024年政府性基金预算收入情况表'!$B$6:$E$29</definedName>
    <definedName name="_xlnm.Print_Titles" localSheetId="1">'（表二）2023年一般公共预算支出执行情况表'!$1:$5</definedName>
    <definedName name="_xlnm.Print_Titles" localSheetId="8">'（表九）2024年一般公共预算收入情况表'!$1:$5</definedName>
    <definedName name="_xlnm.Print_Titles" localSheetId="5">'（表六）2023年社会保险基金预算收入执行情况表'!$1:$5</definedName>
    <definedName name="_xlnm.Print_Titles" localSheetId="2">'（表三）2023年政府性基金预算收入执行情况表'!$1:$6</definedName>
    <definedName name="_xlnm.Print_Titles" localSheetId="11">'（表十二）2024年政府性基金预算收入情况表'!$1:$5</definedName>
    <definedName name="_xlnm.Print_Titles" localSheetId="16">'（表十七）2024年社会保险基金支出预算情况表'!$1:$5</definedName>
    <definedName name="_xlnm.Print_Titles" localSheetId="12">'（表十三）2024年政府性基金预算支出情况表'!$1:$5</definedName>
    <definedName name="_xlnm.Print_Titles" localSheetId="15">'（表十六）2024年社会保险基金收入预算情况表'!$1:$5</definedName>
    <definedName name="_xlnm.Print_Titles" localSheetId="3">'（表四）2023年政府性基金预算支出执行情况表'!$1:$5</definedName>
    <definedName name="_xlnm.Print_Titles" localSheetId="0">'（表一）2023年一般公共预算收入情况表'!$1:$5</definedName>
    <definedName name="地区名称">#REF!</definedName>
    <definedName name="_xlnm.Print_Titles" localSheetId="9">'（表十）2024年一般公共预算支出情况表'!$1:$5</definedName>
    <definedName name="_xlnm.Print_Titles" localSheetId="6">'（表七）2023年社会保险基金预算支出执行情况表'!$1:$5</definedName>
    <definedName name="_xlnm._FilterDatabase" localSheetId="10" hidden="1">'（表十一）2024年政府预算经济分类情况表'!$A$3:$R$3</definedName>
  </definedNames>
  <calcPr calcId="144525" fullPrecision="0"/>
</workbook>
</file>

<file path=xl/comments1.xml><?xml version="1.0" encoding="utf-8"?>
<comments xmlns="http://schemas.openxmlformats.org/spreadsheetml/2006/main">
  <authors>
    <author>lduser1</author>
  </authors>
  <commentList>
    <comment ref="H1319" authorId="0">
      <text>
        <r>
          <rPr>
            <b/>
            <sz val="9"/>
            <rFont val="宋体"/>
            <charset val="134"/>
          </rPr>
          <t>lduser1:</t>
        </r>
        <r>
          <rPr>
            <sz val="9"/>
            <rFont val="宋体"/>
            <charset val="134"/>
          </rPr>
          <t xml:space="preserve">
2012年科目名称改动</t>
        </r>
      </text>
    </comment>
    <comment ref="H1350" authorId="0">
      <text>
        <r>
          <rPr>
            <b/>
            <sz val="9"/>
            <rFont val="宋体"/>
            <charset val="134"/>
          </rPr>
          <t>lduser1:</t>
        </r>
        <r>
          <rPr>
            <sz val="9"/>
            <rFont val="宋体"/>
            <charset val="134"/>
          </rPr>
          <t xml:space="preserve">
2011年科目“一般财政预算石油储备支出”</t>
        </r>
      </text>
    </comment>
  </commentList>
</comments>
</file>

<file path=xl/sharedStrings.xml><?xml version="1.0" encoding="utf-8"?>
<sst xmlns="http://schemas.openxmlformats.org/spreadsheetml/2006/main" count="11371" uniqueCount="6054">
  <si>
    <r>
      <rPr>
        <sz val="12"/>
        <rFont val="宋体"/>
        <charset val="134"/>
      </rPr>
      <t>表一</t>
    </r>
  </si>
  <si>
    <r>
      <rPr>
        <sz val="20"/>
        <rFont val="宋体"/>
        <charset val="134"/>
      </rPr>
      <t>武定县</t>
    </r>
    <r>
      <rPr>
        <sz val="20"/>
        <rFont val="Times New Roman"/>
        <charset val="134"/>
      </rPr>
      <t>2023</t>
    </r>
    <r>
      <rPr>
        <sz val="20"/>
        <rFont val="宋体"/>
        <charset val="134"/>
      </rPr>
      <t>年一般公共预算收入执行情况表</t>
    </r>
  </si>
  <si>
    <t>单位：万元</t>
  </si>
  <si>
    <t>科目编码</t>
  </si>
  <si>
    <r>
      <rPr>
        <b/>
        <sz val="12"/>
        <rFont val="宋体"/>
        <charset val="134"/>
      </rPr>
      <t>项目名称</t>
    </r>
  </si>
  <si>
    <r>
      <rPr>
        <b/>
        <sz val="12"/>
        <rFont val="Times New Roman"/>
        <charset val="134"/>
      </rPr>
      <t>2023</t>
    </r>
    <r>
      <rPr>
        <b/>
        <sz val="12"/>
        <rFont val="宋体"/>
        <charset val="134"/>
      </rPr>
      <t>年预算数</t>
    </r>
  </si>
  <si>
    <r>
      <rPr>
        <b/>
        <sz val="12"/>
        <rFont val="Times New Roman"/>
        <charset val="134"/>
      </rPr>
      <t>2023</t>
    </r>
    <r>
      <rPr>
        <b/>
        <sz val="12"/>
        <rFont val="宋体"/>
        <charset val="134"/>
      </rPr>
      <t>年调整预算数</t>
    </r>
  </si>
  <si>
    <r>
      <rPr>
        <b/>
        <sz val="12"/>
        <rFont val="Times New Roman"/>
        <charset val="134"/>
      </rPr>
      <t>2023</t>
    </r>
    <r>
      <rPr>
        <b/>
        <sz val="12"/>
        <rFont val="宋体"/>
        <charset val="134"/>
      </rPr>
      <t>年决算数</t>
    </r>
  </si>
  <si>
    <r>
      <rPr>
        <b/>
        <sz val="12"/>
        <rFont val="宋体"/>
        <charset val="134"/>
      </rPr>
      <t>为年初预算数</t>
    </r>
    <r>
      <rPr>
        <b/>
        <sz val="12"/>
        <rFont val="Times New Roman"/>
        <charset val="134"/>
      </rPr>
      <t>%</t>
    </r>
  </si>
  <si>
    <r>
      <rPr>
        <b/>
        <sz val="12"/>
        <rFont val="宋体"/>
        <charset val="134"/>
      </rPr>
      <t>为调整预算数</t>
    </r>
    <r>
      <rPr>
        <b/>
        <sz val="12"/>
        <rFont val="Times New Roman"/>
        <charset val="134"/>
      </rPr>
      <t>%</t>
    </r>
  </si>
  <si>
    <t>一、税收收入</t>
  </si>
  <si>
    <r>
      <rPr>
        <sz val="11"/>
        <rFont val="Times New Roman"/>
        <charset val="134"/>
      </rPr>
      <t xml:space="preserve">    </t>
    </r>
    <r>
      <rPr>
        <sz val="11"/>
        <rFont val="宋体"/>
        <charset val="134"/>
      </rPr>
      <t>增值税</t>
    </r>
  </si>
  <si>
    <r>
      <rPr>
        <sz val="11"/>
        <rFont val="Times New Roman"/>
        <charset val="134"/>
      </rPr>
      <t xml:space="preserve">    </t>
    </r>
    <r>
      <rPr>
        <sz val="11"/>
        <rFont val="宋体"/>
        <charset val="134"/>
      </rPr>
      <t>企业所得税</t>
    </r>
  </si>
  <si>
    <r>
      <rPr>
        <sz val="11"/>
        <rFont val="Times New Roman"/>
        <charset val="134"/>
      </rPr>
      <t xml:space="preserve">    </t>
    </r>
    <r>
      <rPr>
        <sz val="11"/>
        <rFont val="宋体"/>
        <charset val="134"/>
      </rPr>
      <t>个人所得税</t>
    </r>
  </si>
  <si>
    <r>
      <rPr>
        <sz val="11"/>
        <rFont val="Times New Roman"/>
        <charset val="134"/>
      </rPr>
      <t xml:space="preserve">    </t>
    </r>
    <r>
      <rPr>
        <sz val="11"/>
        <rFont val="宋体"/>
        <charset val="134"/>
      </rPr>
      <t>资源税</t>
    </r>
  </si>
  <si>
    <r>
      <rPr>
        <sz val="11"/>
        <rFont val="Times New Roman"/>
        <charset val="134"/>
      </rPr>
      <t xml:space="preserve">    </t>
    </r>
    <r>
      <rPr>
        <sz val="11"/>
        <rFont val="宋体"/>
        <charset val="134"/>
      </rPr>
      <t>城市维护建设税</t>
    </r>
  </si>
  <si>
    <r>
      <rPr>
        <sz val="11"/>
        <rFont val="Times New Roman"/>
        <charset val="134"/>
      </rPr>
      <t xml:space="preserve">    </t>
    </r>
    <r>
      <rPr>
        <sz val="11"/>
        <rFont val="宋体"/>
        <charset val="134"/>
      </rPr>
      <t>房产税</t>
    </r>
  </si>
  <si>
    <r>
      <rPr>
        <sz val="11"/>
        <rFont val="Times New Roman"/>
        <charset val="134"/>
      </rPr>
      <t xml:space="preserve">    </t>
    </r>
    <r>
      <rPr>
        <sz val="11"/>
        <rFont val="宋体"/>
        <charset val="134"/>
      </rPr>
      <t>印花税</t>
    </r>
  </si>
  <si>
    <r>
      <rPr>
        <sz val="11"/>
        <rFont val="Times New Roman"/>
        <charset val="134"/>
      </rPr>
      <t xml:space="preserve">    </t>
    </r>
    <r>
      <rPr>
        <sz val="11"/>
        <rFont val="宋体"/>
        <charset val="134"/>
      </rPr>
      <t>城镇土地使用税</t>
    </r>
  </si>
  <si>
    <r>
      <rPr>
        <sz val="11"/>
        <rFont val="Times New Roman"/>
        <charset val="134"/>
      </rPr>
      <t xml:space="preserve">    </t>
    </r>
    <r>
      <rPr>
        <sz val="11"/>
        <rFont val="宋体"/>
        <charset val="134"/>
      </rPr>
      <t>土地增值税</t>
    </r>
  </si>
  <si>
    <r>
      <rPr>
        <sz val="11"/>
        <rFont val="Times New Roman"/>
        <charset val="134"/>
      </rPr>
      <t xml:space="preserve">    </t>
    </r>
    <r>
      <rPr>
        <sz val="11"/>
        <rFont val="宋体"/>
        <charset val="134"/>
      </rPr>
      <t>车船税</t>
    </r>
  </si>
  <si>
    <r>
      <rPr>
        <sz val="11"/>
        <rFont val="Times New Roman"/>
        <charset val="134"/>
      </rPr>
      <t xml:space="preserve">    </t>
    </r>
    <r>
      <rPr>
        <sz val="11"/>
        <rFont val="宋体"/>
        <charset val="134"/>
      </rPr>
      <t>耕地占用税</t>
    </r>
  </si>
  <si>
    <r>
      <rPr>
        <sz val="11"/>
        <rFont val="Times New Roman"/>
        <charset val="134"/>
      </rPr>
      <t xml:space="preserve">    </t>
    </r>
    <r>
      <rPr>
        <sz val="11"/>
        <rFont val="宋体"/>
        <charset val="134"/>
      </rPr>
      <t>契税</t>
    </r>
  </si>
  <si>
    <r>
      <rPr>
        <sz val="11"/>
        <rFont val="Times New Roman"/>
        <charset val="134"/>
      </rPr>
      <t xml:space="preserve">    </t>
    </r>
    <r>
      <rPr>
        <sz val="11"/>
        <rFont val="宋体"/>
        <charset val="134"/>
      </rPr>
      <t>烟叶税</t>
    </r>
  </si>
  <si>
    <r>
      <rPr>
        <sz val="11"/>
        <rFont val="Times New Roman"/>
        <charset val="134"/>
      </rPr>
      <t xml:space="preserve">    </t>
    </r>
    <r>
      <rPr>
        <sz val="11"/>
        <rFont val="宋体"/>
        <charset val="134"/>
      </rPr>
      <t>环境保护税</t>
    </r>
  </si>
  <si>
    <t>二、非税收入</t>
  </si>
  <si>
    <r>
      <rPr>
        <sz val="11"/>
        <rFont val="Times New Roman"/>
        <charset val="134"/>
      </rPr>
      <t xml:space="preserve">    </t>
    </r>
    <r>
      <rPr>
        <sz val="11"/>
        <rFont val="宋体"/>
        <charset val="134"/>
      </rPr>
      <t>专项收入</t>
    </r>
  </si>
  <si>
    <r>
      <rPr>
        <sz val="11"/>
        <rFont val="Times New Roman"/>
        <charset val="134"/>
      </rPr>
      <t xml:space="preserve">    </t>
    </r>
    <r>
      <rPr>
        <sz val="11"/>
        <rFont val="宋体"/>
        <charset val="134"/>
      </rPr>
      <t>行政事业性收费收入</t>
    </r>
  </si>
  <si>
    <r>
      <rPr>
        <sz val="11"/>
        <rFont val="Times New Roman"/>
        <charset val="134"/>
      </rPr>
      <t xml:space="preserve">    </t>
    </r>
    <r>
      <rPr>
        <sz val="11"/>
        <rFont val="宋体"/>
        <charset val="134"/>
      </rPr>
      <t>罚没收入</t>
    </r>
  </si>
  <si>
    <r>
      <rPr>
        <sz val="11"/>
        <rFont val="Times New Roman"/>
        <charset val="134"/>
      </rPr>
      <t xml:space="preserve">    </t>
    </r>
    <r>
      <rPr>
        <sz val="11"/>
        <rFont val="宋体"/>
        <charset val="134"/>
      </rPr>
      <t>国有资源（资产）有偿使用收入</t>
    </r>
  </si>
  <si>
    <r>
      <rPr>
        <sz val="11"/>
        <rFont val="Times New Roman"/>
        <charset val="134"/>
      </rPr>
      <t xml:space="preserve">    </t>
    </r>
    <r>
      <rPr>
        <sz val="11"/>
        <rFont val="宋体"/>
        <charset val="134"/>
      </rPr>
      <t>政府住房基金收入</t>
    </r>
  </si>
  <si>
    <r>
      <rPr>
        <sz val="11"/>
        <rFont val="Times New Roman"/>
        <charset val="134"/>
      </rPr>
      <t xml:space="preserve">    </t>
    </r>
    <r>
      <rPr>
        <sz val="11"/>
        <rFont val="宋体"/>
        <charset val="134"/>
      </rPr>
      <t>其他收入</t>
    </r>
  </si>
  <si>
    <t>收入合计</t>
  </si>
  <si>
    <t>转移性收入</t>
  </si>
  <si>
    <r>
      <rPr>
        <b/>
        <sz val="11"/>
        <rFont val="Times New Roman"/>
        <charset val="134"/>
      </rPr>
      <t xml:space="preserve">  </t>
    </r>
    <r>
      <rPr>
        <b/>
        <sz val="11"/>
        <rFont val="宋体"/>
        <charset val="134"/>
      </rPr>
      <t>返还性收入</t>
    </r>
  </si>
  <si>
    <r>
      <rPr>
        <sz val="11"/>
        <rFont val="Times New Roman"/>
        <charset val="134"/>
      </rPr>
      <t xml:space="preserve">      </t>
    </r>
    <r>
      <rPr>
        <sz val="11"/>
        <rFont val="宋体"/>
        <charset val="134"/>
      </rPr>
      <t>所得税基数返还收入</t>
    </r>
  </si>
  <si>
    <r>
      <rPr>
        <sz val="11"/>
        <rFont val="Times New Roman"/>
        <charset val="134"/>
      </rPr>
      <t xml:space="preserve">      </t>
    </r>
    <r>
      <rPr>
        <sz val="11"/>
        <rFont val="宋体"/>
        <charset val="134"/>
      </rPr>
      <t>增值税税收返还收入</t>
    </r>
    <r>
      <rPr>
        <sz val="11"/>
        <rFont val="Times New Roman"/>
        <charset val="134"/>
      </rPr>
      <t xml:space="preserve"> </t>
    </r>
  </si>
  <si>
    <r>
      <rPr>
        <sz val="11"/>
        <rFont val="Times New Roman"/>
        <charset val="134"/>
      </rPr>
      <t xml:space="preserve">      </t>
    </r>
    <r>
      <rPr>
        <sz val="11"/>
        <rFont val="宋体"/>
        <charset val="134"/>
      </rPr>
      <t>增值税五五分享税收返还收入</t>
    </r>
  </si>
  <si>
    <r>
      <rPr>
        <b/>
        <sz val="11"/>
        <rFont val="Times New Roman"/>
        <charset val="134"/>
      </rPr>
      <t xml:space="preserve">  </t>
    </r>
    <r>
      <rPr>
        <b/>
        <sz val="11"/>
        <rFont val="宋体"/>
        <charset val="134"/>
      </rPr>
      <t>一般性转移支付收入</t>
    </r>
  </si>
  <si>
    <r>
      <rPr>
        <sz val="11"/>
        <rFont val="Times New Roman"/>
        <charset val="134"/>
      </rPr>
      <t xml:space="preserve">      </t>
    </r>
    <r>
      <rPr>
        <sz val="11"/>
        <rFont val="宋体"/>
        <charset val="134"/>
      </rPr>
      <t>体制补助收入</t>
    </r>
  </si>
  <si>
    <r>
      <rPr>
        <sz val="11"/>
        <rFont val="Times New Roman"/>
        <charset val="134"/>
      </rPr>
      <t xml:space="preserve">      </t>
    </r>
    <r>
      <rPr>
        <sz val="11"/>
        <rFont val="宋体"/>
        <charset val="134"/>
      </rPr>
      <t>均衡性转移支付收入</t>
    </r>
  </si>
  <si>
    <r>
      <rPr>
        <sz val="11"/>
        <rFont val="Times New Roman"/>
        <charset val="134"/>
      </rPr>
      <t xml:space="preserve">      </t>
    </r>
    <r>
      <rPr>
        <sz val="11"/>
        <rFont val="宋体"/>
        <charset val="134"/>
      </rPr>
      <t>县级基本财力保障机制奖补资金收入</t>
    </r>
  </si>
  <si>
    <r>
      <rPr>
        <sz val="11"/>
        <rFont val="Times New Roman"/>
        <charset val="134"/>
      </rPr>
      <t xml:space="preserve">      </t>
    </r>
    <r>
      <rPr>
        <sz val="11"/>
        <rFont val="宋体"/>
        <charset val="134"/>
      </rPr>
      <t>结算补助收入</t>
    </r>
  </si>
  <si>
    <r>
      <rPr>
        <sz val="11"/>
        <rFont val="Times New Roman"/>
        <charset val="134"/>
      </rPr>
      <t xml:space="preserve">      </t>
    </r>
    <r>
      <rPr>
        <sz val="11"/>
        <rFont val="宋体"/>
        <charset val="134"/>
      </rPr>
      <t>企业事业单位划转补助收入</t>
    </r>
  </si>
  <si>
    <t xml:space="preserve">      产粮（油）大县奖励资金收入</t>
  </si>
  <si>
    <r>
      <rPr>
        <sz val="11"/>
        <rFont val="Times New Roman"/>
        <charset val="134"/>
      </rPr>
      <t xml:space="preserve">      </t>
    </r>
    <r>
      <rPr>
        <sz val="11"/>
        <rFont val="宋体"/>
        <charset val="134"/>
      </rPr>
      <t>重点生态功能区转移支付收入</t>
    </r>
  </si>
  <si>
    <r>
      <rPr>
        <sz val="11"/>
        <rFont val="Times New Roman"/>
        <charset val="134"/>
      </rPr>
      <t xml:space="preserve">      </t>
    </r>
    <r>
      <rPr>
        <sz val="11"/>
        <rFont val="宋体"/>
        <charset val="134"/>
      </rPr>
      <t>固定数额补助收入</t>
    </r>
  </si>
  <si>
    <r>
      <rPr>
        <sz val="11"/>
        <rFont val="Times New Roman"/>
        <charset val="134"/>
      </rPr>
      <t xml:space="preserve">      </t>
    </r>
    <r>
      <rPr>
        <sz val="11"/>
        <rFont val="宋体"/>
        <charset val="134"/>
      </rPr>
      <t>民族地区转移支付收入</t>
    </r>
  </si>
  <si>
    <t>巩固脱贫攻坚成果衔接乡村振兴转移支付收入</t>
  </si>
  <si>
    <t xml:space="preserve">   一般公共服务共同事权转移支付收入</t>
  </si>
  <si>
    <r>
      <rPr>
        <sz val="11"/>
        <rFont val="Times New Roman"/>
        <charset val="134"/>
      </rPr>
      <t xml:space="preserve">      </t>
    </r>
    <r>
      <rPr>
        <sz val="11"/>
        <rFont val="宋体"/>
        <charset val="134"/>
      </rPr>
      <t>公共安全共同财政事权转移支付收入</t>
    </r>
  </si>
  <si>
    <r>
      <rPr>
        <sz val="11"/>
        <rFont val="Times New Roman"/>
        <charset val="134"/>
      </rPr>
      <t xml:space="preserve">      </t>
    </r>
    <r>
      <rPr>
        <sz val="11"/>
        <rFont val="宋体"/>
        <charset val="134"/>
      </rPr>
      <t>教育共同财政事权转移支付收入</t>
    </r>
  </si>
  <si>
    <r>
      <rPr>
        <sz val="11"/>
        <rFont val="Times New Roman"/>
        <charset val="134"/>
      </rPr>
      <t xml:space="preserve">      </t>
    </r>
    <r>
      <rPr>
        <sz val="11"/>
        <rFont val="宋体"/>
        <charset val="134"/>
      </rPr>
      <t>文化旅游体育与传媒共同财政事权转移支付收入</t>
    </r>
  </si>
  <si>
    <r>
      <rPr>
        <sz val="11"/>
        <rFont val="Times New Roman"/>
        <charset val="134"/>
      </rPr>
      <t xml:space="preserve">      </t>
    </r>
    <r>
      <rPr>
        <sz val="11"/>
        <rFont val="宋体"/>
        <charset val="134"/>
      </rPr>
      <t>社会保障和就业共同财政事权转移支付收入</t>
    </r>
  </si>
  <si>
    <r>
      <rPr>
        <sz val="11"/>
        <rFont val="Times New Roman"/>
        <charset val="134"/>
      </rPr>
      <t xml:space="preserve">      </t>
    </r>
    <r>
      <rPr>
        <sz val="11"/>
        <rFont val="宋体"/>
        <charset val="134"/>
      </rPr>
      <t>医疗卫生共同财政事权转移支付收入</t>
    </r>
  </si>
  <si>
    <r>
      <rPr>
        <sz val="11"/>
        <rFont val="Times New Roman"/>
        <charset val="134"/>
      </rPr>
      <t xml:space="preserve">      </t>
    </r>
    <r>
      <rPr>
        <sz val="11"/>
        <rFont val="宋体"/>
        <charset val="134"/>
      </rPr>
      <t>节能环保共同财政事权转移支付收入</t>
    </r>
  </si>
  <si>
    <r>
      <rPr>
        <sz val="11"/>
        <rFont val="Times New Roman"/>
        <charset val="134"/>
      </rPr>
      <t xml:space="preserve">      </t>
    </r>
    <r>
      <rPr>
        <sz val="11"/>
        <rFont val="宋体"/>
        <charset val="134"/>
      </rPr>
      <t>农林水共同财政事权转移支付收入</t>
    </r>
  </si>
  <si>
    <r>
      <rPr>
        <sz val="11"/>
        <rFont val="Times New Roman"/>
        <charset val="134"/>
      </rPr>
      <t xml:space="preserve">      </t>
    </r>
    <r>
      <rPr>
        <sz val="11"/>
        <rFont val="宋体"/>
        <charset val="134"/>
      </rPr>
      <t>交通运输共同财政事权转移支付收入</t>
    </r>
  </si>
  <si>
    <r>
      <rPr>
        <sz val="11"/>
        <rFont val="Times New Roman"/>
        <charset val="134"/>
      </rPr>
      <t xml:space="preserve">      </t>
    </r>
    <r>
      <rPr>
        <sz val="11"/>
        <rFont val="宋体"/>
        <charset val="134"/>
      </rPr>
      <t>住房保障共同财政事权转移支付收入</t>
    </r>
  </si>
  <si>
    <r>
      <rPr>
        <sz val="11"/>
        <rFont val="Times New Roman"/>
        <charset val="134"/>
      </rPr>
      <t xml:space="preserve">      </t>
    </r>
    <r>
      <rPr>
        <sz val="11"/>
        <rFont val="宋体"/>
        <charset val="134"/>
      </rPr>
      <t>粮油物资储备共同财政事权转移支付收入</t>
    </r>
  </si>
  <si>
    <r>
      <rPr>
        <sz val="11"/>
        <rFont val="Times New Roman"/>
        <charset val="134"/>
      </rPr>
      <t xml:space="preserve">      </t>
    </r>
    <r>
      <rPr>
        <sz val="11"/>
        <rFont val="宋体"/>
        <charset val="134"/>
      </rPr>
      <t>灾害防治及应急管理共同财政事权转移支付收入</t>
    </r>
  </si>
  <si>
    <r>
      <rPr>
        <sz val="11"/>
        <rFont val="Times New Roman"/>
        <charset val="134"/>
      </rPr>
      <t xml:space="preserve">      </t>
    </r>
    <r>
      <rPr>
        <sz val="11"/>
        <rFont val="宋体"/>
        <charset val="134"/>
      </rPr>
      <t>其他共同财政事权转移支付收入</t>
    </r>
  </si>
  <si>
    <r>
      <rPr>
        <sz val="11"/>
        <rFont val="Times New Roman"/>
        <charset val="134"/>
      </rPr>
      <t xml:space="preserve">      </t>
    </r>
    <r>
      <rPr>
        <sz val="11"/>
        <rFont val="宋体"/>
        <charset val="134"/>
      </rPr>
      <t>其他一般性转移支付收入</t>
    </r>
  </si>
  <si>
    <t xml:space="preserve">   增值税留抵退税转移支付收入</t>
  </si>
  <si>
    <t xml:space="preserve">   其他退税减税降费转移支付收入</t>
  </si>
  <si>
    <r>
      <rPr>
        <b/>
        <sz val="11"/>
        <rFont val="Times New Roman"/>
        <charset val="134"/>
      </rPr>
      <t xml:space="preserve">  </t>
    </r>
    <r>
      <rPr>
        <b/>
        <sz val="11"/>
        <rFont val="宋体"/>
        <charset val="134"/>
      </rPr>
      <t>专项转移支付收入</t>
    </r>
  </si>
  <si>
    <r>
      <rPr>
        <sz val="11"/>
        <rFont val="Times New Roman"/>
        <charset val="134"/>
      </rPr>
      <t xml:space="preserve">      </t>
    </r>
    <r>
      <rPr>
        <sz val="11"/>
        <rFont val="宋体"/>
        <charset val="134"/>
      </rPr>
      <t>一般公共服务</t>
    </r>
  </si>
  <si>
    <r>
      <rPr>
        <sz val="11"/>
        <rFont val="Times New Roman"/>
        <charset val="134"/>
      </rPr>
      <t xml:space="preserve">      </t>
    </r>
    <r>
      <rPr>
        <sz val="11"/>
        <rFont val="宋体"/>
        <charset val="134"/>
      </rPr>
      <t>国防</t>
    </r>
  </si>
  <si>
    <r>
      <rPr>
        <sz val="11"/>
        <rFont val="Times New Roman"/>
        <charset val="134"/>
      </rPr>
      <t xml:space="preserve">      </t>
    </r>
    <r>
      <rPr>
        <sz val="11"/>
        <rFont val="宋体"/>
        <charset val="134"/>
      </rPr>
      <t>公共安全</t>
    </r>
  </si>
  <si>
    <r>
      <rPr>
        <sz val="11"/>
        <rFont val="Times New Roman"/>
        <charset val="134"/>
      </rPr>
      <t xml:space="preserve">      </t>
    </r>
    <r>
      <rPr>
        <sz val="11"/>
        <rFont val="宋体"/>
        <charset val="134"/>
      </rPr>
      <t>教育</t>
    </r>
  </si>
  <si>
    <r>
      <rPr>
        <sz val="11"/>
        <rFont val="Times New Roman"/>
        <charset val="134"/>
      </rPr>
      <t xml:space="preserve">      </t>
    </r>
    <r>
      <rPr>
        <sz val="11"/>
        <rFont val="宋体"/>
        <charset val="134"/>
      </rPr>
      <t>科学技术</t>
    </r>
  </si>
  <si>
    <r>
      <rPr>
        <sz val="11"/>
        <rFont val="Times New Roman"/>
        <charset val="134"/>
      </rPr>
      <t xml:space="preserve">      </t>
    </r>
    <r>
      <rPr>
        <sz val="11"/>
        <rFont val="宋体"/>
        <charset val="134"/>
      </rPr>
      <t>文化旅游体育与传媒</t>
    </r>
  </si>
  <si>
    <r>
      <rPr>
        <sz val="11"/>
        <rFont val="Times New Roman"/>
        <charset val="134"/>
      </rPr>
      <t xml:space="preserve">      </t>
    </r>
    <r>
      <rPr>
        <sz val="11"/>
        <rFont val="宋体"/>
        <charset val="134"/>
      </rPr>
      <t>社会保障和就业</t>
    </r>
  </si>
  <si>
    <r>
      <rPr>
        <sz val="11"/>
        <rFont val="Times New Roman"/>
        <charset val="134"/>
      </rPr>
      <t xml:space="preserve">      </t>
    </r>
    <r>
      <rPr>
        <sz val="11"/>
        <rFont val="宋体"/>
        <charset val="134"/>
      </rPr>
      <t>卫生健康</t>
    </r>
  </si>
  <si>
    <r>
      <rPr>
        <sz val="11"/>
        <rFont val="Times New Roman"/>
        <charset val="134"/>
      </rPr>
      <t xml:space="preserve">      </t>
    </r>
    <r>
      <rPr>
        <sz val="11"/>
        <rFont val="宋体"/>
        <charset val="134"/>
      </rPr>
      <t>节能环保</t>
    </r>
  </si>
  <si>
    <r>
      <rPr>
        <sz val="11"/>
        <rFont val="Times New Roman"/>
        <charset val="134"/>
      </rPr>
      <t xml:space="preserve">      </t>
    </r>
    <r>
      <rPr>
        <sz val="11"/>
        <rFont val="宋体"/>
        <charset val="134"/>
      </rPr>
      <t>城乡社区</t>
    </r>
  </si>
  <si>
    <r>
      <rPr>
        <sz val="11"/>
        <rFont val="Times New Roman"/>
        <charset val="134"/>
      </rPr>
      <t xml:space="preserve">      </t>
    </r>
    <r>
      <rPr>
        <sz val="11"/>
        <rFont val="宋体"/>
        <charset val="134"/>
      </rPr>
      <t>农林水</t>
    </r>
  </si>
  <si>
    <r>
      <rPr>
        <sz val="11"/>
        <rFont val="Times New Roman"/>
        <charset val="134"/>
      </rPr>
      <t xml:space="preserve">      </t>
    </r>
    <r>
      <rPr>
        <sz val="11"/>
        <rFont val="宋体"/>
        <charset val="134"/>
      </rPr>
      <t>交通运输</t>
    </r>
  </si>
  <si>
    <r>
      <rPr>
        <sz val="11"/>
        <rFont val="Times New Roman"/>
        <charset val="134"/>
      </rPr>
      <t xml:space="preserve">      </t>
    </r>
    <r>
      <rPr>
        <sz val="11"/>
        <rFont val="宋体"/>
        <charset val="134"/>
      </rPr>
      <t>资源勘探工业信息等</t>
    </r>
  </si>
  <si>
    <r>
      <rPr>
        <sz val="11"/>
        <rFont val="Times New Roman"/>
        <charset val="134"/>
      </rPr>
      <t xml:space="preserve">      </t>
    </r>
    <r>
      <rPr>
        <sz val="11"/>
        <rFont val="宋体"/>
        <charset val="134"/>
      </rPr>
      <t>商业服务业等</t>
    </r>
  </si>
  <si>
    <r>
      <rPr>
        <sz val="11"/>
        <rFont val="Times New Roman"/>
        <charset val="134"/>
      </rPr>
      <t xml:space="preserve">      </t>
    </r>
    <r>
      <rPr>
        <sz val="11"/>
        <rFont val="宋体"/>
        <charset val="134"/>
      </rPr>
      <t>金融</t>
    </r>
  </si>
  <si>
    <r>
      <rPr>
        <sz val="11"/>
        <rFont val="Times New Roman"/>
        <charset val="134"/>
      </rPr>
      <t xml:space="preserve">      </t>
    </r>
    <r>
      <rPr>
        <sz val="11"/>
        <rFont val="宋体"/>
        <charset val="134"/>
      </rPr>
      <t>自然资源海洋气象等</t>
    </r>
  </si>
  <si>
    <r>
      <rPr>
        <sz val="11"/>
        <rFont val="Times New Roman"/>
        <charset val="134"/>
      </rPr>
      <t xml:space="preserve">      </t>
    </r>
    <r>
      <rPr>
        <sz val="11"/>
        <rFont val="宋体"/>
        <charset val="134"/>
      </rPr>
      <t>住房保障</t>
    </r>
  </si>
  <si>
    <r>
      <rPr>
        <sz val="11"/>
        <rFont val="Times New Roman"/>
        <charset val="134"/>
      </rPr>
      <t xml:space="preserve">      </t>
    </r>
    <r>
      <rPr>
        <sz val="11"/>
        <rFont val="宋体"/>
        <charset val="134"/>
      </rPr>
      <t>粮油物资储备</t>
    </r>
  </si>
  <si>
    <r>
      <rPr>
        <sz val="11"/>
        <rFont val="Times New Roman"/>
        <charset val="134"/>
      </rPr>
      <t xml:space="preserve">      </t>
    </r>
    <r>
      <rPr>
        <sz val="11"/>
        <rFont val="宋体"/>
        <charset val="134"/>
      </rPr>
      <t>灾害防治及应急管理</t>
    </r>
  </si>
  <si>
    <r>
      <rPr>
        <sz val="11"/>
        <rFont val="Times New Roman"/>
        <charset val="134"/>
      </rPr>
      <t xml:space="preserve">      </t>
    </r>
    <r>
      <rPr>
        <sz val="11"/>
        <rFont val="宋体"/>
        <charset val="134"/>
      </rPr>
      <t>其他支出</t>
    </r>
  </si>
  <si>
    <r>
      <rPr>
        <b/>
        <sz val="11"/>
        <rFont val="Times New Roman"/>
        <charset val="134"/>
      </rPr>
      <t xml:space="preserve">  </t>
    </r>
    <r>
      <rPr>
        <b/>
        <sz val="11"/>
        <rFont val="宋体"/>
        <charset val="134"/>
      </rPr>
      <t>上年结余收入</t>
    </r>
  </si>
  <si>
    <r>
      <rPr>
        <sz val="11"/>
        <rFont val="Times New Roman"/>
        <charset val="134"/>
      </rPr>
      <t xml:space="preserve">    </t>
    </r>
    <r>
      <rPr>
        <sz val="11"/>
        <rFont val="宋体"/>
        <charset val="134"/>
      </rPr>
      <t>上年结转</t>
    </r>
  </si>
  <si>
    <r>
      <rPr>
        <sz val="11"/>
        <rFont val="Times New Roman"/>
        <charset val="134"/>
      </rPr>
      <t xml:space="preserve">    </t>
    </r>
    <r>
      <rPr>
        <sz val="11"/>
        <rFont val="宋体"/>
        <charset val="134"/>
      </rPr>
      <t>净结余</t>
    </r>
  </si>
  <si>
    <r>
      <rPr>
        <b/>
        <sz val="11"/>
        <rFont val="Times New Roman"/>
        <charset val="134"/>
      </rPr>
      <t xml:space="preserve">  </t>
    </r>
    <r>
      <rPr>
        <b/>
        <sz val="11"/>
        <rFont val="宋体"/>
        <charset val="134"/>
      </rPr>
      <t>调入资金</t>
    </r>
  </si>
  <si>
    <t xml:space="preserve">  从政府性基金预算调入一般公共预算</t>
  </si>
  <si>
    <t xml:space="preserve">  从其他资金调入一般公共预算</t>
  </si>
  <si>
    <t>动用预算稳定调节基金</t>
  </si>
  <si>
    <r>
      <rPr>
        <b/>
        <sz val="11"/>
        <rFont val="Times New Roman"/>
        <charset val="134"/>
      </rPr>
      <t xml:space="preserve">  </t>
    </r>
    <r>
      <rPr>
        <b/>
        <sz val="11"/>
        <rFont val="宋体"/>
        <charset val="134"/>
      </rPr>
      <t>债务转贷收入</t>
    </r>
  </si>
  <si>
    <r>
      <rPr>
        <sz val="11"/>
        <rFont val="Times New Roman"/>
        <charset val="134"/>
      </rPr>
      <t xml:space="preserve">    </t>
    </r>
    <r>
      <rPr>
        <sz val="11"/>
        <rFont val="宋体"/>
        <charset val="134"/>
      </rPr>
      <t>地方政府一般债券转贷收入</t>
    </r>
  </si>
  <si>
    <t>收入总计</t>
  </si>
  <si>
    <r>
      <rPr>
        <sz val="12"/>
        <rFont val="宋体"/>
        <charset val="134"/>
      </rPr>
      <t>表二</t>
    </r>
  </si>
  <si>
    <r>
      <rPr>
        <sz val="20"/>
        <rFont val="宋体"/>
        <charset val="134"/>
      </rPr>
      <t>武定县</t>
    </r>
    <r>
      <rPr>
        <sz val="20"/>
        <rFont val="Times New Roman"/>
        <charset val="134"/>
      </rPr>
      <t>2023</t>
    </r>
    <r>
      <rPr>
        <sz val="20"/>
        <rFont val="宋体"/>
        <charset val="134"/>
      </rPr>
      <t>年一般公共预算支出执行情况表</t>
    </r>
  </si>
  <si>
    <t/>
  </si>
  <si>
    <r>
      <rPr>
        <b/>
        <sz val="12"/>
        <rFont val="宋体"/>
        <charset val="134"/>
      </rPr>
      <t>科目编码</t>
    </r>
  </si>
  <si>
    <r>
      <rPr>
        <b/>
        <sz val="11"/>
        <rFont val="宋体"/>
        <charset val="134"/>
      </rPr>
      <t>一、一般公共服务支出</t>
    </r>
  </si>
  <si>
    <r>
      <rPr>
        <b/>
        <sz val="11"/>
        <rFont val="Times New Roman"/>
        <charset val="134"/>
      </rPr>
      <t xml:space="preserve">    </t>
    </r>
    <r>
      <rPr>
        <b/>
        <sz val="11"/>
        <rFont val="宋体"/>
        <charset val="134"/>
      </rPr>
      <t>人大事务</t>
    </r>
  </si>
  <si>
    <r>
      <rPr>
        <sz val="11"/>
        <rFont val="Times New Roman"/>
        <charset val="134"/>
      </rPr>
      <t xml:space="preserve">      </t>
    </r>
    <r>
      <rPr>
        <sz val="11"/>
        <rFont val="宋体"/>
        <charset val="134"/>
      </rPr>
      <t>行政运行</t>
    </r>
  </si>
  <si>
    <r>
      <rPr>
        <sz val="11"/>
        <rFont val="Times New Roman"/>
        <charset val="134"/>
      </rPr>
      <t xml:space="preserve">      </t>
    </r>
    <r>
      <rPr>
        <sz val="11"/>
        <rFont val="宋体"/>
        <charset val="134"/>
      </rPr>
      <t>一般行政管理事务</t>
    </r>
  </si>
  <si>
    <r>
      <rPr>
        <sz val="11"/>
        <rFont val="Times New Roman"/>
        <charset val="134"/>
      </rPr>
      <t xml:space="preserve">      </t>
    </r>
    <r>
      <rPr>
        <sz val="11"/>
        <rFont val="宋体"/>
        <charset val="134"/>
      </rPr>
      <t>人大会议</t>
    </r>
  </si>
  <si>
    <r>
      <rPr>
        <sz val="11"/>
        <rFont val="Times New Roman"/>
        <charset val="134"/>
      </rPr>
      <t xml:space="preserve">      </t>
    </r>
    <r>
      <rPr>
        <sz val="11"/>
        <rFont val="宋体"/>
        <charset val="134"/>
      </rPr>
      <t>人大监督</t>
    </r>
  </si>
  <si>
    <r>
      <rPr>
        <sz val="11"/>
        <rFont val="Times New Roman"/>
        <charset val="134"/>
      </rPr>
      <t xml:space="preserve">      </t>
    </r>
    <r>
      <rPr>
        <sz val="11"/>
        <rFont val="宋体"/>
        <charset val="134"/>
      </rPr>
      <t>人大代表履职能力提升</t>
    </r>
  </si>
  <si>
    <r>
      <rPr>
        <sz val="11"/>
        <rFont val="Times New Roman"/>
        <charset val="134"/>
      </rPr>
      <t xml:space="preserve">      </t>
    </r>
    <r>
      <rPr>
        <sz val="11"/>
        <rFont val="宋体"/>
        <charset val="134"/>
      </rPr>
      <t>代表工作</t>
    </r>
  </si>
  <si>
    <r>
      <rPr>
        <sz val="11"/>
        <rFont val="Times New Roman"/>
        <charset val="134"/>
      </rPr>
      <t xml:space="preserve">      </t>
    </r>
    <r>
      <rPr>
        <sz val="11"/>
        <rFont val="宋体"/>
        <charset val="134"/>
      </rPr>
      <t>事业运行</t>
    </r>
  </si>
  <si>
    <r>
      <rPr>
        <b/>
        <sz val="11"/>
        <rFont val="Times New Roman"/>
        <charset val="134"/>
      </rPr>
      <t xml:space="preserve">    </t>
    </r>
    <r>
      <rPr>
        <b/>
        <sz val="11"/>
        <rFont val="宋体"/>
        <charset val="134"/>
      </rPr>
      <t>政协事务</t>
    </r>
  </si>
  <si>
    <r>
      <rPr>
        <sz val="11"/>
        <rFont val="Times New Roman"/>
        <charset val="134"/>
      </rPr>
      <t xml:space="preserve">      </t>
    </r>
    <r>
      <rPr>
        <sz val="11"/>
        <rFont val="宋体"/>
        <charset val="134"/>
      </rPr>
      <t>政协会议</t>
    </r>
  </si>
  <si>
    <r>
      <rPr>
        <sz val="11"/>
        <rFont val="Times New Roman"/>
        <charset val="134"/>
      </rPr>
      <t xml:space="preserve">      </t>
    </r>
    <r>
      <rPr>
        <sz val="11"/>
        <rFont val="宋体"/>
        <charset val="134"/>
      </rPr>
      <t>委员视察</t>
    </r>
  </si>
  <si>
    <r>
      <rPr>
        <sz val="11"/>
        <rFont val="Times New Roman"/>
        <charset val="134"/>
      </rPr>
      <t xml:space="preserve">      </t>
    </r>
    <r>
      <rPr>
        <sz val="11"/>
        <rFont val="宋体"/>
        <charset val="134"/>
      </rPr>
      <t>其他政协事务支出</t>
    </r>
  </si>
  <si>
    <r>
      <rPr>
        <b/>
        <sz val="11"/>
        <rFont val="Times New Roman"/>
        <charset val="134"/>
      </rPr>
      <t xml:space="preserve">    </t>
    </r>
    <r>
      <rPr>
        <b/>
        <sz val="11"/>
        <rFont val="宋体"/>
        <charset val="134"/>
      </rPr>
      <t>政府办公厅（室）及相关机构事务</t>
    </r>
  </si>
  <si>
    <r>
      <rPr>
        <sz val="11"/>
        <rFont val="Times New Roman"/>
        <charset val="134"/>
      </rPr>
      <t xml:space="preserve">      </t>
    </r>
    <r>
      <rPr>
        <sz val="11"/>
        <rFont val="宋体"/>
        <charset val="134"/>
      </rPr>
      <t>机关服务</t>
    </r>
  </si>
  <si>
    <r>
      <rPr>
        <sz val="11"/>
        <rFont val="Times New Roman"/>
        <charset val="134"/>
      </rPr>
      <t xml:space="preserve">      </t>
    </r>
    <r>
      <rPr>
        <sz val="11"/>
        <rFont val="宋体"/>
        <charset val="134"/>
      </rPr>
      <t>信访事务</t>
    </r>
  </si>
  <si>
    <r>
      <rPr>
        <sz val="11"/>
        <rFont val="Times New Roman"/>
        <charset val="134"/>
      </rPr>
      <t xml:space="preserve">      </t>
    </r>
    <r>
      <rPr>
        <sz val="11"/>
        <rFont val="宋体"/>
        <charset val="134"/>
      </rPr>
      <t>其他</t>
    </r>
    <r>
      <rPr>
        <sz val="11"/>
        <rFont val="Times New Roman"/>
        <charset val="134"/>
      </rPr>
      <t xml:space="preserve"> </t>
    </r>
    <r>
      <rPr>
        <sz val="11"/>
        <rFont val="宋体"/>
        <charset val="134"/>
      </rPr>
      <t>政府办公厅（室）及相关机构事务支出</t>
    </r>
  </si>
  <si>
    <r>
      <rPr>
        <b/>
        <sz val="11"/>
        <rFont val="Times New Roman"/>
        <charset val="134"/>
      </rPr>
      <t xml:space="preserve">    </t>
    </r>
    <r>
      <rPr>
        <b/>
        <sz val="11"/>
        <rFont val="宋体"/>
        <charset val="134"/>
      </rPr>
      <t>发展与改革事务</t>
    </r>
  </si>
  <si>
    <r>
      <rPr>
        <sz val="11"/>
        <rFont val="Times New Roman"/>
        <charset val="134"/>
      </rPr>
      <t xml:space="preserve">      </t>
    </r>
    <r>
      <rPr>
        <sz val="11"/>
        <rFont val="宋体"/>
        <charset val="134"/>
      </rPr>
      <t>战略规划与实施</t>
    </r>
  </si>
  <si>
    <r>
      <rPr>
        <sz val="11"/>
        <rFont val="Times New Roman"/>
        <charset val="134"/>
      </rPr>
      <t xml:space="preserve">      </t>
    </r>
    <r>
      <rPr>
        <sz val="11"/>
        <rFont val="宋体"/>
        <charset val="134"/>
      </rPr>
      <t>物价管理</t>
    </r>
  </si>
  <si>
    <r>
      <rPr>
        <sz val="11"/>
        <rFont val="Times New Roman"/>
        <charset val="134"/>
      </rPr>
      <t xml:space="preserve">      </t>
    </r>
    <r>
      <rPr>
        <sz val="11"/>
        <rFont val="宋体"/>
        <charset val="134"/>
      </rPr>
      <t>社会事业发展规划</t>
    </r>
  </si>
  <si>
    <r>
      <rPr>
        <sz val="11"/>
        <rFont val="Times New Roman"/>
        <charset val="134"/>
      </rPr>
      <t xml:space="preserve">      </t>
    </r>
    <r>
      <rPr>
        <sz val="11"/>
        <rFont val="宋体"/>
        <charset val="134"/>
      </rPr>
      <t>其他发展与改革事务支出</t>
    </r>
  </si>
  <si>
    <r>
      <rPr>
        <b/>
        <sz val="11"/>
        <rFont val="Times New Roman"/>
        <charset val="134"/>
      </rPr>
      <t xml:space="preserve">    </t>
    </r>
    <r>
      <rPr>
        <b/>
        <sz val="11"/>
        <rFont val="宋体"/>
        <charset val="134"/>
      </rPr>
      <t>统计信息事务</t>
    </r>
  </si>
  <si>
    <r>
      <rPr>
        <sz val="11"/>
        <rFont val="Times New Roman"/>
        <charset val="134"/>
      </rPr>
      <t xml:space="preserve">      </t>
    </r>
    <r>
      <rPr>
        <sz val="11"/>
        <rFont val="宋体"/>
        <charset val="134"/>
      </rPr>
      <t>专项统计业务</t>
    </r>
  </si>
  <si>
    <r>
      <rPr>
        <sz val="11"/>
        <rFont val="Times New Roman"/>
        <charset val="134"/>
      </rPr>
      <t xml:space="preserve">      </t>
    </r>
    <r>
      <rPr>
        <sz val="11"/>
        <rFont val="宋体"/>
        <charset val="134"/>
      </rPr>
      <t>专项普查活动</t>
    </r>
  </si>
  <si>
    <r>
      <rPr>
        <b/>
        <sz val="11"/>
        <rFont val="Times New Roman"/>
        <charset val="134"/>
      </rPr>
      <t xml:space="preserve">    </t>
    </r>
    <r>
      <rPr>
        <b/>
        <sz val="11"/>
        <rFont val="宋体"/>
        <charset val="134"/>
      </rPr>
      <t>财政事务</t>
    </r>
  </si>
  <si>
    <r>
      <rPr>
        <sz val="11"/>
        <rFont val="Times New Roman"/>
        <charset val="134"/>
      </rPr>
      <t xml:space="preserve">      </t>
    </r>
    <r>
      <rPr>
        <sz val="11"/>
        <rFont val="宋体"/>
        <charset val="134"/>
      </rPr>
      <t>其他财政事务支出</t>
    </r>
  </si>
  <si>
    <r>
      <rPr>
        <b/>
        <sz val="11"/>
        <rFont val="Times New Roman"/>
        <charset val="134"/>
      </rPr>
      <t xml:space="preserve">    </t>
    </r>
    <r>
      <rPr>
        <b/>
        <sz val="11"/>
        <rFont val="宋体"/>
        <charset val="134"/>
      </rPr>
      <t>税收事务</t>
    </r>
  </si>
  <si>
    <r>
      <rPr>
        <sz val="11"/>
        <rFont val="Times New Roman"/>
        <charset val="134"/>
      </rPr>
      <t xml:space="preserve">      </t>
    </r>
    <r>
      <rPr>
        <sz val="11"/>
        <rFont val="宋体"/>
        <charset val="134"/>
      </rPr>
      <t>其他税收事务支出</t>
    </r>
  </si>
  <si>
    <r>
      <rPr>
        <b/>
        <sz val="11"/>
        <rFont val="Times New Roman"/>
        <charset val="134"/>
      </rPr>
      <t xml:space="preserve">    </t>
    </r>
    <r>
      <rPr>
        <b/>
        <sz val="11"/>
        <rFont val="宋体"/>
        <charset val="134"/>
      </rPr>
      <t>审计事务</t>
    </r>
  </si>
  <si>
    <r>
      <rPr>
        <sz val="11"/>
        <rFont val="Times New Roman"/>
        <charset val="134"/>
      </rPr>
      <t xml:space="preserve">      </t>
    </r>
    <r>
      <rPr>
        <sz val="11"/>
        <rFont val="宋体"/>
        <charset val="134"/>
      </rPr>
      <t>审计业务</t>
    </r>
  </si>
  <si>
    <r>
      <rPr>
        <b/>
        <sz val="11"/>
        <rFont val="Times New Roman"/>
        <charset val="134"/>
      </rPr>
      <t xml:space="preserve">    </t>
    </r>
    <r>
      <rPr>
        <b/>
        <sz val="11"/>
        <rFont val="宋体"/>
        <charset val="134"/>
      </rPr>
      <t>纪检监察事务</t>
    </r>
  </si>
  <si>
    <r>
      <rPr>
        <sz val="11"/>
        <rFont val="Times New Roman"/>
        <charset val="134"/>
      </rPr>
      <t xml:space="preserve">      </t>
    </r>
    <r>
      <rPr>
        <sz val="11"/>
        <rFont val="宋体"/>
        <charset val="134"/>
      </rPr>
      <t>大案要案查处</t>
    </r>
  </si>
  <si>
    <r>
      <rPr>
        <sz val="11"/>
        <rFont val="Times New Roman"/>
        <charset val="134"/>
      </rPr>
      <t xml:space="preserve">      </t>
    </r>
    <r>
      <rPr>
        <sz val="11"/>
        <rFont val="宋体"/>
        <charset val="134"/>
      </rPr>
      <t>其他纪检监察事务支出</t>
    </r>
  </si>
  <si>
    <r>
      <rPr>
        <b/>
        <sz val="11"/>
        <rFont val="Times New Roman"/>
        <charset val="134"/>
      </rPr>
      <t xml:space="preserve">    </t>
    </r>
    <r>
      <rPr>
        <b/>
        <sz val="11"/>
        <rFont val="宋体"/>
        <charset val="134"/>
      </rPr>
      <t>商贸事务</t>
    </r>
  </si>
  <si>
    <r>
      <rPr>
        <sz val="11"/>
        <rFont val="Times New Roman"/>
        <charset val="134"/>
      </rPr>
      <t xml:space="preserve">      </t>
    </r>
    <r>
      <rPr>
        <sz val="11"/>
        <rFont val="宋体"/>
        <charset val="134"/>
      </rPr>
      <t>对外贸易管理</t>
    </r>
  </si>
  <si>
    <r>
      <rPr>
        <sz val="11"/>
        <rFont val="Times New Roman"/>
        <charset val="134"/>
      </rPr>
      <t xml:space="preserve">      </t>
    </r>
    <r>
      <rPr>
        <sz val="11"/>
        <rFont val="宋体"/>
        <charset val="134"/>
      </rPr>
      <t>招商引资</t>
    </r>
  </si>
  <si>
    <r>
      <rPr>
        <sz val="11"/>
        <rFont val="Times New Roman"/>
        <charset val="134"/>
      </rPr>
      <t xml:space="preserve">      </t>
    </r>
    <r>
      <rPr>
        <sz val="11"/>
        <rFont val="宋体"/>
        <charset val="134"/>
      </rPr>
      <t>其他商贸事务支出</t>
    </r>
  </si>
  <si>
    <r>
      <rPr>
        <b/>
        <sz val="11"/>
        <rFont val="Times New Roman"/>
        <charset val="134"/>
      </rPr>
      <t xml:space="preserve">    </t>
    </r>
    <r>
      <rPr>
        <b/>
        <sz val="11"/>
        <rFont val="宋体"/>
        <charset val="134"/>
      </rPr>
      <t>民族事务</t>
    </r>
  </si>
  <si>
    <r>
      <rPr>
        <sz val="11"/>
        <rFont val="Times New Roman"/>
        <charset val="134"/>
      </rPr>
      <t xml:space="preserve">      </t>
    </r>
    <r>
      <rPr>
        <sz val="11"/>
        <rFont val="宋体"/>
        <charset val="134"/>
      </rPr>
      <t>民族工作专项</t>
    </r>
  </si>
  <si>
    <r>
      <rPr>
        <sz val="11"/>
        <rFont val="Times New Roman"/>
        <charset val="134"/>
      </rPr>
      <t xml:space="preserve">      </t>
    </r>
    <r>
      <rPr>
        <sz val="11"/>
        <rFont val="宋体"/>
        <charset val="134"/>
      </rPr>
      <t>其他民族事务支出</t>
    </r>
  </si>
  <si>
    <r>
      <rPr>
        <b/>
        <sz val="11"/>
        <rFont val="Times New Roman"/>
        <charset val="134"/>
      </rPr>
      <t xml:space="preserve">    </t>
    </r>
    <r>
      <rPr>
        <b/>
        <sz val="11"/>
        <rFont val="宋体"/>
        <charset val="134"/>
      </rPr>
      <t>档案事务</t>
    </r>
  </si>
  <si>
    <r>
      <rPr>
        <sz val="11"/>
        <rFont val="Times New Roman"/>
        <charset val="134"/>
      </rPr>
      <t xml:space="preserve">      </t>
    </r>
    <r>
      <rPr>
        <sz val="11"/>
        <rFont val="宋体"/>
        <charset val="134"/>
      </rPr>
      <t>档案馆</t>
    </r>
  </si>
  <si>
    <r>
      <rPr>
        <b/>
        <sz val="11"/>
        <rFont val="Times New Roman"/>
        <charset val="134"/>
      </rPr>
      <t xml:space="preserve">    </t>
    </r>
    <r>
      <rPr>
        <b/>
        <sz val="11"/>
        <rFont val="宋体"/>
        <charset val="134"/>
      </rPr>
      <t>民主党派及工商联事务</t>
    </r>
  </si>
  <si>
    <r>
      <rPr>
        <sz val="11"/>
        <rFont val="Times New Roman"/>
        <charset val="134"/>
      </rPr>
      <t xml:space="preserve">      </t>
    </r>
    <r>
      <rPr>
        <sz val="11"/>
        <rFont val="宋体"/>
        <charset val="134"/>
      </rPr>
      <t>其他民主党派及工商联事务支出</t>
    </r>
  </si>
  <si>
    <r>
      <rPr>
        <b/>
        <sz val="11"/>
        <rFont val="Times New Roman"/>
        <charset val="134"/>
      </rPr>
      <t xml:space="preserve">    </t>
    </r>
    <r>
      <rPr>
        <b/>
        <sz val="11"/>
        <rFont val="宋体"/>
        <charset val="134"/>
      </rPr>
      <t>群众团体事务</t>
    </r>
  </si>
  <si>
    <r>
      <rPr>
        <sz val="11"/>
        <rFont val="Times New Roman"/>
        <charset val="134"/>
      </rPr>
      <t xml:space="preserve">      </t>
    </r>
    <r>
      <rPr>
        <sz val="11"/>
        <rFont val="宋体"/>
        <charset val="134"/>
      </rPr>
      <t>其他群众团体事务支出</t>
    </r>
  </si>
  <si>
    <r>
      <rPr>
        <b/>
        <sz val="11"/>
        <rFont val="Times New Roman"/>
        <charset val="134"/>
      </rPr>
      <t xml:space="preserve">    </t>
    </r>
    <r>
      <rPr>
        <b/>
        <sz val="11"/>
        <rFont val="宋体"/>
        <charset val="134"/>
      </rPr>
      <t>党委办公厅（室）及相关机构事务</t>
    </r>
  </si>
  <si>
    <r>
      <rPr>
        <sz val="11"/>
        <rFont val="Times New Roman"/>
        <charset val="134"/>
      </rPr>
      <t xml:space="preserve">      </t>
    </r>
    <r>
      <rPr>
        <sz val="11"/>
        <rFont val="宋体"/>
        <charset val="134"/>
      </rPr>
      <t>专项业务</t>
    </r>
  </si>
  <si>
    <r>
      <rPr>
        <sz val="11"/>
        <rFont val="Times New Roman"/>
        <charset val="134"/>
      </rPr>
      <t xml:space="preserve">      </t>
    </r>
    <r>
      <rPr>
        <sz val="11"/>
        <rFont val="宋体"/>
        <charset val="134"/>
      </rPr>
      <t>其他党委办公厅（室）及相关机构事务支出</t>
    </r>
  </si>
  <si>
    <r>
      <rPr>
        <b/>
        <sz val="11"/>
        <rFont val="Times New Roman"/>
        <charset val="134"/>
      </rPr>
      <t xml:space="preserve">    </t>
    </r>
    <r>
      <rPr>
        <b/>
        <sz val="11"/>
        <rFont val="宋体"/>
        <charset val="134"/>
      </rPr>
      <t>组织事务</t>
    </r>
  </si>
  <si>
    <r>
      <rPr>
        <sz val="11"/>
        <rFont val="Times New Roman"/>
        <charset val="134"/>
      </rPr>
      <t xml:space="preserve">      </t>
    </r>
    <r>
      <rPr>
        <sz val="11"/>
        <rFont val="宋体"/>
        <charset val="134"/>
      </rPr>
      <t>其他组织事务支出</t>
    </r>
  </si>
  <si>
    <r>
      <rPr>
        <b/>
        <sz val="11"/>
        <rFont val="Times New Roman"/>
        <charset val="134"/>
      </rPr>
      <t xml:space="preserve">    </t>
    </r>
    <r>
      <rPr>
        <b/>
        <sz val="11"/>
        <rFont val="宋体"/>
        <charset val="134"/>
      </rPr>
      <t>宣传事务</t>
    </r>
  </si>
  <si>
    <r>
      <rPr>
        <sz val="11"/>
        <rFont val="Times New Roman"/>
        <charset val="134"/>
      </rPr>
      <t xml:space="preserve">      </t>
    </r>
    <r>
      <rPr>
        <sz val="11"/>
        <rFont val="宋体"/>
        <charset val="134"/>
      </rPr>
      <t>其他宣传事务支出</t>
    </r>
  </si>
  <si>
    <r>
      <rPr>
        <b/>
        <sz val="11"/>
        <rFont val="Times New Roman"/>
        <charset val="134"/>
      </rPr>
      <t xml:space="preserve">    </t>
    </r>
    <r>
      <rPr>
        <b/>
        <sz val="11"/>
        <rFont val="宋体"/>
        <charset val="134"/>
      </rPr>
      <t>统战事务</t>
    </r>
  </si>
  <si>
    <r>
      <rPr>
        <sz val="11"/>
        <rFont val="Times New Roman"/>
        <charset val="134"/>
      </rPr>
      <t xml:space="preserve">      </t>
    </r>
    <r>
      <rPr>
        <sz val="11"/>
        <rFont val="宋体"/>
        <charset val="134"/>
      </rPr>
      <t>宗教事务</t>
    </r>
  </si>
  <si>
    <r>
      <rPr>
        <sz val="11"/>
        <rFont val="Times New Roman"/>
        <charset val="134"/>
      </rPr>
      <t xml:space="preserve">      </t>
    </r>
    <r>
      <rPr>
        <sz val="11"/>
        <rFont val="宋体"/>
        <charset val="134"/>
      </rPr>
      <t>华侨事务</t>
    </r>
  </si>
  <si>
    <r>
      <rPr>
        <sz val="11"/>
        <rFont val="Times New Roman"/>
        <charset val="134"/>
      </rPr>
      <t xml:space="preserve">      </t>
    </r>
    <r>
      <rPr>
        <sz val="11"/>
        <rFont val="宋体"/>
        <charset val="134"/>
      </rPr>
      <t>其他统战事务支出</t>
    </r>
  </si>
  <si>
    <r>
      <rPr>
        <b/>
        <sz val="11"/>
        <rFont val="Times New Roman"/>
        <charset val="134"/>
      </rPr>
      <t xml:space="preserve">    </t>
    </r>
    <r>
      <rPr>
        <b/>
        <sz val="11"/>
        <rFont val="宋体"/>
        <charset val="134"/>
      </rPr>
      <t>其他共产党事务支出</t>
    </r>
  </si>
  <si>
    <r>
      <rPr>
        <b/>
        <sz val="11"/>
        <rFont val="Times New Roman"/>
        <charset val="134"/>
      </rPr>
      <t xml:space="preserve">    </t>
    </r>
    <r>
      <rPr>
        <sz val="11"/>
        <rFont val="宋体"/>
        <charset val="134"/>
      </rPr>
      <t>其他共产党事务支出</t>
    </r>
  </si>
  <si>
    <r>
      <rPr>
        <b/>
        <sz val="11"/>
        <rFont val="Times New Roman"/>
        <charset val="134"/>
      </rPr>
      <t xml:space="preserve">    </t>
    </r>
    <r>
      <rPr>
        <b/>
        <sz val="11"/>
        <rFont val="宋体"/>
        <charset val="134"/>
      </rPr>
      <t>市场监督管理事务</t>
    </r>
  </si>
  <si>
    <r>
      <rPr>
        <sz val="11"/>
        <rFont val="Times New Roman"/>
        <charset val="134"/>
      </rPr>
      <t xml:space="preserve">      </t>
    </r>
    <r>
      <rPr>
        <sz val="11"/>
        <rFont val="宋体"/>
        <charset val="134"/>
      </rPr>
      <t>食品安全监管</t>
    </r>
  </si>
  <si>
    <r>
      <rPr>
        <sz val="11"/>
        <rFont val="Times New Roman"/>
        <charset val="134"/>
      </rPr>
      <t xml:space="preserve">      </t>
    </r>
    <r>
      <rPr>
        <sz val="11"/>
        <rFont val="宋体"/>
        <charset val="134"/>
      </rPr>
      <t>其他市场监督管理事务</t>
    </r>
  </si>
  <si>
    <r>
      <rPr>
        <b/>
        <sz val="11"/>
        <rFont val="Times New Roman"/>
        <charset val="134"/>
      </rPr>
      <t xml:space="preserve">    </t>
    </r>
    <r>
      <rPr>
        <b/>
        <sz val="11"/>
        <rFont val="宋体"/>
        <charset val="134"/>
      </rPr>
      <t>其他一般公共服务支出</t>
    </r>
  </si>
  <si>
    <r>
      <rPr>
        <sz val="11"/>
        <rFont val="Times New Roman"/>
        <charset val="134"/>
      </rPr>
      <t xml:space="preserve">      </t>
    </r>
    <r>
      <rPr>
        <sz val="11"/>
        <rFont val="宋体"/>
        <charset val="134"/>
      </rPr>
      <t>其他一般公共服务支出</t>
    </r>
  </si>
  <si>
    <r>
      <rPr>
        <b/>
        <sz val="11"/>
        <rFont val="宋体"/>
        <charset val="134"/>
      </rPr>
      <t>二、国防支出</t>
    </r>
  </si>
  <si>
    <r>
      <rPr>
        <b/>
        <sz val="11"/>
        <rFont val="Times New Roman"/>
        <charset val="1"/>
      </rPr>
      <t xml:space="preserve">    </t>
    </r>
    <r>
      <rPr>
        <b/>
        <sz val="11"/>
        <rFont val="宋体"/>
        <charset val="1"/>
      </rPr>
      <t>军费</t>
    </r>
  </si>
  <si>
    <r>
      <rPr>
        <sz val="11"/>
        <rFont val="Times New Roman"/>
        <charset val="1"/>
      </rPr>
      <t xml:space="preserve">      </t>
    </r>
    <r>
      <rPr>
        <sz val="11"/>
        <rFont val="宋体"/>
        <charset val="1"/>
      </rPr>
      <t>现役部队</t>
    </r>
  </si>
  <si>
    <r>
      <rPr>
        <b/>
        <sz val="11"/>
        <rFont val="Times New Roman"/>
        <charset val="134"/>
      </rPr>
      <t xml:space="preserve">    </t>
    </r>
    <r>
      <rPr>
        <b/>
        <sz val="11"/>
        <rFont val="宋体"/>
        <charset val="134"/>
      </rPr>
      <t>国防动员</t>
    </r>
  </si>
  <si>
    <r>
      <rPr>
        <sz val="11"/>
        <rFont val="Times New Roman"/>
        <charset val="134"/>
      </rPr>
      <t xml:space="preserve">      </t>
    </r>
    <r>
      <rPr>
        <sz val="11"/>
        <rFont val="宋体"/>
        <charset val="134"/>
      </rPr>
      <t>兵役征集</t>
    </r>
  </si>
  <si>
    <r>
      <rPr>
        <sz val="11"/>
        <rFont val="Times New Roman"/>
        <charset val="134"/>
      </rPr>
      <t xml:space="preserve">      </t>
    </r>
    <r>
      <rPr>
        <sz val="11"/>
        <rFont val="宋体"/>
        <charset val="134"/>
      </rPr>
      <t>人民防空</t>
    </r>
  </si>
  <si>
    <r>
      <rPr>
        <sz val="11"/>
        <rFont val="Times New Roman"/>
        <charset val="134"/>
      </rPr>
      <t xml:space="preserve">      </t>
    </r>
    <r>
      <rPr>
        <sz val="11"/>
        <rFont val="宋体"/>
        <charset val="134"/>
      </rPr>
      <t>民兵</t>
    </r>
  </si>
  <si>
    <r>
      <rPr>
        <b/>
        <sz val="11"/>
        <rFont val="Times New Roman"/>
        <charset val="134"/>
      </rPr>
      <t xml:space="preserve">    </t>
    </r>
    <r>
      <rPr>
        <b/>
        <sz val="11"/>
        <rFont val="宋体"/>
        <charset val="134"/>
      </rPr>
      <t>其他国防支出</t>
    </r>
  </si>
  <si>
    <r>
      <rPr>
        <sz val="11"/>
        <rFont val="Times New Roman"/>
        <charset val="134"/>
      </rPr>
      <t xml:space="preserve">      </t>
    </r>
    <r>
      <rPr>
        <sz val="11"/>
        <rFont val="宋体"/>
        <charset val="134"/>
      </rPr>
      <t>其他国防支出</t>
    </r>
  </si>
  <si>
    <r>
      <rPr>
        <b/>
        <sz val="11"/>
        <rFont val="宋体"/>
        <charset val="134"/>
      </rPr>
      <t>三、公共安全支出</t>
    </r>
  </si>
  <si>
    <r>
      <rPr>
        <b/>
        <sz val="11"/>
        <rFont val="Times New Roman"/>
        <charset val="134"/>
      </rPr>
      <t xml:space="preserve">    </t>
    </r>
    <r>
      <rPr>
        <b/>
        <sz val="11"/>
        <rFont val="宋体"/>
        <charset val="134"/>
      </rPr>
      <t>武装警察部队</t>
    </r>
  </si>
  <si>
    <r>
      <rPr>
        <sz val="11"/>
        <rFont val="Times New Roman"/>
        <charset val="134"/>
      </rPr>
      <t xml:space="preserve">      </t>
    </r>
    <r>
      <rPr>
        <sz val="11"/>
        <rFont val="宋体"/>
        <charset val="134"/>
      </rPr>
      <t>警察武装部队</t>
    </r>
  </si>
  <si>
    <r>
      <rPr>
        <b/>
        <sz val="11"/>
        <rFont val="Times New Roman"/>
        <charset val="134"/>
      </rPr>
      <t xml:space="preserve">    </t>
    </r>
    <r>
      <rPr>
        <b/>
        <sz val="11"/>
        <rFont val="宋体"/>
        <charset val="134"/>
      </rPr>
      <t>公安</t>
    </r>
  </si>
  <si>
    <r>
      <rPr>
        <sz val="11"/>
        <rFont val="Times New Roman"/>
        <charset val="134"/>
      </rPr>
      <t xml:space="preserve">      </t>
    </r>
    <r>
      <rPr>
        <sz val="11"/>
        <rFont val="宋体"/>
        <charset val="134"/>
      </rPr>
      <t>信息化建设</t>
    </r>
  </si>
  <si>
    <r>
      <rPr>
        <sz val="11"/>
        <rFont val="Times New Roman"/>
        <charset val="134"/>
      </rPr>
      <t xml:space="preserve">      </t>
    </r>
    <r>
      <rPr>
        <sz val="11"/>
        <rFont val="宋体"/>
        <charset val="134"/>
      </rPr>
      <t>执法办案</t>
    </r>
  </si>
  <si>
    <r>
      <rPr>
        <sz val="11"/>
        <rFont val="Times New Roman"/>
        <charset val="134"/>
      </rPr>
      <t xml:space="preserve">      </t>
    </r>
    <r>
      <rPr>
        <sz val="11"/>
        <rFont val="宋体"/>
        <charset val="134"/>
      </rPr>
      <t>特别业务</t>
    </r>
  </si>
  <si>
    <r>
      <rPr>
        <sz val="11"/>
        <rFont val="Times New Roman"/>
        <charset val="134"/>
      </rPr>
      <t xml:space="preserve">      </t>
    </r>
    <r>
      <rPr>
        <sz val="11"/>
        <rFont val="宋体"/>
        <charset val="134"/>
      </rPr>
      <t>其他公安支出</t>
    </r>
  </si>
  <si>
    <r>
      <rPr>
        <b/>
        <sz val="11"/>
        <rFont val="Times New Roman"/>
        <charset val="134"/>
      </rPr>
      <t xml:space="preserve">    </t>
    </r>
    <r>
      <rPr>
        <b/>
        <sz val="11"/>
        <rFont val="宋体"/>
        <charset val="134"/>
      </rPr>
      <t>检察</t>
    </r>
  </si>
  <si>
    <r>
      <rPr>
        <sz val="11"/>
        <rFont val="Times New Roman"/>
        <charset val="134"/>
      </rPr>
      <t xml:space="preserve">  </t>
    </r>
    <r>
      <rPr>
        <sz val="11"/>
        <rFont val="宋体"/>
        <charset val="134"/>
      </rPr>
      <t>一般行政管理事务</t>
    </r>
  </si>
  <si>
    <r>
      <rPr>
        <b/>
        <sz val="11"/>
        <rFont val="Times New Roman"/>
        <charset val="134"/>
      </rPr>
      <t xml:space="preserve">    </t>
    </r>
    <r>
      <rPr>
        <b/>
        <sz val="11"/>
        <rFont val="宋体"/>
        <charset val="134"/>
      </rPr>
      <t>法院</t>
    </r>
  </si>
  <si>
    <r>
      <rPr>
        <sz val="11"/>
        <rFont val="Times New Roman"/>
        <charset val="134"/>
      </rPr>
      <t xml:space="preserve">      </t>
    </r>
    <r>
      <rPr>
        <sz val="11"/>
        <rFont val="宋体"/>
        <charset val="134"/>
      </rPr>
      <t>案件执行</t>
    </r>
  </si>
  <si>
    <r>
      <rPr>
        <b/>
        <sz val="11"/>
        <rFont val="Times New Roman"/>
        <charset val="134"/>
      </rPr>
      <t xml:space="preserve">    </t>
    </r>
    <r>
      <rPr>
        <b/>
        <sz val="11"/>
        <rFont val="宋体"/>
        <charset val="134"/>
      </rPr>
      <t>司法</t>
    </r>
  </si>
  <si>
    <r>
      <rPr>
        <sz val="11"/>
        <rFont val="Times New Roman"/>
        <charset val="134"/>
      </rPr>
      <t xml:space="preserve">      </t>
    </r>
    <r>
      <rPr>
        <sz val="11"/>
        <rFont val="宋体"/>
        <charset val="134"/>
      </rPr>
      <t>基层司法业务</t>
    </r>
  </si>
  <si>
    <r>
      <rPr>
        <sz val="11"/>
        <rFont val="Times New Roman"/>
        <charset val="134"/>
      </rPr>
      <t xml:space="preserve">      </t>
    </r>
    <r>
      <rPr>
        <sz val="11"/>
        <rFont val="宋体"/>
        <charset val="134"/>
      </rPr>
      <t>普法宣传</t>
    </r>
  </si>
  <si>
    <r>
      <rPr>
        <sz val="11"/>
        <rFont val="Times New Roman"/>
        <charset val="134"/>
      </rPr>
      <t xml:space="preserve">      </t>
    </r>
    <r>
      <rPr>
        <sz val="11"/>
        <rFont val="宋体"/>
        <charset val="134"/>
      </rPr>
      <t>律师管理</t>
    </r>
  </si>
  <si>
    <r>
      <rPr>
        <sz val="11"/>
        <rFont val="Times New Roman"/>
        <charset val="134"/>
      </rPr>
      <t xml:space="preserve">      </t>
    </r>
    <r>
      <rPr>
        <sz val="11"/>
        <rFont val="宋体"/>
        <charset val="134"/>
      </rPr>
      <t>公共法律服务</t>
    </r>
  </si>
  <si>
    <r>
      <rPr>
        <sz val="11"/>
        <rFont val="Times New Roman"/>
        <charset val="134"/>
      </rPr>
      <t xml:space="preserve">      </t>
    </r>
    <r>
      <rPr>
        <sz val="11"/>
        <rFont val="宋体"/>
        <charset val="134"/>
      </rPr>
      <t>社区矫正</t>
    </r>
  </si>
  <si>
    <r>
      <rPr>
        <sz val="11"/>
        <rFont val="Times New Roman"/>
        <charset val="134"/>
      </rPr>
      <t xml:space="preserve">      </t>
    </r>
    <r>
      <rPr>
        <sz val="11"/>
        <rFont val="宋体"/>
        <charset val="134"/>
      </rPr>
      <t>其他司法支出</t>
    </r>
  </si>
  <si>
    <r>
      <rPr>
        <b/>
        <sz val="11"/>
        <rFont val="Times New Roman"/>
        <charset val="134"/>
      </rPr>
      <t xml:space="preserve">    </t>
    </r>
    <r>
      <rPr>
        <b/>
        <sz val="11"/>
        <rFont val="宋体"/>
        <charset val="134"/>
      </rPr>
      <t>其他公共安全支出</t>
    </r>
  </si>
  <si>
    <r>
      <rPr>
        <sz val="11"/>
        <rFont val="Times New Roman"/>
        <charset val="134"/>
      </rPr>
      <t xml:space="preserve">      </t>
    </r>
    <r>
      <rPr>
        <sz val="11"/>
        <rFont val="宋体"/>
        <charset val="134"/>
      </rPr>
      <t>其他公共安全支出</t>
    </r>
  </si>
  <si>
    <r>
      <rPr>
        <b/>
        <sz val="11"/>
        <rFont val="宋体"/>
        <charset val="134"/>
      </rPr>
      <t>四、教育支出</t>
    </r>
  </si>
  <si>
    <r>
      <rPr>
        <b/>
        <sz val="11"/>
        <rFont val="Times New Roman"/>
        <charset val="134"/>
      </rPr>
      <t xml:space="preserve">    </t>
    </r>
    <r>
      <rPr>
        <b/>
        <sz val="11"/>
        <rFont val="宋体"/>
        <charset val="134"/>
      </rPr>
      <t>教育管理事务</t>
    </r>
  </si>
  <si>
    <r>
      <rPr>
        <sz val="11"/>
        <rFont val="Times New Roman"/>
        <charset val="134"/>
      </rPr>
      <t xml:space="preserve">      </t>
    </r>
    <r>
      <rPr>
        <sz val="11"/>
        <rFont val="宋体"/>
        <charset val="134"/>
      </rPr>
      <t>其他教育管理事务支出</t>
    </r>
  </si>
  <si>
    <r>
      <rPr>
        <b/>
        <sz val="11"/>
        <rFont val="Times New Roman"/>
        <charset val="134"/>
      </rPr>
      <t xml:space="preserve">    </t>
    </r>
    <r>
      <rPr>
        <b/>
        <sz val="11"/>
        <rFont val="宋体"/>
        <charset val="134"/>
      </rPr>
      <t>普通教育</t>
    </r>
  </si>
  <si>
    <r>
      <rPr>
        <sz val="11"/>
        <rFont val="Times New Roman"/>
        <charset val="134"/>
      </rPr>
      <t xml:space="preserve">      </t>
    </r>
    <r>
      <rPr>
        <sz val="11"/>
        <rFont val="宋体"/>
        <charset val="134"/>
      </rPr>
      <t>学前教育</t>
    </r>
  </si>
  <si>
    <r>
      <rPr>
        <sz val="11"/>
        <rFont val="Times New Roman"/>
        <charset val="134"/>
      </rPr>
      <t xml:space="preserve">      </t>
    </r>
    <r>
      <rPr>
        <sz val="11"/>
        <rFont val="宋体"/>
        <charset val="134"/>
      </rPr>
      <t>小学教育</t>
    </r>
  </si>
  <si>
    <r>
      <rPr>
        <sz val="11"/>
        <rFont val="Times New Roman"/>
        <charset val="134"/>
      </rPr>
      <t xml:space="preserve">      </t>
    </r>
    <r>
      <rPr>
        <sz val="11"/>
        <rFont val="宋体"/>
        <charset val="134"/>
      </rPr>
      <t>初中教育</t>
    </r>
  </si>
  <si>
    <r>
      <rPr>
        <sz val="11"/>
        <rFont val="Times New Roman"/>
        <charset val="134"/>
      </rPr>
      <t xml:space="preserve">      </t>
    </r>
    <r>
      <rPr>
        <sz val="11"/>
        <rFont val="宋体"/>
        <charset val="134"/>
      </rPr>
      <t>高中教育</t>
    </r>
  </si>
  <si>
    <r>
      <rPr>
        <sz val="11"/>
        <rFont val="Times New Roman"/>
        <charset val="134"/>
      </rPr>
      <t xml:space="preserve">      </t>
    </r>
    <r>
      <rPr>
        <sz val="11"/>
        <rFont val="宋体"/>
        <charset val="134"/>
      </rPr>
      <t>高等教育</t>
    </r>
  </si>
  <si>
    <r>
      <rPr>
        <sz val="11"/>
        <rFont val="Times New Roman"/>
        <charset val="134"/>
      </rPr>
      <t xml:space="preserve">      </t>
    </r>
    <r>
      <rPr>
        <sz val="11"/>
        <rFont val="宋体"/>
        <charset val="134"/>
      </rPr>
      <t>其他普通教育支出</t>
    </r>
  </si>
  <si>
    <r>
      <rPr>
        <b/>
        <sz val="11"/>
        <rFont val="Times New Roman"/>
        <charset val="134"/>
      </rPr>
      <t xml:space="preserve">    </t>
    </r>
    <r>
      <rPr>
        <b/>
        <sz val="11"/>
        <rFont val="宋体"/>
        <charset val="134"/>
      </rPr>
      <t>职业教育</t>
    </r>
  </si>
  <si>
    <r>
      <rPr>
        <sz val="11"/>
        <rFont val="Times New Roman"/>
        <charset val="134"/>
      </rPr>
      <t xml:space="preserve">      </t>
    </r>
    <r>
      <rPr>
        <sz val="11"/>
        <rFont val="宋体"/>
        <charset val="134"/>
      </rPr>
      <t>初等职业教育</t>
    </r>
  </si>
  <si>
    <r>
      <rPr>
        <sz val="11"/>
        <rFont val="Times New Roman"/>
        <charset val="134"/>
      </rPr>
      <t xml:space="preserve">      </t>
    </r>
    <r>
      <rPr>
        <sz val="11"/>
        <rFont val="宋体"/>
        <charset val="134"/>
      </rPr>
      <t>中等职业教育</t>
    </r>
  </si>
  <si>
    <r>
      <rPr>
        <b/>
        <sz val="11"/>
        <rFont val="Times New Roman"/>
        <charset val="134"/>
      </rPr>
      <t xml:space="preserve">    </t>
    </r>
    <r>
      <rPr>
        <b/>
        <sz val="11"/>
        <rFont val="宋体"/>
        <charset val="134"/>
      </rPr>
      <t>特殊教育</t>
    </r>
  </si>
  <si>
    <r>
      <rPr>
        <sz val="11"/>
        <rFont val="Times New Roman"/>
        <charset val="134"/>
      </rPr>
      <t xml:space="preserve">      </t>
    </r>
    <r>
      <rPr>
        <sz val="11"/>
        <rFont val="宋体"/>
        <charset val="134"/>
      </rPr>
      <t>特殊学校教育</t>
    </r>
  </si>
  <si>
    <r>
      <rPr>
        <b/>
        <sz val="11"/>
        <rFont val="Times New Roman"/>
        <charset val="134"/>
      </rPr>
      <t xml:space="preserve">    </t>
    </r>
    <r>
      <rPr>
        <b/>
        <sz val="11"/>
        <rFont val="宋体"/>
        <charset val="134"/>
      </rPr>
      <t>进修及培训</t>
    </r>
  </si>
  <si>
    <r>
      <rPr>
        <sz val="11"/>
        <rFont val="Times New Roman"/>
        <charset val="134"/>
      </rPr>
      <t xml:space="preserve">      </t>
    </r>
    <r>
      <rPr>
        <sz val="11"/>
        <rFont val="宋体"/>
        <charset val="134"/>
      </rPr>
      <t>教师进修</t>
    </r>
  </si>
  <si>
    <r>
      <rPr>
        <sz val="11"/>
        <rFont val="Times New Roman"/>
        <charset val="134"/>
      </rPr>
      <t xml:space="preserve">      </t>
    </r>
    <r>
      <rPr>
        <sz val="11"/>
        <rFont val="宋体"/>
        <charset val="134"/>
      </rPr>
      <t>干部教育</t>
    </r>
  </si>
  <si>
    <r>
      <rPr>
        <b/>
        <sz val="11"/>
        <rFont val="Times New Roman"/>
        <charset val="134"/>
      </rPr>
      <t xml:space="preserve">    </t>
    </r>
    <r>
      <rPr>
        <b/>
        <sz val="11"/>
        <rFont val="宋体"/>
        <charset val="134"/>
      </rPr>
      <t>教育费附加安排的支出</t>
    </r>
  </si>
  <si>
    <r>
      <rPr>
        <sz val="11"/>
        <rFont val="Times New Roman"/>
        <charset val="134"/>
      </rPr>
      <t xml:space="preserve">      </t>
    </r>
    <r>
      <rPr>
        <sz val="11"/>
        <rFont val="宋体"/>
        <charset val="134"/>
      </rPr>
      <t>其他教育费附加安排的支出</t>
    </r>
  </si>
  <si>
    <r>
      <rPr>
        <b/>
        <sz val="11"/>
        <rFont val="Times New Roman"/>
        <charset val="134"/>
      </rPr>
      <t xml:space="preserve">    </t>
    </r>
    <r>
      <rPr>
        <b/>
        <sz val="11"/>
        <rFont val="宋体"/>
        <charset val="134"/>
      </rPr>
      <t>其他教育支出</t>
    </r>
  </si>
  <si>
    <r>
      <rPr>
        <sz val="11"/>
        <rFont val="Times New Roman"/>
        <charset val="134"/>
      </rPr>
      <t xml:space="preserve">      </t>
    </r>
    <r>
      <rPr>
        <sz val="11"/>
        <rFont val="宋体"/>
        <charset val="134"/>
      </rPr>
      <t>其他教育支出</t>
    </r>
  </si>
  <si>
    <r>
      <rPr>
        <b/>
        <sz val="11"/>
        <rFont val="宋体"/>
        <charset val="134"/>
      </rPr>
      <t>五、科学技术支出</t>
    </r>
  </si>
  <si>
    <r>
      <rPr>
        <b/>
        <sz val="11"/>
        <rFont val="Times New Roman"/>
        <charset val="134"/>
      </rPr>
      <t xml:space="preserve">    </t>
    </r>
    <r>
      <rPr>
        <b/>
        <sz val="11"/>
        <rFont val="宋体"/>
        <charset val="134"/>
      </rPr>
      <t>科学技术管理事务</t>
    </r>
  </si>
  <si>
    <r>
      <rPr>
        <b/>
        <sz val="11"/>
        <rFont val="Times New Roman"/>
        <charset val="134"/>
      </rPr>
      <t xml:space="preserve">    </t>
    </r>
    <r>
      <rPr>
        <b/>
        <sz val="11"/>
        <rFont val="宋体"/>
        <charset val="134"/>
      </rPr>
      <t>技术研究与开发</t>
    </r>
  </si>
  <si>
    <r>
      <rPr>
        <sz val="11"/>
        <rFont val="Times New Roman"/>
        <charset val="134"/>
      </rPr>
      <t xml:space="preserve">      </t>
    </r>
    <r>
      <rPr>
        <sz val="11"/>
        <rFont val="宋体"/>
        <charset val="134"/>
      </rPr>
      <t>科技成果转化与扩散</t>
    </r>
  </si>
  <si>
    <r>
      <rPr>
        <sz val="11"/>
        <rFont val="Times New Roman"/>
        <charset val="134"/>
      </rPr>
      <t xml:space="preserve">      </t>
    </r>
    <r>
      <rPr>
        <sz val="11"/>
        <rFont val="宋体"/>
        <charset val="134"/>
      </rPr>
      <t>其他技术研究与开发支出</t>
    </r>
  </si>
  <si>
    <r>
      <rPr>
        <b/>
        <sz val="11"/>
        <rFont val="Times New Roman"/>
        <charset val="134"/>
      </rPr>
      <t xml:space="preserve">    </t>
    </r>
    <r>
      <rPr>
        <b/>
        <sz val="11"/>
        <rFont val="宋体"/>
        <charset val="134"/>
      </rPr>
      <t>科学技术普及</t>
    </r>
  </si>
  <si>
    <r>
      <rPr>
        <sz val="11"/>
        <rFont val="Times New Roman"/>
        <charset val="134"/>
      </rPr>
      <t xml:space="preserve">      </t>
    </r>
    <r>
      <rPr>
        <sz val="11"/>
        <rFont val="宋体"/>
        <charset val="134"/>
      </rPr>
      <t>科普活动</t>
    </r>
  </si>
  <si>
    <r>
      <rPr>
        <sz val="11"/>
        <rFont val="Times New Roman"/>
        <charset val="134"/>
      </rPr>
      <t xml:space="preserve">      </t>
    </r>
    <r>
      <rPr>
        <sz val="11"/>
        <rFont val="宋体"/>
        <charset val="134"/>
      </rPr>
      <t>机构运行</t>
    </r>
  </si>
  <si>
    <r>
      <rPr>
        <sz val="11"/>
        <rFont val="Times New Roman"/>
        <charset val="134"/>
      </rPr>
      <t xml:space="preserve">      </t>
    </r>
    <r>
      <rPr>
        <sz val="11"/>
        <rFont val="宋体"/>
        <charset val="134"/>
      </rPr>
      <t>其他科学技术普及支出</t>
    </r>
  </si>
  <si>
    <r>
      <rPr>
        <b/>
        <sz val="11"/>
        <rFont val="Times New Roman"/>
        <charset val="134"/>
      </rPr>
      <t xml:space="preserve">    </t>
    </r>
    <r>
      <rPr>
        <b/>
        <sz val="11"/>
        <rFont val="宋体"/>
        <charset val="134"/>
      </rPr>
      <t>其他科学技术支出</t>
    </r>
  </si>
  <si>
    <r>
      <rPr>
        <sz val="11"/>
        <rFont val="Times New Roman"/>
        <charset val="134"/>
      </rPr>
      <t xml:space="preserve">      </t>
    </r>
    <r>
      <rPr>
        <sz val="11"/>
        <rFont val="宋体"/>
        <charset val="134"/>
      </rPr>
      <t>其他科学技术支出</t>
    </r>
  </si>
  <si>
    <r>
      <rPr>
        <b/>
        <sz val="11"/>
        <rFont val="宋体"/>
        <charset val="134"/>
      </rPr>
      <t>六、文化旅游体育与传媒支出</t>
    </r>
  </si>
  <si>
    <r>
      <rPr>
        <b/>
        <sz val="11"/>
        <rFont val="Times New Roman"/>
        <charset val="134"/>
      </rPr>
      <t xml:space="preserve">    </t>
    </r>
    <r>
      <rPr>
        <b/>
        <sz val="11"/>
        <rFont val="宋体"/>
        <charset val="134"/>
      </rPr>
      <t>文化和旅游</t>
    </r>
  </si>
  <si>
    <r>
      <rPr>
        <sz val="11"/>
        <rFont val="Times New Roman"/>
        <charset val="134"/>
      </rPr>
      <t xml:space="preserve">      </t>
    </r>
    <r>
      <rPr>
        <sz val="11"/>
        <rFont val="宋体"/>
        <charset val="134"/>
      </rPr>
      <t>图书馆</t>
    </r>
  </si>
  <si>
    <r>
      <rPr>
        <sz val="11"/>
        <rFont val="Times New Roman"/>
        <charset val="134"/>
      </rPr>
      <t xml:space="preserve">      </t>
    </r>
    <r>
      <rPr>
        <sz val="11"/>
        <rFont val="宋体"/>
        <charset val="134"/>
      </rPr>
      <t>文化展示及纪念机构</t>
    </r>
  </si>
  <si>
    <r>
      <rPr>
        <sz val="11"/>
        <rFont val="Times New Roman"/>
        <charset val="134"/>
      </rPr>
      <t xml:space="preserve">      </t>
    </r>
    <r>
      <rPr>
        <sz val="11"/>
        <rFont val="宋体"/>
        <charset val="134"/>
      </rPr>
      <t>艺术表演团体</t>
    </r>
  </si>
  <si>
    <r>
      <rPr>
        <sz val="11"/>
        <rFont val="Times New Roman"/>
        <charset val="134"/>
      </rPr>
      <t xml:space="preserve">      </t>
    </r>
    <r>
      <rPr>
        <sz val="11"/>
        <rFont val="宋体"/>
        <charset val="134"/>
      </rPr>
      <t>文化活动</t>
    </r>
  </si>
  <si>
    <r>
      <rPr>
        <sz val="11"/>
        <rFont val="Times New Roman"/>
        <charset val="134"/>
      </rPr>
      <t xml:space="preserve">      </t>
    </r>
    <r>
      <rPr>
        <sz val="11"/>
        <rFont val="宋体"/>
        <charset val="134"/>
      </rPr>
      <t>群众文化</t>
    </r>
  </si>
  <si>
    <r>
      <rPr>
        <sz val="11"/>
        <rFont val="Times New Roman"/>
        <charset val="134"/>
      </rPr>
      <t xml:space="preserve">      </t>
    </r>
    <r>
      <rPr>
        <sz val="11"/>
        <rFont val="宋体"/>
        <charset val="134"/>
      </rPr>
      <t>文化创作与保护</t>
    </r>
  </si>
  <si>
    <r>
      <rPr>
        <sz val="11"/>
        <rFont val="Times New Roman"/>
        <charset val="134"/>
      </rPr>
      <t xml:space="preserve">      </t>
    </r>
    <r>
      <rPr>
        <sz val="11"/>
        <rFont val="宋体"/>
        <charset val="134"/>
      </rPr>
      <t>旅游宣传</t>
    </r>
  </si>
  <si>
    <r>
      <rPr>
        <sz val="11"/>
        <rFont val="Times New Roman"/>
        <charset val="134"/>
      </rPr>
      <t xml:space="preserve">      </t>
    </r>
    <r>
      <rPr>
        <sz val="11"/>
        <rFont val="宋体"/>
        <charset val="134"/>
      </rPr>
      <t>其他文化和旅游支出</t>
    </r>
  </si>
  <si>
    <r>
      <rPr>
        <b/>
        <sz val="11"/>
        <rFont val="Times New Roman"/>
        <charset val="134"/>
      </rPr>
      <t xml:space="preserve">    </t>
    </r>
    <r>
      <rPr>
        <b/>
        <sz val="11"/>
        <rFont val="宋体"/>
        <charset val="134"/>
      </rPr>
      <t>文物</t>
    </r>
  </si>
  <si>
    <r>
      <rPr>
        <sz val="11"/>
        <rFont val="Times New Roman"/>
        <charset val="134"/>
      </rPr>
      <t xml:space="preserve">      </t>
    </r>
    <r>
      <rPr>
        <sz val="11"/>
        <rFont val="宋体"/>
        <charset val="134"/>
      </rPr>
      <t>文物保护</t>
    </r>
  </si>
  <si>
    <r>
      <rPr>
        <b/>
        <sz val="11"/>
        <rFont val="Times New Roman"/>
        <charset val="134"/>
      </rPr>
      <t xml:space="preserve">    </t>
    </r>
    <r>
      <rPr>
        <b/>
        <sz val="11"/>
        <rFont val="宋体"/>
        <charset val="134"/>
      </rPr>
      <t>体育</t>
    </r>
  </si>
  <si>
    <r>
      <rPr>
        <sz val="11"/>
        <rFont val="Times New Roman"/>
        <charset val="134"/>
      </rPr>
      <t xml:space="preserve">      </t>
    </r>
    <r>
      <rPr>
        <sz val="11"/>
        <rFont val="宋体"/>
        <charset val="134"/>
      </rPr>
      <t>体育竞赛</t>
    </r>
  </si>
  <si>
    <r>
      <rPr>
        <sz val="11"/>
        <rFont val="Times New Roman"/>
        <charset val="134"/>
      </rPr>
      <t xml:space="preserve">      </t>
    </r>
    <r>
      <rPr>
        <sz val="11"/>
        <rFont val="宋体"/>
        <charset val="134"/>
      </rPr>
      <t>体育场馆</t>
    </r>
  </si>
  <si>
    <r>
      <rPr>
        <sz val="11"/>
        <rFont val="Times New Roman"/>
        <charset val="134"/>
      </rPr>
      <t xml:space="preserve">      </t>
    </r>
    <r>
      <rPr>
        <sz val="11"/>
        <rFont val="宋体"/>
        <charset val="134"/>
      </rPr>
      <t>群众体育</t>
    </r>
  </si>
  <si>
    <r>
      <rPr>
        <b/>
        <sz val="11"/>
        <rFont val="Times New Roman"/>
        <charset val="134"/>
      </rPr>
      <t xml:space="preserve">    </t>
    </r>
    <r>
      <rPr>
        <b/>
        <sz val="11"/>
        <rFont val="宋体"/>
        <charset val="134"/>
      </rPr>
      <t>新闻出版电影</t>
    </r>
  </si>
  <si>
    <r>
      <rPr>
        <sz val="11"/>
        <rFont val="Times New Roman"/>
        <charset val="134"/>
      </rPr>
      <t xml:space="preserve">      </t>
    </r>
    <r>
      <rPr>
        <sz val="11"/>
        <rFont val="宋体"/>
        <charset val="134"/>
      </rPr>
      <t>其他新闻出版电影支出</t>
    </r>
  </si>
  <si>
    <r>
      <rPr>
        <b/>
        <sz val="11"/>
        <rFont val="Times New Roman"/>
        <charset val="134"/>
      </rPr>
      <t xml:space="preserve">    </t>
    </r>
    <r>
      <rPr>
        <b/>
        <sz val="11"/>
        <rFont val="宋体"/>
        <charset val="134"/>
      </rPr>
      <t>广播电视</t>
    </r>
  </si>
  <si>
    <r>
      <rPr>
        <sz val="11"/>
        <rFont val="Times New Roman"/>
        <charset val="134"/>
      </rPr>
      <t xml:space="preserve">      </t>
    </r>
    <r>
      <rPr>
        <sz val="11"/>
        <rFont val="宋体"/>
        <charset val="134"/>
      </rPr>
      <t>传输发射</t>
    </r>
  </si>
  <si>
    <r>
      <rPr>
        <sz val="11"/>
        <rFont val="Times New Roman"/>
        <charset val="134"/>
      </rPr>
      <t xml:space="preserve">      </t>
    </r>
    <r>
      <rPr>
        <sz val="11"/>
        <rFont val="宋体"/>
        <charset val="134"/>
      </rPr>
      <t>广播电视事务</t>
    </r>
  </si>
  <si>
    <r>
      <rPr>
        <sz val="11"/>
        <rFont val="Times New Roman"/>
        <charset val="134"/>
      </rPr>
      <t xml:space="preserve">      </t>
    </r>
    <r>
      <rPr>
        <sz val="11"/>
        <rFont val="宋体"/>
        <charset val="134"/>
      </rPr>
      <t>其他广播电视支出</t>
    </r>
  </si>
  <si>
    <r>
      <rPr>
        <b/>
        <sz val="11"/>
        <rFont val="Times New Roman"/>
        <charset val="134"/>
      </rPr>
      <t xml:space="preserve">    </t>
    </r>
    <r>
      <rPr>
        <b/>
        <sz val="11"/>
        <rFont val="宋体"/>
        <charset val="134"/>
      </rPr>
      <t>其他文化体育与传媒支出</t>
    </r>
  </si>
  <si>
    <r>
      <rPr>
        <sz val="11"/>
        <rFont val="Times New Roman"/>
        <charset val="134"/>
      </rPr>
      <t xml:space="preserve">      </t>
    </r>
    <r>
      <rPr>
        <sz val="11"/>
        <rFont val="宋体"/>
        <charset val="134"/>
      </rPr>
      <t>宣传文化发展专项支出</t>
    </r>
  </si>
  <si>
    <r>
      <rPr>
        <sz val="11"/>
        <rFont val="Times New Roman"/>
        <charset val="134"/>
      </rPr>
      <t xml:space="preserve">      </t>
    </r>
    <r>
      <rPr>
        <sz val="11"/>
        <rFont val="宋体"/>
        <charset val="134"/>
      </rPr>
      <t>其他文化旅游体育与传媒支出</t>
    </r>
  </si>
  <si>
    <r>
      <rPr>
        <b/>
        <sz val="11"/>
        <rFont val="宋体"/>
        <charset val="134"/>
      </rPr>
      <t>七、社会保障和就业</t>
    </r>
  </si>
  <si>
    <r>
      <rPr>
        <b/>
        <sz val="11"/>
        <rFont val="Times New Roman"/>
        <charset val="134"/>
      </rPr>
      <t xml:space="preserve">    </t>
    </r>
    <r>
      <rPr>
        <b/>
        <sz val="11"/>
        <rFont val="宋体"/>
        <charset val="134"/>
      </rPr>
      <t>人力资源和社会保障管理事务</t>
    </r>
  </si>
  <si>
    <r>
      <rPr>
        <sz val="11"/>
        <rFont val="Times New Roman"/>
        <charset val="134"/>
      </rPr>
      <t xml:space="preserve">      </t>
    </r>
    <r>
      <rPr>
        <sz val="11"/>
        <rFont val="宋体"/>
        <charset val="134"/>
      </rPr>
      <t>社会保险业务管理事务</t>
    </r>
  </si>
  <si>
    <r>
      <rPr>
        <sz val="11"/>
        <rFont val="Times New Roman"/>
        <charset val="134"/>
      </rPr>
      <t xml:space="preserve">      </t>
    </r>
    <r>
      <rPr>
        <sz val="11"/>
        <rFont val="宋体"/>
        <charset val="134"/>
      </rPr>
      <t>社会保险经办机构</t>
    </r>
  </si>
  <si>
    <r>
      <rPr>
        <sz val="11"/>
        <rFont val="Times New Roman"/>
        <charset val="134"/>
      </rPr>
      <t xml:space="preserve">      </t>
    </r>
    <r>
      <rPr>
        <sz val="11"/>
        <rFont val="宋体"/>
        <charset val="134"/>
      </rPr>
      <t>其他人力资源和社会保障管理事务支出</t>
    </r>
  </si>
  <si>
    <r>
      <rPr>
        <b/>
        <sz val="11"/>
        <rFont val="Times New Roman"/>
        <charset val="134"/>
      </rPr>
      <t xml:space="preserve">    </t>
    </r>
    <r>
      <rPr>
        <b/>
        <sz val="11"/>
        <rFont val="宋体"/>
        <charset val="134"/>
      </rPr>
      <t>民政管理事务</t>
    </r>
  </si>
  <si>
    <r>
      <rPr>
        <sz val="11"/>
        <rFont val="Times New Roman"/>
        <charset val="134"/>
      </rPr>
      <t xml:space="preserve">      </t>
    </r>
    <r>
      <rPr>
        <sz val="11"/>
        <rFont val="宋体"/>
        <charset val="134"/>
      </rPr>
      <t>基层政权建设和社区治理</t>
    </r>
  </si>
  <si>
    <r>
      <rPr>
        <sz val="11"/>
        <rFont val="Times New Roman"/>
        <charset val="134"/>
      </rPr>
      <t xml:space="preserve">      </t>
    </r>
    <r>
      <rPr>
        <sz val="11"/>
        <rFont val="宋体"/>
        <charset val="134"/>
      </rPr>
      <t>其他民政管理事务支出</t>
    </r>
  </si>
  <si>
    <r>
      <rPr>
        <b/>
        <sz val="11"/>
        <rFont val="Times New Roman"/>
        <charset val="134"/>
      </rPr>
      <t xml:space="preserve">    </t>
    </r>
    <r>
      <rPr>
        <b/>
        <sz val="11"/>
        <rFont val="宋体"/>
        <charset val="134"/>
      </rPr>
      <t>行政事业单位养老支出</t>
    </r>
  </si>
  <si>
    <r>
      <rPr>
        <sz val="11"/>
        <rFont val="Times New Roman"/>
        <charset val="134"/>
      </rPr>
      <t xml:space="preserve">      </t>
    </r>
    <r>
      <rPr>
        <sz val="11"/>
        <rFont val="宋体"/>
        <charset val="134"/>
      </rPr>
      <t>行政单位离退休</t>
    </r>
  </si>
  <si>
    <r>
      <rPr>
        <sz val="11"/>
        <rFont val="Times New Roman"/>
        <charset val="134"/>
      </rPr>
      <t xml:space="preserve">      </t>
    </r>
    <r>
      <rPr>
        <sz val="11"/>
        <rFont val="宋体"/>
        <charset val="134"/>
      </rPr>
      <t>事业单位离退休</t>
    </r>
  </si>
  <si>
    <r>
      <rPr>
        <sz val="11"/>
        <rFont val="Times New Roman"/>
        <charset val="134"/>
      </rPr>
      <t xml:space="preserve">      </t>
    </r>
    <r>
      <rPr>
        <sz val="11"/>
        <rFont val="宋体"/>
        <charset val="134"/>
      </rPr>
      <t>机关事业单位基本养老保险缴费支出</t>
    </r>
  </si>
  <si>
    <r>
      <rPr>
        <sz val="11"/>
        <rFont val="Times New Roman"/>
        <charset val="134"/>
      </rPr>
      <t xml:space="preserve">      </t>
    </r>
    <r>
      <rPr>
        <sz val="11"/>
        <rFont val="宋体"/>
        <charset val="134"/>
      </rPr>
      <t>机关事业单位职业年金缴费支出</t>
    </r>
  </si>
  <si>
    <r>
      <rPr>
        <sz val="11"/>
        <rFont val="Times New Roman"/>
        <charset val="134"/>
      </rPr>
      <t xml:space="preserve">      </t>
    </r>
    <r>
      <rPr>
        <sz val="11"/>
        <rFont val="宋体"/>
        <charset val="134"/>
      </rPr>
      <t>对机关事业单位基本养老保险基金的补助</t>
    </r>
  </si>
  <si>
    <r>
      <rPr>
        <sz val="11"/>
        <rFont val="Times New Roman"/>
        <charset val="134"/>
      </rPr>
      <t xml:space="preserve">      </t>
    </r>
    <r>
      <rPr>
        <sz val="11"/>
        <rFont val="宋体"/>
        <charset val="134"/>
      </rPr>
      <t>其他行政事业单位离退休支出</t>
    </r>
  </si>
  <si>
    <r>
      <rPr>
        <b/>
        <sz val="11"/>
        <rFont val="Times New Roman"/>
        <charset val="134"/>
      </rPr>
      <t xml:space="preserve">    </t>
    </r>
    <r>
      <rPr>
        <b/>
        <sz val="11"/>
        <rFont val="宋体"/>
        <charset val="134"/>
      </rPr>
      <t>就业补助</t>
    </r>
  </si>
  <si>
    <r>
      <rPr>
        <sz val="11"/>
        <rFont val="Times New Roman"/>
        <charset val="134"/>
      </rPr>
      <t xml:space="preserve">      </t>
    </r>
    <r>
      <rPr>
        <sz val="11"/>
        <rFont val="宋体"/>
        <charset val="134"/>
      </rPr>
      <t>职业培训补贴</t>
    </r>
  </si>
  <si>
    <r>
      <rPr>
        <sz val="11"/>
        <rFont val="Times New Roman"/>
        <charset val="134"/>
      </rPr>
      <t xml:space="preserve">      </t>
    </r>
    <r>
      <rPr>
        <sz val="11"/>
        <rFont val="宋体"/>
        <charset val="134"/>
      </rPr>
      <t>社会保险补贴</t>
    </r>
  </si>
  <si>
    <r>
      <rPr>
        <sz val="11"/>
        <rFont val="Times New Roman"/>
        <charset val="134"/>
      </rPr>
      <t xml:space="preserve">      </t>
    </r>
    <r>
      <rPr>
        <sz val="11"/>
        <rFont val="宋体"/>
        <charset val="134"/>
      </rPr>
      <t>公益性岗位补贴</t>
    </r>
  </si>
  <si>
    <r>
      <rPr>
        <sz val="11"/>
        <rFont val="Times New Roman"/>
        <charset val="134"/>
      </rPr>
      <t xml:space="preserve">      </t>
    </r>
    <r>
      <rPr>
        <sz val="11"/>
        <rFont val="宋体"/>
        <charset val="134"/>
      </rPr>
      <t>职业技能鉴定补贴</t>
    </r>
  </si>
  <si>
    <r>
      <rPr>
        <sz val="11"/>
        <rFont val="Times New Roman"/>
        <charset val="134"/>
      </rPr>
      <t xml:space="preserve">      </t>
    </r>
    <r>
      <rPr>
        <sz val="11"/>
        <rFont val="宋体"/>
        <charset val="134"/>
      </rPr>
      <t>就业见习补贴</t>
    </r>
  </si>
  <si>
    <r>
      <rPr>
        <sz val="11"/>
        <rFont val="Times New Roman"/>
        <charset val="134"/>
      </rPr>
      <t xml:space="preserve">      </t>
    </r>
    <r>
      <rPr>
        <sz val="11"/>
        <rFont val="宋体"/>
        <charset val="134"/>
      </rPr>
      <t>其他就业补助支出</t>
    </r>
  </si>
  <si>
    <r>
      <rPr>
        <b/>
        <sz val="11"/>
        <rFont val="Times New Roman"/>
        <charset val="134"/>
      </rPr>
      <t xml:space="preserve">    </t>
    </r>
    <r>
      <rPr>
        <b/>
        <sz val="11"/>
        <rFont val="宋体"/>
        <charset val="134"/>
      </rPr>
      <t>抚恤</t>
    </r>
  </si>
  <si>
    <r>
      <rPr>
        <sz val="11"/>
        <rFont val="Times New Roman"/>
        <charset val="134"/>
      </rPr>
      <t xml:space="preserve">      </t>
    </r>
    <r>
      <rPr>
        <sz val="11"/>
        <rFont val="宋体"/>
        <charset val="134"/>
      </rPr>
      <t>死亡抚恤</t>
    </r>
  </si>
  <si>
    <r>
      <rPr>
        <sz val="11"/>
        <rFont val="Times New Roman"/>
        <charset val="134"/>
      </rPr>
      <t xml:space="preserve">      </t>
    </r>
    <r>
      <rPr>
        <sz val="11"/>
        <rFont val="宋体"/>
        <charset val="134"/>
      </rPr>
      <t>伤残抚恤</t>
    </r>
  </si>
  <si>
    <r>
      <rPr>
        <sz val="11"/>
        <rFont val="Times New Roman"/>
        <charset val="134"/>
      </rPr>
      <t xml:space="preserve">      </t>
    </r>
    <r>
      <rPr>
        <sz val="11"/>
        <rFont val="宋体"/>
        <charset val="134"/>
      </rPr>
      <t>在乡复员、退伍军人生活补助</t>
    </r>
  </si>
  <si>
    <r>
      <rPr>
        <sz val="11"/>
        <rFont val="Times New Roman"/>
        <charset val="134"/>
      </rPr>
      <t xml:space="preserve">      </t>
    </r>
    <r>
      <rPr>
        <sz val="11"/>
        <rFont val="宋体"/>
        <charset val="134"/>
      </rPr>
      <t>义务兵优待</t>
    </r>
  </si>
  <si>
    <r>
      <rPr>
        <sz val="11"/>
        <rFont val="Times New Roman"/>
        <charset val="134"/>
      </rPr>
      <t xml:space="preserve">      </t>
    </r>
    <r>
      <rPr>
        <sz val="11"/>
        <rFont val="宋体"/>
        <charset val="134"/>
      </rPr>
      <t>烈士纪念设施管理维护</t>
    </r>
  </si>
  <si>
    <r>
      <rPr>
        <sz val="11"/>
        <rFont val="Times New Roman"/>
        <charset val="134"/>
      </rPr>
      <t xml:space="preserve">      </t>
    </r>
    <r>
      <rPr>
        <sz val="11"/>
        <rFont val="宋体"/>
        <charset val="134"/>
      </rPr>
      <t>其他优抚支出</t>
    </r>
  </si>
  <si>
    <r>
      <rPr>
        <b/>
        <sz val="11"/>
        <rFont val="Times New Roman"/>
        <charset val="134"/>
      </rPr>
      <t xml:space="preserve">    </t>
    </r>
    <r>
      <rPr>
        <b/>
        <sz val="11"/>
        <rFont val="宋体"/>
        <charset val="134"/>
      </rPr>
      <t>退役安置</t>
    </r>
  </si>
  <si>
    <r>
      <rPr>
        <sz val="11"/>
        <rFont val="Times New Roman"/>
        <charset val="134"/>
      </rPr>
      <t xml:space="preserve">      </t>
    </r>
    <r>
      <rPr>
        <sz val="11"/>
        <rFont val="宋体"/>
        <charset val="134"/>
      </rPr>
      <t>退役士兵安置</t>
    </r>
  </si>
  <si>
    <r>
      <rPr>
        <sz val="11"/>
        <rFont val="Times New Roman"/>
        <charset val="134"/>
      </rPr>
      <t xml:space="preserve">      </t>
    </r>
    <r>
      <rPr>
        <sz val="11"/>
        <rFont val="宋体"/>
        <charset val="134"/>
      </rPr>
      <t>军队移交政府的离退休人员安置</t>
    </r>
  </si>
  <si>
    <r>
      <rPr>
        <sz val="11"/>
        <rFont val="Times New Roman"/>
        <charset val="134"/>
      </rPr>
      <t xml:space="preserve">      </t>
    </r>
    <r>
      <rPr>
        <sz val="11"/>
        <rFont val="宋体"/>
        <charset val="134"/>
      </rPr>
      <t>军队移交政府的离退休干部管理机构</t>
    </r>
  </si>
  <si>
    <r>
      <rPr>
        <sz val="11"/>
        <rFont val="Times New Roman"/>
        <charset val="134"/>
      </rPr>
      <t xml:space="preserve">      </t>
    </r>
    <r>
      <rPr>
        <sz val="11"/>
        <rFont val="宋体"/>
        <charset val="134"/>
      </rPr>
      <t>退役士兵管理教育</t>
    </r>
  </si>
  <si>
    <r>
      <rPr>
        <sz val="11"/>
        <rFont val="Times New Roman"/>
        <charset val="134"/>
      </rPr>
      <t xml:space="preserve">      </t>
    </r>
    <r>
      <rPr>
        <sz val="11"/>
        <rFont val="宋体"/>
        <charset val="134"/>
      </rPr>
      <t>军队转业干部安置</t>
    </r>
  </si>
  <si>
    <r>
      <rPr>
        <sz val="11"/>
        <rFont val="Times New Roman"/>
        <charset val="134"/>
      </rPr>
      <t xml:space="preserve">      </t>
    </r>
    <r>
      <rPr>
        <sz val="11"/>
        <rFont val="宋体"/>
        <charset val="134"/>
      </rPr>
      <t>其他退役安置支出</t>
    </r>
  </si>
  <si>
    <r>
      <rPr>
        <b/>
        <sz val="11"/>
        <rFont val="Times New Roman"/>
        <charset val="134"/>
      </rPr>
      <t xml:space="preserve">    </t>
    </r>
    <r>
      <rPr>
        <b/>
        <sz val="11"/>
        <rFont val="宋体"/>
        <charset val="134"/>
      </rPr>
      <t>社会福利</t>
    </r>
  </si>
  <si>
    <r>
      <rPr>
        <sz val="11"/>
        <rFont val="Times New Roman"/>
        <charset val="134"/>
      </rPr>
      <t xml:space="preserve">      </t>
    </r>
    <r>
      <rPr>
        <sz val="11"/>
        <rFont val="宋体"/>
        <charset val="134"/>
      </rPr>
      <t>儿童福利</t>
    </r>
  </si>
  <si>
    <r>
      <rPr>
        <sz val="11"/>
        <rFont val="Times New Roman"/>
        <charset val="134"/>
      </rPr>
      <t xml:space="preserve">      </t>
    </r>
    <r>
      <rPr>
        <sz val="11"/>
        <rFont val="宋体"/>
        <charset val="134"/>
      </rPr>
      <t>老年福利</t>
    </r>
  </si>
  <si>
    <r>
      <rPr>
        <sz val="11"/>
        <rFont val="Times New Roman"/>
        <charset val="134"/>
      </rPr>
      <t xml:space="preserve">      </t>
    </r>
    <r>
      <rPr>
        <sz val="11"/>
        <rFont val="宋体"/>
        <charset val="134"/>
      </rPr>
      <t>殡葬</t>
    </r>
  </si>
  <si>
    <r>
      <rPr>
        <sz val="11"/>
        <rFont val="Times New Roman"/>
        <charset val="134"/>
      </rPr>
      <t xml:space="preserve">      </t>
    </r>
    <r>
      <rPr>
        <sz val="11"/>
        <rFont val="宋体"/>
        <charset val="134"/>
      </rPr>
      <t>养老服务</t>
    </r>
  </si>
  <si>
    <r>
      <rPr>
        <sz val="11"/>
        <rFont val="Times New Roman"/>
        <charset val="134"/>
      </rPr>
      <t xml:space="preserve">      </t>
    </r>
    <r>
      <rPr>
        <sz val="11"/>
        <rFont val="宋体"/>
        <charset val="134"/>
      </rPr>
      <t>其他社会福利支出</t>
    </r>
  </si>
  <si>
    <r>
      <rPr>
        <b/>
        <sz val="11"/>
        <rFont val="Times New Roman"/>
        <charset val="134"/>
      </rPr>
      <t xml:space="preserve">    </t>
    </r>
    <r>
      <rPr>
        <b/>
        <sz val="11"/>
        <rFont val="宋体"/>
        <charset val="134"/>
      </rPr>
      <t>残疾人事业</t>
    </r>
  </si>
  <si>
    <r>
      <rPr>
        <sz val="11"/>
        <rFont val="Times New Roman"/>
        <charset val="134"/>
      </rPr>
      <t xml:space="preserve">      </t>
    </r>
    <r>
      <rPr>
        <sz val="11"/>
        <rFont val="宋体"/>
        <charset val="134"/>
      </rPr>
      <t>残疾人康复</t>
    </r>
  </si>
  <si>
    <r>
      <rPr>
        <sz val="11"/>
        <rFont val="Times New Roman"/>
        <charset val="134"/>
      </rPr>
      <t xml:space="preserve">      </t>
    </r>
    <r>
      <rPr>
        <sz val="11"/>
        <rFont val="宋体"/>
        <charset val="134"/>
      </rPr>
      <t>残疾人就业</t>
    </r>
  </si>
  <si>
    <r>
      <rPr>
        <sz val="11"/>
        <rFont val="Times New Roman"/>
        <charset val="134"/>
      </rPr>
      <t xml:space="preserve">      </t>
    </r>
    <r>
      <rPr>
        <sz val="11"/>
        <rFont val="宋体"/>
        <charset val="134"/>
      </rPr>
      <t>残疾人体育</t>
    </r>
  </si>
  <si>
    <r>
      <rPr>
        <sz val="11"/>
        <rFont val="Times New Roman"/>
        <charset val="134"/>
      </rPr>
      <t xml:space="preserve">      </t>
    </r>
    <r>
      <rPr>
        <sz val="11"/>
        <rFont val="宋体"/>
        <charset val="134"/>
      </rPr>
      <t>残疾人生活和护理补贴</t>
    </r>
  </si>
  <si>
    <r>
      <rPr>
        <sz val="11"/>
        <rFont val="Times New Roman"/>
        <charset val="134"/>
      </rPr>
      <t xml:space="preserve">      </t>
    </r>
    <r>
      <rPr>
        <sz val="11"/>
        <rFont val="宋体"/>
        <charset val="134"/>
      </rPr>
      <t>其他残疾人事业支出</t>
    </r>
  </si>
  <si>
    <r>
      <rPr>
        <b/>
        <sz val="11"/>
        <rFont val="Times New Roman"/>
        <charset val="134"/>
      </rPr>
      <t xml:space="preserve">    </t>
    </r>
    <r>
      <rPr>
        <b/>
        <sz val="11"/>
        <rFont val="宋体"/>
        <charset val="134"/>
      </rPr>
      <t>红十字事业</t>
    </r>
  </si>
  <si>
    <r>
      <rPr>
        <b/>
        <sz val="11"/>
        <rFont val="Times New Roman"/>
        <charset val="134"/>
      </rPr>
      <t xml:space="preserve">    </t>
    </r>
    <r>
      <rPr>
        <b/>
        <sz val="11"/>
        <rFont val="宋体"/>
        <charset val="134"/>
      </rPr>
      <t>最低生活保障</t>
    </r>
  </si>
  <si>
    <r>
      <rPr>
        <sz val="11"/>
        <rFont val="Times New Roman"/>
        <charset val="134"/>
      </rPr>
      <t xml:space="preserve">      </t>
    </r>
    <r>
      <rPr>
        <sz val="11"/>
        <rFont val="宋体"/>
        <charset val="134"/>
      </rPr>
      <t>城市最低生活保障金支出</t>
    </r>
  </si>
  <si>
    <r>
      <rPr>
        <sz val="11"/>
        <rFont val="Times New Roman"/>
        <charset val="134"/>
      </rPr>
      <t xml:space="preserve">      </t>
    </r>
    <r>
      <rPr>
        <sz val="11"/>
        <rFont val="宋体"/>
        <charset val="134"/>
      </rPr>
      <t>农村最低生活保障金支出</t>
    </r>
  </si>
  <si>
    <r>
      <rPr>
        <b/>
        <sz val="11"/>
        <rFont val="Times New Roman"/>
        <charset val="134"/>
      </rPr>
      <t xml:space="preserve">    </t>
    </r>
    <r>
      <rPr>
        <b/>
        <sz val="11"/>
        <rFont val="宋体"/>
        <charset val="134"/>
      </rPr>
      <t>临时救助</t>
    </r>
  </si>
  <si>
    <r>
      <rPr>
        <sz val="11"/>
        <rFont val="Times New Roman"/>
        <charset val="134"/>
      </rPr>
      <t xml:space="preserve">      </t>
    </r>
    <r>
      <rPr>
        <sz val="11"/>
        <rFont val="宋体"/>
        <charset val="134"/>
      </rPr>
      <t>临时救助支出</t>
    </r>
  </si>
  <si>
    <r>
      <rPr>
        <sz val="11"/>
        <rFont val="Times New Roman"/>
        <charset val="134"/>
      </rPr>
      <t xml:space="preserve">      </t>
    </r>
    <r>
      <rPr>
        <sz val="11"/>
        <rFont val="宋体"/>
        <charset val="134"/>
      </rPr>
      <t>流浪乞讨人员救助支出</t>
    </r>
  </si>
  <si>
    <r>
      <rPr>
        <b/>
        <sz val="11"/>
        <rFont val="Times New Roman"/>
        <charset val="134"/>
      </rPr>
      <t xml:space="preserve">    </t>
    </r>
    <r>
      <rPr>
        <b/>
        <sz val="11"/>
        <rFont val="宋体"/>
        <charset val="134"/>
      </rPr>
      <t>特困人员救助供养</t>
    </r>
  </si>
  <si>
    <r>
      <rPr>
        <sz val="11"/>
        <rFont val="Times New Roman"/>
        <charset val="134"/>
      </rPr>
      <t xml:space="preserve">      </t>
    </r>
    <r>
      <rPr>
        <sz val="11"/>
        <rFont val="宋体"/>
        <charset val="134"/>
      </rPr>
      <t>城市特困人员救助供养支出</t>
    </r>
  </si>
  <si>
    <r>
      <rPr>
        <sz val="11"/>
        <rFont val="Times New Roman"/>
        <charset val="134"/>
      </rPr>
      <t xml:space="preserve">      </t>
    </r>
    <r>
      <rPr>
        <sz val="11"/>
        <rFont val="宋体"/>
        <charset val="134"/>
      </rPr>
      <t>农村特困人员救助供养支出</t>
    </r>
  </si>
  <si>
    <r>
      <rPr>
        <b/>
        <sz val="11"/>
        <rFont val="Times New Roman"/>
        <charset val="134"/>
      </rPr>
      <t xml:space="preserve">    </t>
    </r>
    <r>
      <rPr>
        <b/>
        <sz val="11"/>
        <rFont val="宋体"/>
        <charset val="134"/>
      </rPr>
      <t>其他生活救助</t>
    </r>
  </si>
  <si>
    <r>
      <rPr>
        <sz val="11"/>
        <rFont val="Times New Roman"/>
        <charset val="134"/>
      </rPr>
      <t xml:space="preserve">      </t>
    </r>
    <r>
      <rPr>
        <sz val="11"/>
        <rFont val="宋体"/>
        <charset val="134"/>
      </rPr>
      <t>其他农村生活救助</t>
    </r>
  </si>
  <si>
    <r>
      <rPr>
        <b/>
        <sz val="11"/>
        <rFont val="Times New Roman"/>
        <charset val="134"/>
      </rPr>
      <t xml:space="preserve">    </t>
    </r>
    <r>
      <rPr>
        <b/>
        <sz val="11"/>
        <rFont val="宋体"/>
        <charset val="134"/>
      </rPr>
      <t>财政对基本养老保险基金的补助</t>
    </r>
  </si>
  <si>
    <r>
      <rPr>
        <sz val="11"/>
        <rFont val="Times New Roman"/>
        <charset val="134"/>
      </rPr>
      <t xml:space="preserve">      </t>
    </r>
    <r>
      <rPr>
        <sz val="11"/>
        <rFont val="宋体"/>
        <charset val="134"/>
      </rPr>
      <t>财政对企业职工基本养老保险基金的补助</t>
    </r>
  </si>
  <si>
    <r>
      <rPr>
        <sz val="11"/>
        <rFont val="Times New Roman"/>
        <charset val="134"/>
      </rPr>
      <t xml:space="preserve">      </t>
    </r>
    <r>
      <rPr>
        <sz val="11"/>
        <rFont val="宋体"/>
        <charset val="134"/>
      </rPr>
      <t>财政对城乡居民基本养老保险基金的补助</t>
    </r>
  </si>
  <si>
    <r>
      <rPr>
        <b/>
        <sz val="11"/>
        <rFont val="Times New Roman"/>
        <charset val="134"/>
      </rPr>
      <t xml:space="preserve">    </t>
    </r>
    <r>
      <rPr>
        <b/>
        <sz val="11"/>
        <rFont val="宋体"/>
        <charset val="134"/>
      </rPr>
      <t>财政对其他社会保险基金的补助</t>
    </r>
  </si>
  <si>
    <r>
      <rPr>
        <sz val="11"/>
        <rFont val="Times New Roman"/>
        <charset val="134"/>
      </rPr>
      <t xml:space="preserve">      </t>
    </r>
    <r>
      <rPr>
        <sz val="11"/>
        <rFont val="宋体"/>
        <charset val="134"/>
      </rPr>
      <t>财政对失业保险基金的补助</t>
    </r>
  </si>
  <si>
    <r>
      <rPr>
        <sz val="11"/>
        <rFont val="Times New Roman"/>
        <charset val="134"/>
      </rPr>
      <t xml:space="preserve">      </t>
    </r>
    <r>
      <rPr>
        <sz val="11"/>
        <rFont val="宋体"/>
        <charset val="134"/>
      </rPr>
      <t>财政对工伤保险基金的补助</t>
    </r>
  </si>
  <si>
    <r>
      <rPr>
        <sz val="11"/>
        <rFont val="Times New Roman"/>
        <charset val="134"/>
      </rPr>
      <t xml:space="preserve">      </t>
    </r>
    <r>
      <rPr>
        <sz val="11"/>
        <rFont val="宋体"/>
        <charset val="134"/>
      </rPr>
      <t>财政对生育保险基金的补助</t>
    </r>
  </si>
  <si>
    <r>
      <rPr>
        <b/>
        <sz val="11"/>
        <rFont val="Times New Roman"/>
        <charset val="134"/>
      </rPr>
      <t xml:space="preserve">    </t>
    </r>
    <r>
      <rPr>
        <b/>
        <sz val="11"/>
        <rFont val="宋体"/>
        <charset val="134"/>
      </rPr>
      <t>退役军人管理事务</t>
    </r>
  </si>
  <si>
    <r>
      <rPr>
        <sz val="11"/>
        <rFont val="Times New Roman"/>
        <charset val="134"/>
      </rPr>
      <t xml:space="preserve">      </t>
    </r>
    <r>
      <rPr>
        <sz val="11"/>
        <rFont val="宋体"/>
        <charset val="134"/>
      </rPr>
      <t>拥军优属</t>
    </r>
  </si>
  <si>
    <r>
      <rPr>
        <sz val="11"/>
        <rFont val="Times New Roman"/>
        <charset val="134"/>
      </rPr>
      <t xml:space="preserve">      </t>
    </r>
    <r>
      <rPr>
        <sz val="11"/>
        <rFont val="宋体"/>
        <charset val="134"/>
      </rPr>
      <t>其他退役军人事务管理支出</t>
    </r>
  </si>
  <si>
    <r>
      <rPr>
        <b/>
        <sz val="11"/>
        <rFont val="Times New Roman"/>
        <charset val="134"/>
      </rPr>
      <t xml:space="preserve">    </t>
    </r>
    <r>
      <rPr>
        <b/>
        <sz val="11"/>
        <rFont val="宋体"/>
        <charset val="134"/>
      </rPr>
      <t>其他社会保障和就业支出</t>
    </r>
  </si>
  <si>
    <r>
      <rPr>
        <sz val="11"/>
        <rFont val="Times New Roman"/>
        <charset val="134"/>
      </rPr>
      <t xml:space="preserve">      </t>
    </r>
    <r>
      <rPr>
        <sz val="11"/>
        <rFont val="宋体"/>
        <charset val="134"/>
      </rPr>
      <t>其他社会保障和就业支出</t>
    </r>
  </si>
  <si>
    <r>
      <rPr>
        <b/>
        <sz val="11"/>
        <rFont val="Times New Roman"/>
        <charset val="134"/>
      </rPr>
      <t xml:space="preserve">    </t>
    </r>
    <r>
      <rPr>
        <b/>
        <sz val="11"/>
        <rFont val="宋体"/>
        <charset val="134"/>
      </rPr>
      <t>财政代缴社会保险费支出</t>
    </r>
  </si>
  <si>
    <r>
      <rPr>
        <sz val="11"/>
        <rFont val="Times New Roman"/>
        <charset val="134"/>
      </rPr>
      <t xml:space="preserve">      </t>
    </r>
    <r>
      <rPr>
        <sz val="11"/>
        <rFont val="宋体"/>
        <charset val="134"/>
      </rPr>
      <t>财政代缴城乡居民基本养老保险费支出</t>
    </r>
  </si>
  <si>
    <t>八、卫生健康支出</t>
  </si>
  <si>
    <r>
      <rPr>
        <b/>
        <sz val="11"/>
        <rFont val="Times New Roman"/>
        <charset val="134"/>
      </rPr>
      <t xml:space="preserve">    </t>
    </r>
    <r>
      <rPr>
        <b/>
        <sz val="11"/>
        <rFont val="宋体"/>
        <charset val="134"/>
      </rPr>
      <t>卫生健康管理事务</t>
    </r>
  </si>
  <si>
    <r>
      <rPr>
        <sz val="11"/>
        <rFont val="Times New Roman"/>
        <charset val="134"/>
      </rPr>
      <t xml:space="preserve">      </t>
    </r>
    <r>
      <rPr>
        <sz val="11"/>
        <rFont val="宋体"/>
        <charset val="134"/>
      </rPr>
      <t>其他卫生健康管理服务支出</t>
    </r>
  </si>
  <si>
    <r>
      <rPr>
        <b/>
        <sz val="11"/>
        <rFont val="Times New Roman"/>
        <charset val="134"/>
      </rPr>
      <t xml:space="preserve">    </t>
    </r>
    <r>
      <rPr>
        <b/>
        <sz val="11"/>
        <rFont val="宋体"/>
        <charset val="134"/>
      </rPr>
      <t>公立医院</t>
    </r>
  </si>
  <si>
    <r>
      <rPr>
        <sz val="11"/>
        <rFont val="Times New Roman"/>
        <charset val="134"/>
      </rPr>
      <t xml:space="preserve">      </t>
    </r>
    <r>
      <rPr>
        <sz val="11"/>
        <rFont val="宋体"/>
        <charset val="134"/>
      </rPr>
      <t>综合医院</t>
    </r>
  </si>
  <si>
    <r>
      <rPr>
        <sz val="11"/>
        <rFont val="Times New Roman"/>
        <charset val="134"/>
      </rPr>
      <t xml:space="preserve">      </t>
    </r>
    <r>
      <rPr>
        <sz val="11"/>
        <rFont val="宋体"/>
        <charset val="134"/>
      </rPr>
      <t>其他公立医院支出</t>
    </r>
  </si>
  <si>
    <r>
      <rPr>
        <b/>
        <sz val="11"/>
        <rFont val="Times New Roman"/>
        <charset val="134"/>
      </rPr>
      <t xml:space="preserve">    </t>
    </r>
    <r>
      <rPr>
        <b/>
        <sz val="11"/>
        <rFont val="宋体"/>
        <charset val="134"/>
      </rPr>
      <t>基层医疗卫生机构</t>
    </r>
  </si>
  <si>
    <r>
      <rPr>
        <sz val="11"/>
        <rFont val="Times New Roman"/>
        <charset val="134"/>
      </rPr>
      <t xml:space="preserve">      </t>
    </r>
    <r>
      <rPr>
        <sz val="11"/>
        <rFont val="宋体"/>
        <charset val="134"/>
      </rPr>
      <t>乡镇卫生院</t>
    </r>
  </si>
  <si>
    <r>
      <rPr>
        <sz val="11"/>
        <rFont val="Times New Roman"/>
        <charset val="134"/>
      </rPr>
      <t xml:space="preserve">      </t>
    </r>
    <r>
      <rPr>
        <sz val="11"/>
        <rFont val="宋体"/>
        <charset val="134"/>
      </rPr>
      <t>其他基层医疗卫生机构支出</t>
    </r>
  </si>
  <si>
    <r>
      <rPr>
        <b/>
        <sz val="11"/>
        <rFont val="Times New Roman"/>
        <charset val="134"/>
      </rPr>
      <t xml:space="preserve">    </t>
    </r>
    <r>
      <rPr>
        <b/>
        <sz val="11"/>
        <rFont val="宋体"/>
        <charset val="134"/>
      </rPr>
      <t>公共卫生</t>
    </r>
  </si>
  <si>
    <r>
      <rPr>
        <sz val="11"/>
        <rFont val="Times New Roman"/>
        <charset val="134"/>
      </rPr>
      <t xml:space="preserve">      </t>
    </r>
    <r>
      <rPr>
        <sz val="11"/>
        <rFont val="宋体"/>
        <charset val="134"/>
      </rPr>
      <t>疾病预防控制机构</t>
    </r>
  </si>
  <si>
    <r>
      <rPr>
        <sz val="11"/>
        <rFont val="Times New Roman"/>
        <charset val="134"/>
      </rPr>
      <t xml:space="preserve">      </t>
    </r>
    <r>
      <rPr>
        <sz val="11"/>
        <rFont val="宋体"/>
        <charset val="134"/>
      </rPr>
      <t>卫生监督机构</t>
    </r>
  </si>
  <si>
    <r>
      <rPr>
        <sz val="11"/>
        <rFont val="Times New Roman"/>
        <charset val="134"/>
      </rPr>
      <t xml:space="preserve">      </t>
    </r>
    <r>
      <rPr>
        <sz val="11"/>
        <rFont val="宋体"/>
        <charset val="134"/>
      </rPr>
      <t>妇幼保健机构</t>
    </r>
  </si>
  <si>
    <r>
      <rPr>
        <sz val="11"/>
        <rFont val="Times New Roman"/>
        <charset val="134"/>
      </rPr>
      <t xml:space="preserve">      </t>
    </r>
    <r>
      <rPr>
        <sz val="11"/>
        <rFont val="宋体"/>
        <charset val="134"/>
      </rPr>
      <t>基本公共卫生服务</t>
    </r>
  </si>
  <si>
    <r>
      <rPr>
        <sz val="11"/>
        <rFont val="Times New Roman"/>
        <charset val="134"/>
      </rPr>
      <t xml:space="preserve">      </t>
    </r>
    <r>
      <rPr>
        <sz val="11"/>
        <rFont val="宋体"/>
        <charset val="134"/>
      </rPr>
      <t>重大公共卫生专项</t>
    </r>
  </si>
  <si>
    <r>
      <rPr>
        <sz val="11"/>
        <rFont val="Times New Roman"/>
        <charset val="134"/>
      </rPr>
      <t xml:space="preserve">      </t>
    </r>
    <r>
      <rPr>
        <sz val="11"/>
        <rFont val="宋体"/>
        <charset val="134"/>
      </rPr>
      <t>突发公共卫生事件应急处理</t>
    </r>
  </si>
  <si>
    <r>
      <rPr>
        <sz val="11"/>
        <rFont val="Times New Roman"/>
        <charset val="134"/>
      </rPr>
      <t xml:space="preserve">      </t>
    </r>
    <r>
      <rPr>
        <sz val="11"/>
        <rFont val="宋体"/>
        <charset val="134"/>
      </rPr>
      <t>其他公共卫生支出</t>
    </r>
  </si>
  <si>
    <r>
      <rPr>
        <b/>
        <sz val="11"/>
        <rFont val="Times New Roman"/>
        <charset val="134"/>
      </rPr>
      <t xml:space="preserve">    </t>
    </r>
    <r>
      <rPr>
        <b/>
        <sz val="11"/>
        <rFont val="宋体"/>
        <charset val="134"/>
      </rPr>
      <t>中医药</t>
    </r>
  </si>
  <si>
    <r>
      <rPr>
        <sz val="11"/>
        <rFont val="Times New Roman"/>
        <charset val="134"/>
      </rPr>
      <t xml:space="preserve">      </t>
    </r>
    <r>
      <rPr>
        <sz val="11"/>
        <rFont val="宋体"/>
        <charset val="134"/>
      </rPr>
      <t>中医（民族医）药专项</t>
    </r>
  </si>
  <si>
    <r>
      <rPr>
        <b/>
        <sz val="11"/>
        <rFont val="Times New Roman"/>
        <charset val="134"/>
      </rPr>
      <t xml:space="preserve">    </t>
    </r>
    <r>
      <rPr>
        <b/>
        <sz val="11"/>
        <rFont val="宋体"/>
        <charset val="134"/>
      </rPr>
      <t>计划生育事务</t>
    </r>
  </si>
  <si>
    <r>
      <rPr>
        <sz val="11"/>
        <rFont val="Times New Roman"/>
        <charset val="134"/>
      </rPr>
      <t xml:space="preserve">      </t>
    </r>
    <r>
      <rPr>
        <sz val="11"/>
        <rFont val="宋体"/>
        <charset val="134"/>
      </rPr>
      <t>计划生育机构</t>
    </r>
  </si>
  <si>
    <r>
      <rPr>
        <sz val="11"/>
        <rFont val="Times New Roman"/>
        <charset val="134"/>
      </rPr>
      <t xml:space="preserve">      </t>
    </r>
    <r>
      <rPr>
        <sz val="11"/>
        <rFont val="宋体"/>
        <charset val="134"/>
      </rPr>
      <t>计划生育服务</t>
    </r>
  </si>
  <si>
    <r>
      <rPr>
        <sz val="11"/>
        <rFont val="Times New Roman"/>
        <charset val="134"/>
      </rPr>
      <t xml:space="preserve">      </t>
    </r>
    <r>
      <rPr>
        <sz val="11"/>
        <rFont val="宋体"/>
        <charset val="134"/>
      </rPr>
      <t>其他计划生育事务支出</t>
    </r>
  </si>
  <si>
    <r>
      <rPr>
        <b/>
        <sz val="11"/>
        <rFont val="Times New Roman"/>
        <charset val="134"/>
      </rPr>
      <t xml:space="preserve">    </t>
    </r>
    <r>
      <rPr>
        <b/>
        <sz val="11"/>
        <rFont val="宋体"/>
        <charset val="134"/>
      </rPr>
      <t>行政事业单位医疗</t>
    </r>
  </si>
  <si>
    <r>
      <rPr>
        <sz val="11"/>
        <rFont val="Times New Roman"/>
        <charset val="134"/>
      </rPr>
      <t xml:space="preserve">      </t>
    </r>
    <r>
      <rPr>
        <sz val="11"/>
        <rFont val="宋体"/>
        <charset val="134"/>
      </rPr>
      <t>行政单位医疗</t>
    </r>
  </si>
  <si>
    <r>
      <rPr>
        <sz val="11"/>
        <rFont val="Times New Roman"/>
        <charset val="134"/>
      </rPr>
      <t xml:space="preserve">      </t>
    </r>
    <r>
      <rPr>
        <sz val="11"/>
        <rFont val="宋体"/>
        <charset val="134"/>
      </rPr>
      <t>事业单位医疗</t>
    </r>
  </si>
  <si>
    <r>
      <rPr>
        <sz val="11"/>
        <rFont val="Times New Roman"/>
        <charset val="134"/>
      </rPr>
      <t xml:space="preserve">      </t>
    </r>
    <r>
      <rPr>
        <sz val="11"/>
        <rFont val="宋体"/>
        <charset val="134"/>
      </rPr>
      <t>公务员医疗补助</t>
    </r>
  </si>
  <si>
    <r>
      <rPr>
        <sz val="11"/>
        <rFont val="Times New Roman"/>
        <charset val="134"/>
      </rPr>
      <t xml:space="preserve">      </t>
    </r>
    <r>
      <rPr>
        <sz val="11"/>
        <rFont val="宋体"/>
        <charset val="134"/>
      </rPr>
      <t>其他行政事业单位医疗支出</t>
    </r>
  </si>
  <si>
    <r>
      <rPr>
        <b/>
        <sz val="11"/>
        <rFont val="Times New Roman"/>
        <charset val="134"/>
      </rPr>
      <t xml:space="preserve">    </t>
    </r>
    <r>
      <rPr>
        <b/>
        <sz val="11"/>
        <rFont val="宋体"/>
        <charset val="134"/>
      </rPr>
      <t>财政对基本医疗保险基金的补助</t>
    </r>
  </si>
  <si>
    <r>
      <rPr>
        <sz val="11"/>
        <rFont val="Times New Roman"/>
        <charset val="134"/>
      </rPr>
      <t xml:space="preserve">      </t>
    </r>
    <r>
      <rPr>
        <sz val="11"/>
        <rFont val="宋体"/>
        <charset val="134"/>
      </rPr>
      <t>财政对职工基本医疗保险基金的补助</t>
    </r>
  </si>
  <si>
    <r>
      <rPr>
        <sz val="11"/>
        <rFont val="Times New Roman"/>
        <charset val="134"/>
      </rPr>
      <t xml:space="preserve">      </t>
    </r>
    <r>
      <rPr>
        <sz val="11"/>
        <rFont val="宋体"/>
        <charset val="134"/>
      </rPr>
      <t>财政对城乡居民基本医疗保险基金的补助</t>
    </r>
  </si>
  <si>
    <r>
      <rPr>
        <sz val="11"/>
        <rFont val="Times New Roman"/>
        <charset val="134"/>
      </rPr>
      <t xml:space="preserve">      </t>
    </r>
    <r>
      <rPr>
        <sz val="11"/>
        <rFont val="宋体"/>
        <charset val="134"/>
      </rPr>
      <t>财政对其他基本医疗保险基金的补助</t>
    </r>
  </si>
  <si>
    <r>
      <rPr>
        <b/>
        <sz val="11"/>
        <rFont val="Times New Roman"/>
        <charset val="134"/>
      </rPr>
      <t xml:space="preserve">    </t>
    </r>
    <r>
      <rPr>
        <b/>
        <sz val="11"/>
        <rFont val="宋体"/>
        <charset val="134"/>
      </rPr>
      <t>医疗救助</t>
    </r>
  </si>
  <si>
    <r>
      <rPr>
        <sz val="11"/>
        <rFont val="Times New Roman"/>
        <charset val="134"/>
      </rPr>
      <t xml:space="preserve">      </t>
    </r>
    <r>
      <rPr>
        <sz val="11"/>
        <rFont val="宋体"/>
        <charset val="134"/>
      </rPr>
      <t>城乡医疗救助</t>
    </r>
  </si>
  <si>
    <r>
      <rPr>
        <sz val="11"/>
        <rFont val="Times New Roman"/>
        <charset val="134"/>
      </rPr>
      <t xml:space="preserve">      </t>
    </r>
    <r>
      <rPr>
        <sz val="11"/>
        <rFont val="宋体"/>
        <charset val="134"/>
      </rPr>
      <t>疾病应急救助</t>
    </r>
  </si>
  <si>
    <r>
      <rPr>
        <sz val="11"/>
        <rFont val="Times New Roman"/>
        <charset val="134"/>
      </rPr>
      <t xml:space="preserve">      </t>
    </r>
    <r>
      <rPr>
        <sz val="11"/>
        <rFont val="宋体"/>
        <charset val="134"/>
      </rPr>
      <t>其他医疗救助支出</t>
    </r>
  </si>
  <si>
    <r>
      <rPr>
        <b/>
        <sz val="11"/>
        <rFont val="Times New Roman"/>
        <charset val="134"/>
      </rPr>
      <t xml:space="preserve">    </t>
    </r>
    <r>
      <rPr>
        <b/>
        <sz val="11"/>
        <rFont val="宋体"/>
        <charset val="134"/>
      </rPr>
      <t>医疗保障管理事务</t>
    </r>
  </si>
  <si>
    <r>
      <rPr>
        <sz val="11"/>
        <rFont val="Times New Roman"/>
        <charset val="1"/>
      </rPr>
      <t xml:space="preserve">      </t>
    </r>
    <r>
      <rPr>
        <sz val="11"/>
        <rFont val="宋体"/>
        <charset val="1"/>
      </rPr>
      <t>行政运行</t>
    </r>
  </si>
  <si>
    <r>
      <rPr>
        <sz val="11"/>
        <rFont val="Times New Roman"/>
        <charset val="1"/>
      </rPr>
      <t xml:space="preserve">      </t>
    </r>
    <r>
      <rPr>
        <sz val="11"/>
        <rFont val="宋体"/>
        <charset val="1"/>
      </rPr>
      <t>一般行政管理事务</t>
    </r>
  </si>
  <si>
    <r>
      <rPr>
        <sz val="11"/>
        <rFont val="Times New Roman"/>
        <charset val="1"/>
      </rPr>
      <t xml:space="preserve">      </t>
    </r>
    <r>
      <rPr>
        <sz val="11"/>
        <rFont val="宋体"/>
        <charset val="1"/>
      </rPr>
      <t>医疗保障政策管理</t>
    </r>
  </si>
  <si>
    <r>
      <rPr>
        <b/>
        <sz val="11"/>
        <rFont val="Times New Roman"/>
        <charset val="134"/>
      </rPr>
      <t xml:space="preserve">    </t>
    </r>
    <r>
      <rPr>
        <b/>
        <sz val="11"/>
        <rFont val="宋体"/>
        <charset val="134"/>
      </rPr>
      <t>优抚对象医疗</t>
    </r>
  </si>
  <si>
    <r>
      <rPr>
        <sz val="11"/>
        <rFont val="Times New Roman"/>
        <charset val="134"/>
      </rPr>
      <t xml:space="preserve">      </t>
    </r>
    <r>
      <rPr>
        <sz val="11"/>
        <rFont val="宋体"/>
        <charset val="134"/>
      </rPr>
      <t>优抚对象医疗补助</t>
    </r>
  </si>
  <si>
    <r>
      <rPr>
        <sz val="11"/>
        <rFont val="Times New Roman"/>
        <charset val="134"/>
      </rPr>
      <t xml:space="preserve">      </t>
    </r>
    <r>
      <rPr>
        <sz val="11"/>
        <rFont val="宋体"/>
        <charset val="134"/>
      </rPr>
      <t>其他优抚对象医疗支出</t>
    </r>
  </si>
  <si>
    <r>
      <rPr>
        <b/>
        <sz val="11"/>
        <rFont val="Times New Roman"/>
        <charset val="134"/>
      </rPr>
      <t xml:space="preserve">    </t>
    </r>
    <r>
      <rPr>
        <b/>
        <sz val="11"/>
        <rFont val="宋体"/>
        <charset val="134"/>
      </rPr>
      <t>老龄卫生健康事务</t>
    </r>
  </si>
  <si>
    <r>
      <rPr>
        <sz val="11"/>
        <rFont val="Times New Roman"/>
        <charset val="134"/>
      </rPr>
      <t xml:space="preserve">      </t>
    </r>
    <r>
      <rPr>
        <sz val="11"/>
        <rFont val="宋体"/>
        <charset val="134"/>
      </rPr>
      <t>老龄卫生健康事务</t>
    </r>
  </si>
  <si>
    <r>
      <rPr>
        <b/>
        <sz val="11"/>
        <rFont val="Times New Roman"/>
        <charset val="134"/>
      </rPr>
      <t xml:space="preserve">    </t>
    </r>
    <r>
      <rPr>
        <b/>
        <sz val="11"/>
        <rFont val="宋体"/>
        <charset val="134"/>
      </rPr>
      <t>其他卫生健康支出</t>
    </r>
  </si>
  <si>
    <r>
      <rPr>
        <sz val="11"/>
        <rFont val="Times New Roman"/>
        <charset val="134"/>
      </rPr>
      <t xml:space="preserve">      </t>
    </r>
    <r>
      <rPr>
        <sz val="11"/>
        <rFont val="宋体"/>
        <charset val="134"/>
      </rPr>
      <t>其他卫生健康支出</t>
    </r>
  </si>
  <si>
    <r>
      <rPr>
        <b/>
        <sz val="11"/>
        <rFont val="宋体"/>
        <charset val="134"/>
      </rPr>
      <t>九、节能环保支出</t>
    </r>
  </si>
  <si>
    <r>
      <rPr>
        <b/>
        <sz val="11"/>
        <rFont val="Times New Roman"/>
        <charset val="134"/>
      </rPr>
      <t xml:space="preserve">    </t>
    </r>
    <r>
      <rPr>
        <b/>
        <sz val="11"/>
        <rFont val="宋体"/>
        <charset val="134"/>
      </rPr>
      <t>环境保护管理事务</t>
    </r>
  </si>
  <si>
    <r>
      <rPr>
        <b/>
        <sz val="11"/>
        <rFont val="Times New Roman"/>
        <charset val="134"/>
      </rPr>
      <t xml:space="preserve">    </t>
    </r>
    <r>
      <rPr>
        <b/>
        <sz val="11"/>
        <rFont val="宋体"/>
        <charset val="134"/>
      </rPr>
      <t>环境监测与监察</t>
    </r>
  </si>
  <si>
    <r>
      <rPr>
        <sz val="11"/>
        <rFont val="Times New Roman"/>
        <charset val="134"/>
      </rPr>
      <t xml:space="preserve">      </t>
    </r>
    <r>
      <rPr>
        <sz val="11"/>
        <rFont val="宋体"/>
        <charset val="134"/>
      </rPr>
      <t>建设项目环评审查与监督</t>
    </r>
  </si>
  <si>
    <r>
      <rPr>
        <b/>
        <sz val="11"/>
        <rFont val="Times New Roman"/>
        <charset val="134"/>
      </rPr>
      <t xml:space="preserve">    </t>
    </r>
    <r>
      <rPr>
        <b/>
        <sz val="11"/>
        <rFont val="宋体"/>
        <charset val="134"/>
      </rPr>
      <t>污染防治</t>
    </r>
  </si>
  <si>
    <r>
      <rPr>
        <sz val="11"/>
        <rFont val="Times New Roman"/>
        <charset val="134"/>
      </rPr>
      <t xml:space="preserve">      </t>
    </r>
    <r>
      <rPr>
        <sz val="11"/>
        <rFont val="宋体"/>
        <charset val="134"/>
      </rPr>
      <t>大气</t>
    </r>
  </si>
  <si>
    <r>
      <rPr>
        <sz val="11"/>
        <rFont val="Times New Roman"/>
        <charset val="134"/>
      </rPr>
      <t xml:space="preserve">      </t>
    </r>
    <r>
      <rPr>
        <sz val="11"/>
        <rFont val="宋体"/>
        <charset val="134"/>
      </rPr>
      <t>水体</t>
    </r>
  </si>
  <si>
    <r>
      <rPr>
        <b/>
        <sz val="11"/>
        <rFont val="Times New Roman"/>
        <charset val="134"/>
      </rPr>
      <t xml:space="preserve">    </t>
    </r>
    <r>
      <rPr>
        <b/>
        <sz val="11"/>
        <rFont val="宋体"/>
        <charset val="134"/>
      </rPr>
      <t>自然生态保护</t>
    </r>
  </si>
  <si>
    <r>
      <rPr>
        <sz val="11"/>
        <rFont val="Times New Roman"/>
        <charset val="134"/>
      </rPr>
      <t xml:space="preserve">      </t>
    </r>
    <r>
      <rPr>
        <sz val="11"/>
        <rFont val="宋体"/>
        <charset val="134"/>
      </rPr>
      <t>生态保护</t>
    </r>
  </si>
  <si>
    <r>
      <rPr>
        <sz val="11"/>
        <rFont val="Times New Roman"/>
        <charset val="134"/>
      </rPr>
      <t xml:space="preserve">      </t>
    </r>
    <r>
      <rPr>
        <sz val="11"/>
        <rFont val="宋体"/>
        <charset val="134"/>
      </rPr>
      <t>生物及物种资源保护</t>
    </r>
  </si>
  <si>
    <r>
      <rPr>
        <sz val="11"/>
        <rFont val="Times New Roman"/>
        <charset val="134"/>
      </rPr>
      <t xml:space="preserve">      </t>
    </r>
    <r>
      <rPr>
        <sz val="11"/>
        <rFont val="宋体"/>
        <charset val="134"/>
      </rPr>
      <t>草原生态修复治理</t>
    </r>
  </si>
  <si>
    <r>
      <rPr>
        <sz val="11"/>
        <rFont val="Times New Roman"/>
        <charset val="134"/>
      </rPr>
      <t xml:space="preserve">      </t>
    </r>
    <r>
      <rPr>
        <sz val="11"/>
        <rFont val="宋体"/>
        <charset val="134"/>
      </rPr>
      <t>其他自然生态保护支出</t>
    </r>
  </si>
  <si>
    <r>
      <rPr>
        <b/>
        <sz val="11"/>
        <rFont val="Times New Roman"/>
        <charset val="134"/>
      </rPr>
      <t xml:space="preserve">    </t>
    </r>
    <r>
      <rPr>
        <b/>
        <sz val="11"/>
        <rFont val="宋体"/>
        <charset val="134"/>
      </rPr>
      <t>天然林保护</t>
    </r>
  </si>
  <si>
    <r>
      <rPr>
        <sz val="11"/>
        <rFont val="Times New Roman"/>
        <charset val="134"/>
      </rPr>
      <t xml:space="preserve">      </t>
    </r>
    <r>
      <rPr>
        <sz val="11"/>
        <rFont val="宋体"/>
        <charset val="134"/>
      </rPr>
      <t>森林管护</t>
    </r>
  </si>
  <si>
    <r>
      <rPr>
        <sz val="11"/>
        <rFont val="Times New Roman"/>
        <charset val="134"/>
      </rPr>
      <t xml:space="preserve">      </t>
    </r>
    <r>
      <rPr>
        <sz val="11"/>
        <rFont val="宋体"/>
        <charset val="134"/>
      </rPr>
      <t>天然林保护工程建设</t>
    </r>
  </si>
  <si>
    <r>
      <rPr>
        <b/>
        <sz val="11"/>
        <rFont val="Times New Roman"/>
        <charset val="134"/>
      </rPr>
      <t xml:space="preserve">    </t>
    </r>
    <r>
      <rPr>
        <b/>
        <sz val="11"/>
        <rFont val="宋体"/>
        <charset val="134"/>
      </rPr>
      <t>退耕还林还草</t>
    </r>
  </si>
  <si>
    <r>
      <rPr>
        <sz val="11"/>
        <rFont val="Times New Roman"/>
        <charset val="134"/>
      </rPr>
      <t xml:space="preserve">      </t>
    </r>
    <r>
      <rPr>
        <sz val="11"/>
        <rFont val="宋体"/>
        <charset val="134"/>
      </rPr>
      <t>退耕现金</t>
    </r>
  </si>
  <si>
    <r>
      <rPr>
        <sz val="11"/>
        <rFont val="Times New Roman"/>
        <charset val="134"/>
      </rPr>
      <t xml:space="preserve">      </t>
    </r>
    <r>
      <rPr>
        <sz val="11"/>
        <rFont val="宋体"/>
        <charset val="134"/>
      </rPr>
      <t>其他退耕还林还草支出</t>
    </r>
  </si>
  <si>
    <r>
      <rPr>
        <b/>
        <sz val="11"/>
        <rFont val="Times New Roman"/>
        <charset val="134"/>
      </rPr>
      <t xml:space="preserve">    </t>
    </r>
    <r>
      <rPr>
        <b/>
        <sz val="11"/>
        <rFont val="宋体"/>
        <charset val="134"/>
      </rPr>
      <t>能源节约利用</t>
    </r>
  </si>
  <si>
    <r>
      <rPr>
        <sz val="11"/>
        <rFont val="Times New Roman"/>
        <charset val="134"/>
      </rPr>
      <t xml:space="preserve">      </t>
    </r>
    <r>
      <rPr>
        <sz val="11"/>
        <rFont val="宋体"/>
        <charset val="134"/>
      </rPr>
      <t>能源节约利用</t>
    </r>
  </si>
  <si>
    <r>
      <rPr>
        <b/>
        <sz val="11"/>
        <rFont val="Times New Roman"/>
        <charset val="134"/>
      </rPr>
      <t xml:space="preserve">    </t>
    </r>
    <r>
      <rPr>
        <b/>
        <sz val="11"/>
        <rFont val="宋体"/>
        <charset val="134"/>
      </rPr>
      <t>能源管理事务</t>
    </r>
  </si>
  <si>
    <r>
      <rPr>
        <sz val="11"/>
        <rFont val="Times New Roman"/>
        <charset val="134"/>
      </rPr>
      <t xml:space="preserve">      </t>
    </r>
    <r>
      <rPr>
        <sz val="11"/>
        <rFont val="宋体"/>
        <charset val="134"/>
      </rPr>
      <t>能源行业管理</t>
    </r>
  </si>
  <si>
    <r>
      <rPr>
        <b/>
        <sz val="11"/>
        <rFont val="Times New Roman"/>
        <charset val="134"/>
      </rPr>
      <t xml:space="preserve">    </t>
    </r>
    <r>
      <rPr>
        <b/>
        <sz val="11"/>
        <rFont val="宋体"/>
        <charset val="134"/>
      </rPr>
      <t>污染减排</t>
    </r>
  </si>
  <si>
    <r>
      <rPr>
        <sz val="11"/>
        <rFont val="Times New Roman"/>
        <charset val="134"/>
      </rPr>
      <t xml:space="preserve">      </t>
    </r>
    <r>
      <rPr>
        <sz val="11"/>
        <rFont val="宋体"/>
        <charset val="134"/>
      </rPr>
      <t>其他污染减排支出</t>
    </r>
  </si>
  <si>
    <r>
      <rPr>
        <b/>
        <sz val="11"/>
        <rFont val="Times New Roman"/>
        <charset val="134"/>
      </rPr>
      <t xml:space="preserve">    </t>
    </r>
    <r>
      <rPr>
        <b/>
        <sz val="11"/>
        <rFont val="宋体"/>
        <charset val="134"/>
      </rPr>
      <t>其他节能环保支出</t>
    </r>
  </si>
  <si>
    <r>
      <rPr>
        <sz val="11"/>
        <rFont val="Times New Roman"/>
        <charset val="134"/>
      </rPr>
      <t xml:space="preserve">      </t>
    </r>
    <r>
      <rPr>
        <sz val="11"/>
        <rFont val="宋体"/>
        <charset val="134"/>
      </rPr>
      <t>其他节能环保支出</t>
    </r>
  </si>
  <si>
    <r>
      <rPr>
        <b/>
        <sz val="11"/>
        <rFont val="宋体"/>
        <charset val="134"/>
      </rPr>
      <t>十、城乡社区支出</t>
    </r>
  </si>
  <si>
    <r>
      <rPr>
        <b/>
        <sz val="11"/>
        <rFont val="Times New Roman"/>
        <charset val="134"/>
      </rPr>
      <t xml:space="preserve">    </t>
    </r>
    <r>
      <rPr>
        <b/>
        <sz val="11"/>
        <rFont val="宋体"/>
        <charset val="134"/>
      </rPr>
      <t>城乡社区管理事务</t>
    </r>
  </si>
  <si>
    <r>
      <rPr>
        <sz val="11"/>
        <rFont val="Times New Roman"/>
        <charset val="134"/>
      </rPr>
      <t xml:space="preserve">      </t>
    </r>
    <r>
      <rPr>
        <sz val="11"/>
        <rFont val="宋体"/>
        <charset val="134"/>
      </rPr>
      <t>其他城乡社区管理事务支出</t>
    </r>
  </si>
  <si>
    <r>
      <rPr>
        <sz val="11"/>
        <rFont val="Times New Roman"/>
        <charset val="134"/>
      </rPr>
      <t xml:space="preserve">      </t>
    </r>
    <r>
      <rPr>
        <sz val="11"/>
        <rFont val="宋体"/>
        <charset val="134"/>
      </rPr>
      <t>城管执法</t>
    </r>
  </si>
  <si>
    <r>
      <rPr>
        <b/>
        <sz val="11"/>
        <rFont val="Times New Roman"/>
        <charset val="134"/>
      </rPr>
      <t xml:space="preserve">    </t>
    </r>
    <r>
      <rPr>
        <b/>
        <sz val="11"/>
        <rFont val="宋体"/>
        <charset val="134"/>
      </rPr>
      <t>城乡社区规划与管理</t>
    </r>
  </si>
  <si>
    <r>
      <rPr>
        <sz val="11"/>
        <rFont val="Times New Roman"/>
        <charset val="134"/>
      </rPr>
      <t xml:space="preserve">      </t>
    </r>
    <r>
      <rPr>
        <sz val="11"/>
        <rFont val="宋体"/>
        <charset val="134"/>
      </rPr>
      <t>城乡社区规划与管理</t>
    </r>
  </si>
  <si>
    <r>
      <rPr>
        <b/>
        <sz val="11"/>
        <rFont val="Times New Roman"/>
        <charset val="134"/>
      </rPr>
      <t xml:space="preserve">    </t>
    </r>
    <r>
      <rPr>
        <b/>
        <sz val="11"/>
        <rFont val="宋体"/>
        <charset val="134"/>
      </rPr>
      <t>城乡社区公共设施</t>
    </r>
  </si>
  <si>
    <r>
      <rPr>
        <sz val="11"/>
        <rFont val="Times New Roman"/>
        <charset val="134"/>
      </rPr>
      <t xml:space="preserve">      </t>
    </r>
    <r>
      <rPr>
        <sz val="11"/>
        <rFont val="宋体"/>
        <charset val="134"/>
      </rPr>
      <t>小城镇基础设施建设</t>
    </r>
  </si>
  <si>
    <r>
      <rPr>
        <sz val="11"/>
        <rFont val="Times New Roman"/>
        <charset val="134"/>
      </rPr>
      <t xml:space="preserve">      </t>
    </r>
    <r>
      <rPr>
        <sz val="11"/>
        <rFont val="宋体"/>
        <charset val="134"/>
      </rPr>
      <t>其他城乡社区公共设施支出</t>
    </r>
  </si>
  <si>
    <r>
      <rPr>
        <b/>
        <sz val="11"/>
        <rFont val="Times New Roman"/>
        <charset val="134"/>
      </rPr>
      <t xml:space="preserve">    </t>
    </r>
    <r>
      <rPr>
        <b/>
        <sz val="11"/>
        <rFont val="宋体"/>
        <charset val="134"/>
      </rPr>
      <t>城乡社区环境卫生</t>
    </r>
  </si>
  <si>
    <r>
      <rPr>
        <sz val="11"/>
        <rFont val="Times New Roman"/>
        <charset val="134"/>
      </rPr>
      <t xml:space="preserve">      </t>
    </r>
    <r>
      <rPr>
        <sz val="11"/>
        <rFont val="宋体"/>
        <charset val="134"/>
      </rPr>
      <t>城乡社区环境卫生</t>
    </r>
  </si>
  <si>
    <r>
      <rPr>
        <b/>
        <sz val="11"/>
        <rFont val="Times New Roman"/>
        <charset val="134"/>
      </rPr>
      <t xml:space="preserve">    </t>
    </r>
    <r>
      <rPr>
        <b/>
        <sz val="11"/>
        <rFont val="宋体"/>
        <charset val="134"/>
      </rPr>
      <t>其他城乡社区支出</t>
    </r>
  </si>
  <si>
    <r>
      <rPr>
        <sz val="11"/>
        <rFont val="Times New Roman"/>
        <charset val="134"/>
      </rPr>
      <t xml:space="preserve">      </t>
    </r>
    <r>
      <rPr>
        <sz val="11"/>
        <rFont val="宋体"/>
        <charset val="134"/>
      </rPr>
      <t>其他城乡社区支出</t>
    </r>
  </si>
  <si>
    <r>
      <rPr>
        <b/>
        <sz val="11"/>
        <rFont val="宋体"/>
        <charset val="134"/>
      </rPr>
      <t>十一、农林水支出</t>
    </r>
  </si>
  <si>
    <r>
      <rPr>
        <b/>
        <sz val="11"/>
        <rFont val="Times New Roman"/>
        <charset val="134"/>
      </rPr>
      <t xml:space="preserve">    </t>
    </r>
    <r>
      <rPr>
        <b/>
        <sz val="11"/>
        <rFont val="宋体"/>
        <charset val="134"/>
      </rPr>
      <t>农业</t>
    </r>
  </si>
  <si>
    <r>
      <rPr>
        <sz val="11"/>
        <rFont val="Times New Roman"/>
        <charset val="134"/>
      </rPr>
      <t xml:space="preserve">      </t>
    </r>
    <r>
      <rPr>
        <sz val="11"/>
        <rFont val="宋体"/>
        <charset val="134"/>
      </rPr>
      <t>科技转化与推广服务</t>
    </r>
  </si>
  <si>
    <r>
      <rPr>
        <sz val="11"/>
        <rFont val="Times New Roman"/>
        <charset val="134"/>
      </rPr>
      <t xml:space="preserve">      </t>
    </r>
    <r>
      <rPr>
        <sz val="11"/>
        <rFont val="宋体"/>
        <charset val="134"/>
      </rPr>
      <t>农产品质量安全</t>
    </r>
  </si>
  <si>
    <r>
      <rPr>
        <sz val="11"/>
        <rFont val="Times New Roman"/>
        <charset val="134"/>
      </rPr>
      <t xml:space="preserve">      </t>
    </r>
    <r>
      <rPr>
        <sz val="11"/>
        <rFont val="宋体"/>
        <charset val="134"/>
      </rPr>
      <t>病虫害控制</t>
    </r>
  </si>
  <si>
    <r>
      <rPr>
        <sz val="11"/>
        <rFont val="Times New Roman"/>
        <charset val="134"/>
      </rPr>
      <t xml:space="preserve">      </t>
    </r>
    <r>
      <rPr>
        <sz val="11"/>
        <rFont val="宋体"/>
        <charset val="134"/>
      </rPr>
      <t>农业生产发展</t>
    </r>
  </si>
  <si>
    <r>
      <rPr>
        <sz val="11"/>
        <rFont val="Times New Roman"/>
        <charset val="134"/>
      </rPr>
      <t xml:space="preserve">      </t>
    </r>
    <r>
      <rPr>
        <sz val="11"/>
        <rFont val="宋体"/>
        <charset val="134"/>
      </rPr>
      <t>行业业务管理</t>
    </r>
  </si>
  <si>
    <r>
      <rPr>
        <sz val="11"/>
        <rFont val="Times New Roman"/>
        <charset val="134"/>
      </rPr>
      <t xml:space="preserve">      </t>
    </r>
    <r>
      <rPr>
        <sz val="11"/>
        <rFont val="宋体"/>
        <charset val="134"/>
      </rPr>
      <t>统计监测与信息服务</t>
    </r>
  </si>
  <si>
    <r>
      <rPr>
        <sz val="11"/>
        <rFont val="Times New Roman"/>
        <charset val="134"/>
      </rPr>
      <t xml:space="preserve">      </t>
    </r>
    <r>
      <rPr>
        <sz val="11"/>
        <rFont val="宋体"/>
        <charset val="134"/>
      </rPr>
      <t>防灾救灾</t>
    </r>
  </si>
  <si>
    <r>
      <rPr>
        <sz val="11"/>
        <rFont val="Times New Roman"/>
        <charset val="134"/>
      </rPr>
      <t xml:space="preserve">      </t>
    </r>
    <r>
      <rPr>
        <sz val="11"/>
        <rFont val="宋体"/>
        <charset val="134"/>
      </rPr>
      <t>稳定农民收入补贴</t>
    </r>
  </si>
  <si>
    <r>
      <rPr>
        <sz val="11"/>
        <rFont val="Times New Roman"/>
        <charset val="134"/>
      </rPr>
      <t xml:space="preserve">      </t>
    </r>
    <r>
      <rPr>
        <sz val="11"/>
        <rFont val="宋体"/>
        <charset val="134"/>
      </rPr>
      <t>农产品加工与促销</t>
    </r>
  </si>
  <si>
    <r>
      <rPr>
        <sz val="11"/>
        <rFont val="Times New Roman"/>
        <charset val="134"/>
      </rPr>
      <t xml:space="preserve">      </t>
    </r>
    <r>
      <rPr>
        <sz val="11"/>
        <rFont val="宋体"/>
        <charset val="134"/>
      </rPr>
      <t>农村社会事业</t>
    </r>
  </si>
  <si>
    <r>
      <rPr>
        <sz val="11"/>
        <rFont val="Times New Roman"/>
        <charset val="134"/>
      </rPr>
      <t xml:space="preserve">      </t>
    </r>
    <r>
      <rPr>
        <sz val="11"/>
        <rFont val="宋体"/>
        <charset val="134"/>
      </rPr>
      <t>农业资源保护修复与利用</t>
    </r>
  </si>
  <si>
    <r>
      <rPr>
        <sz val="11"/>
        <rFont val="Times New Roman"/>
        <charset val="134"/>
      </rPr>
      <t xml:space="preserve">      </t>
    </r>
    <r>
      <rPr>
        <sz val="11"/>
        <rFont val="宋体"/>
        <charset val="134"/>
      </rPr>
      <t>农村道路建设</t>
    </r>
  </si>
  <si>
    <r>
      <rPr>
        <sz val="11"/>
        <rFont val="Times New Roman"/>
        <charset val="134"/>
      </rPr>
      <t xml:space="preserve">      </t>
    </r>
    <r>
      <rPr>
        <sz val="11"/>
        <rFont val="宋体"/>
        <charset val="134"/>
      </rPr>
      <t>渔业发展</t>
    </r>
  </si>
  <si>
    <r>
      <rPr>
        <sz val="11"/>
        <rFont val="Times New Roman"/>
        <charset val="134"/>
      </rPr>
      <t xml:space="preserve">      </t>
    </r>
    <r>
      <rPr>
        <sz val="11"/>
        <rFont val="宋体"/>
        <charset val="134"/>
      </rPr>
      <t>对高校毕业生到基层任职补助</t>
    </r>
  </si>
  <si>
    <r>
      <rPr>
        <sz val="11"/>
        <rFont val="Times New Roman"/>
        <charset val="134"/>
      </rPr>
      <t xml:space="preserve">      </t>
    </r>
    <r>
      <rPr>
        <sz val="11"/>
        <rFont val="宋体"/>
        <charset val="134"/>
      </rPr>
      <t>农田建设</t>
    </r>
  </si>
  <si>
    <r>
      <rPr>
        <sz val="11"/>
        <rFont val="Times New Roman"/>
        <charset val="134"/>
      </rPr>
      <t xml:space="preserve">      </t>
    </r>
    <r>
      <rPr>
        <sz val="11"/>
        <rFont val="宋体"/>
        <charset val="134"/>
      </rPr>
      <t>其他农业农村支出</t>
    </r>
  </si>
  <si>
    <r>
      <rPr>
        <b/>
        <sz val="11"/>
        <rFont val="Times New Roman"/>
        <charset val="134"/>
      </rPr>
      <t xml:space="preserve">    </t>
    </r>
    <r>
      <rPr>
        <b/>
        <sz val="11"/>
        <rFont val="宋体"/>
        <charset val="134"/>
      </rPr>
      <t>林业和草原</t>
    </r>
  </si>
  <si>
    <r>
      <rPr>
        <sz val="11"/>
        <rFont val="Times New Roman"/>
        <charset val="134"/>
      </rPr>
      <t xml:space="preserve">      </t>
    </r>
    <r>
      <rPr>
        <sz val="11"/>
        <rFont val="宋体"/>
        <charset val="134"/>
      </rPr>
      <t>事业机构</t>
    </r>
  </si>
  <si>
    <r>
      <rPr>
        <sz val="11"/>
        <rFont val="Times New Roman"/>
        <charset val="134"/>
      </rPr>
      <t xml:space="preserve">      </t>
    </r>
    <r>
      <rPr>
        <sz val="11"/>
        <rFont val="宋体"/>
        <charset val="134"/>
      </rPr>
      <t>森林资源培育</t>
    </r>
  </si>
  <si>
    <r>
      <rPr>
        <sz val="11"/>
        <rFont val="Times New Roman"/>
        <charset val="134"/>
      </rPr>
      <t xml:space="preserve">      </t>
    </r>
    <r>
      <rPr>
        <sz val="11"/>
        <rFont val="宋体"/>
        <charset val="134"/>
      </rPr>
      <t>森林资源管理</t>
    </r>
  </si>
  <si>
    <r>
      <rPr>
        <sz val="11"/>
        <rFont val="Times New Roman"/>
        <charset val="134"/>
      </rPr>
      <t xml:space="preserve">      </t>
    </r>
    <r>
      <rPr>
        <sz val="11"/>
        <rFont val="宋体"/>
        <charset val="134"/>
      </rPr>
      <t>森林生态效益补偿</t>
    </r>
  </si>
  <si>
    <r>
      <rPr>
        <sz val="11"/>
        <rFont val="Times New Roman"/>
        <charset val="134"/>
      </rPr>
      <t xml:space="preserve">      </t>
    </r>
    <r>
      <rPr>
        <sz val="11"/>
        <rFont val="宋体"/>
        <charset val="134"/>
      </rPr>
      <t>产业化管理</t>
    </r>
  </si>
  <si>
    <r>
      <rPr>
        <sz val="11"/>
        <rFont val="Times New Roman"/>
        <charset val="134"/>
      </rPr>
      <t xml:space="preserve">      </t>
    </r>
    <r>
      <rPr>
        <sz val="11"/>
        <rFont val="宋体"/>
        <charset val="134"/>
      </rPr>
      <t>动植物保护</t>
    </r>
  </si>
  <si>
    <r>
      <rPr>
        <sz val="11"/>
        <rFont val="Times New Roman"/>
        <charset val="134"/>
      </rPr>
      <t xml:space="preserve">      </t>
    </r>
    <r>
      <rPr>
        <sz val="11"/>
        <rFont val="宋体"/>
        <charset val="134"/>
      </rPr>
      <t>林业草原防灾减灾</t>
    </r>
  </si>
  <si>
    <r>
      <rPr>
        <sz val="11"/>
        <rFont val="Times New Roman"/>
        <charset val="134"/>
      </rPr>
      <t xml:space="preserve">      </t>
    </r>
    <r>
      <rPr>
        <sz val="11"/>
        <rFont val="宋体"/>
        <charset val="134"/>
      </rPr>
      <t>执法与监督</t>
    </r>
  </si>
  <si>
    <r>
      <rPr>
        <sz val="11"/>
        <rFont val="Times New Roman"/>
        <charset val="134"/>
      </rPr>
      <t xml:space="preserve">      </t>
    </r>
    <r>
      <rPr>
        <sz val="11"/>
        <rFont val="宋体"/>
        <charset val="134"/>
      </rPr>
      <t>草原管理</t>
    </r>
  </si>
  <si>
    <r>
      <rPr>
        <sz val="11"/>
        <rFont val="Times New Roman"/>
        <charset val="134"/>
      </rPr>
      <t xml:space="preserve">      </t>
    </r>
    <r>
      <rPr>
        <sz val="11"/>
        <rFont val="宋体"/>
        <charset val="134"/>
      </rPr>
      <t>贷款贴息</t>
    </r>
  </si>
  <si>
    <r>
      <rPr>
        <sz val="11"/>
        <rFont val="Times New Roman"/>
        <charset val="134"/>
      </rPr>
      <t xml:space="preserve">      </t>
    </r>
    <r>
      <rPr>
        <sz val="11"/>
        <rFont val="宋体"/>
        <charset val="134"/>
      </rPr>
      <t>其他林业和草原支出</t>
    </r>
  </si>
  <si>
    <r>
      <rPr>
        <b/>
        <sz val="11"/>
        <rFont val="Times New Roman"/>
        <charset val="134"/>
      </rPr>
      <t xml:space="preserve">    </t>
    </r>
    <r>
      <rPr>
        <b/>
        <sz val="11"/>
        <rFont val="宋体"/>
        <charset val="134"/>
      </rPr>
      <t>水利</t>
    </r>
  </si>
  <si>
    <r>
      <rPr>
        <sz val="11"/>
        <rFont val="Times New Roman"/>
        <charset val="134"/>
      </rPr>
      <t xml:space="preserve">      </t>
    </r>
    <r>
      <rPr>
        <sz val="11"/>
        <rFont val="宋体"/>
        <charset val="134"/>
      </rPr>
      <t>水利行业业务管理</t>
    </r>
  </si>
  <si>
    <r>
      <rPr>
        <sz val="11"/>
        <rFont val="Times New Roman"/>
        <charset val="134"/>
      </rPr>
      <t xml:space="preserve">      </t>
    </r>
    <r>
      <rPr>
        <sz val="11"/>
        <rFont val="宋体"/>
        <charset val="134"/>
      </rPr>
      <t>水利工程建设</t>
    </r>
  </si>
  <si>
    <r>
      <rPr>
        <sz val="11"/>
        <rFont val="Times New Roman"/>
        <charset val="134"/>
      </rPr>
      <t xml:space="preserve">      </t>
    </r>
    <r>
      <rPr>
        <sz val="11"/>
        <rFont val="宋体"/>
        <charset val="134"/>
      </rPr>
      <t>水利前期工作</t>
    </r>
  </si>
  <si>
    <r>
      <rPr>
        <sz val="11"/>
        <rFont val="Times New Roman"/>
        <charset val="134"/>
      </rPr>
      <t xml:space="preserve">      </t>
    </r>
    <r>
      <rPr>
        <sz val="11"/>
        <rFont val="宋体"/>
        <charset val="134"/>
      </rPr>
      <t>水利工程运行与维护</t>
    </r>
  </si>
  <si>
    <r>
      <rPr>
        <sz val="11"/>
        <rFont val="Times New Roman"/>
        <charset val="134"/>
      </rPr>
      <t xml:space="preserve">      </t>
    </r>
    <r>
      <rPr>
        <sz val="11"/>
        <rFont val="宋体"/>
        <charset val="134"/>
      </rPr>
      <t>水资源节约管理与保护</t>
    </r>
  </si>
  <si>
    <r>
      <rPr>
        <sz val="11"/>
        <rFont val="Times New Roman"/>
        <charset val="134"/>
      </rPr>
      <t xml:space="preserve">      </t>
    </r>
    <r>
      <rPr>
        <sz val="11"/>
        <rFont val="宋体"/>
        <charset val="134"/>
      </rPr>
      <t>水土保持</t>
    </r>
  </si>
  <si>
    <r>
      <rPr>
        <sz val="11"/>
        <rFont val="Times New Roman"/>
        <charset val="134"/>
      </rPr>
      <t xml:space="preserve">      </t>
    </r>
    <r>
      <rPr>
        <sz val="11"/>
        <rFont val="宋体"/>
        <charset val="134"/>
      </rPr>
      <t>防汛</t>
    </r>
  </si>
  <si>
    <r>
      <rPr>
        <sz val="11"/>
        <rFont val="Times New Roman"/>
        <charset val="134"/>
      </rPr>
      <t xml:space="preserve">      </t>
    </r>
    <r>
      <rPr>
        <sz val="11"/>
        <rFont val="宋体"/>
        <charset val="134"/>
      </rPr>
      <t>抗旱</t>
    </r>
  </si>
  <si>
    <r>
      <rPr>
        <sz val="11"/>
        <rFont val="Times New Roman"/>
        <charset val="134"/>
      </rPr>
      <t xml:space="preserve">      </t>
    </r>
    <r>
      <rPr>
        <sz val="11"/>
        <rFont val="宋体"/>
        <charset val="134"/>
      </rPr>
      <t>农村水利</t>
    </r>
  </si>
  <si>
    <r>
      <rPr>
        <sz val="11"/>
        <rFont val="Times New Roman"/>
        <charset val="134"/>
      </rPr>
      <t xml:space="preserve">      </t>
    </r>
    <r>
      <rPr>
        <sz val="11"/>
        <rFont val="宋体"/>
        <charset val="134"/>
      </rPr>
      <t>江河湖库水系综合整治</t>
    </r>
  </si>
  <si>
    <r>
      <rPr>
        <sz val="11"/>
        <rFont val="Times New Roman"/>
        <charset val="134"/>
      </rPr>
      <t xml:space="preserve">      </t>
    </r>
    <r>
      <rPr>
        <sz val="11"/>
        <rFont val="宋体"/>
        <charset val="134"/>
      </rPr>
      <t>大中型水库移民后期扶持专项支出</t>
    </r>
  </si>
  <si>
    <r>
      <rPr>
        <sz val="11"/>
        <rFont val="Times New Roman"/>
        <charset val="134"/>
      </rPr>
      <t xml:space="preserve">      </t>
    </r>
    <r>
      <rPr>
        <sz val="11"/>
        <rFont val="宋体"/>
        <charset val="134"/>
      </rPr>
      <t>农村人畜饮水</t>
    </r>
  </si>
  <si>
    <r>
      <rPr>
        <b/>
        <sz val="11"/>
        <rFont val="Times New Roman"/>
        <charset val="134"/>
      </rPr>
      <t xml:space="preserve">    </t>
    </r>
    <r>
      <rPr>
        <b/>
        <sz val="11"/>
        <rFont val="宋体"/>
        <charset val="134"/>
      </rPr>
      <t>巩固脱贫衔接乡村振兴</t>
    </r>
  </si>
  <si>
    <r>
      <rPr>
        <sz val="11"/>
        <rFont val="Times New Roman"/>
        <charset val="134"/>
      </rPr>
      <t xml:space="preserve">      </t>
    </r>
    <r>
      <rPr>
        <sz val="11"/>
        <rFont val="宋体"/>
        <charset val="134"/>
      </rPr>
      <t>农村基础设施建设</t>
    </r>
  </si>
  <si>
    <r>
      <rPr>
        <sz val="11"/>
        <rFont val="Times New Roman"/>
        <charset val="134"/>
      </rPr>
      <t xml:space="preserve">      </t>
    </r>
    <r>
      <rPr>
        <sz val="11"/>
        <rFont val="宋体"/>
        <charset val="134"/>
      </rPr>
      <t>生产发展</t>
    </r>
  </si>
  <si>
    <r>
      <rPr>
        <sz val="11"/>
        <rFont val="Times New Roman"/>
        <charset val="134"/>
      </rPr>
      <t xml:space="preserve">      </t>
    </r>
    <r>
      <rPr>
        <sz val="11"/>
        <rFont val="宋体"/>
        <charset val="134"/>
      </rPr>
      <t>社会发展</t>
    </r>
  </si>
  <si>
    <r>
      <rPr>
        <sz val="11"/>
        <rFont val="Times New Roman"/>
        <charset val="134"/>
      </rPr>
      <t xml:space="preserve">     </t>
    </r>
    <r>
      <rPr>
        <sz val="11"/>
        <rFont val="宋体"/>
        <charset val="134"/>
      </rPr>
      <t>贷款奖补和贴息</t>
    </r>
  </si>
  <si>
    <r>
      <rPr>
        <sz val="11"/>
        <rFont val="Times New Roman"/>
        <charset val="134"/>
      </rPr>
      <t xml:space="preserve">      </t>
    </r>
    <r>
      <rPr>
        <sz val="11"/>
        <rFont val="宋体"/>
        <charset val="134"/>
      </rPr>
      <t>其他巩固脱贫衔接乡村振兴支出</t>
    </r>
  </si>
  <si>
    <r>
      <rPr>
        <b/>
        <sz val="11"/>
        <rFont val="Times New Roman"/>
        <charset val="134"/>
      </rPr>
      <t xml:space="preserve">    </t>
    </r>
    <r>
      <rPr>
        <b/>
        <sz val="11"/>
        <rFont val="宋体"/>
        <charset val="134"/>
      </rPr>
      <t>农村综合改革</t>
    </r>
  </si>
  <si>
    <r>
      <rPr>
        <sz val="11"/>
        <rFont val="Times New Roman"/>
        <charset val="134"/>
      </rPr>
      <t xml:space="preserve">      </t>
    </r>
    <r>
      <rPr>
        <sz val="11"/>
        <rFont val="宋体"/>
        <charset val="134"/>
      </rPr>
      <t>对村级公益事业建设的补助</t>
    </r>
  </si>
  <si>
    <r>
      <rPr>
        <sz val="11"/>
        <rFont val="Times New Roman"/>
        <charset val="134"/>
      </rPr>
      <t xml:space="preserve">      </t>
    </r>
    <r>
      <rPr>
        <sz val="11"/>
        <rFont val="宋体"/>
        <charset val="134"/>
      </rPr>
      <t>对村民委员会和村党支部的补助</t>
    </r>
  </si>
  <si>
    <r>
      <rPr>
        <sz val="11"/>
        <rFont val="Times New Roman"/>
        <charset val="134"/>
      </rPr>
      <t xml:space="preserve">      </t>
    </r>
    <r>
      <rPr>
        <sz val="11"/>
        <rFont val="宋体"/>
        <charset val="134"/>
      </rPr>
      <t>对村集体经济组织的补助</t>
    </r>
  </si>
  <si>
    <r>
      <rPr>
        <sz val="11"/>
        <rFont val="Times New Roman"/>
        <charset val="134"/>
      </rPr>
      <t xml:space="preserve">      </t>
    </r>
    <r>
      <rPr>
        <sz val="11"/>
        <rFont val="宋体"/>
        <charset val="134"/>
      </rPr>
      <t>农村综合改革示范试点补助</t>
    </r>
  </si>
  <si>
    <r>
      <rPr>
        <b/>
        <sz val="11"/>
        <rFont val="Times New Roman"/>
        <charset val="134"/>
      </rPr>
      <t xml:space="preserve">    </t>
    </r>
    <r>
      <rPr>
        <b/>
        <sz val="11"/>
        <rFont val="宋体"/>
        <charset val="134"/>
      </rPr>
      <t>普惠金融发展支出</t>
    </r>
  </si>
  <si>
    <r>
      <rPr>
        <sz val="11"/>
        <rFont val="Times New Roman"/>
        <charset val="134"/>
      </rPr>
      <t xml:space="preserve">      </t>
    </r>
    <r>
      <rPr>
        <sz val="11"/>
        <rFont val="宋体"/>
        <charset val="134"/>
      </rPr>
      <t>支持农村金融机构</t>
    </r>
  </si>
  <si>
    <r>
      <rPr>
        <sz val="11"/>
        <rFont val="Times New Roman"/>
        <charset val="134"/>
      </rPr>
      <t xml:space="preserve">      </t>
    </r>
    <r>
      <rPr>
        <sz val="11"/>
        <rFont val="宋体"/>
        <charset val="134"/>
      </rPr>
      <t>农业保险保费补贴</t>
    </r>
  </si>
  <si>
    <r>
      <rPr>
        <sz val="11"/>
        <rFont val="Times New Roman"/>
        <charset val="134"/>
      </rPr>
      <t xml:space="preserve">      </t>
    </r>
    <r>
      <rPr>
        <sz val="11"/>
        <rFont val="宋体"/>
        <charset val="134"/>
      </rPr>
      <t>创业担保贷款贴息</t>
    </r>
  </si>
  <si>
    <r>
      <rPr>
        <sz val="11"/>
        <rFont val="Times New Roman"/>
        <charset val="134"/>
      </rPr>
      <t xml:space="preserve">      </t>
    </r>
    <r>
      <rPr>
        <sz val="11"/>
        <rFont val="宋体"/>
        <charset val="134"/>
      </rPr>
      <t>其他普惠金融发展支出</t>
    </r>
  </si>
  <si>
    <r>
      <rPr>
        <b/>
        <sz val="11"/>
        <rFont val="Times New Roman"/>
        <charset val="134"/>
      </rPr>
      <t xml:space="preserve">    </t>
    </r>
    <r>
      <rPr>
        <b/>
        <sz val="11"/>
        <rFont val="宋体"/>
        <charset val="134"/>
      </rPr>
      <t>其他农林水支出</t>
    </r>
  </si>
  <si>
    <r>
      <rPr>
        <sz val="11"/>
        <rFont val="Times New Roman"/>
        <charset val="134"/>
      </rPr>
      <t xml:space="preserve">      </t>
    </r>
    <r>
      <rPr>
        <sz val="11"/>
        <rFont val="宋体"/>
        <charset val="134"/>
      </rPr>
      <t>其他农林水支出</t>
    </r>
  </si>
  <si>
    <r>
      <rPr>
        <b/>
        <sz val="11"/>
        <rFont val="宋体"/>
        <charset val="134"/>
      </rPr>
      <t>十二、交通运输支出</t>
    </r>
  </si>
  <si>
    <r>
      <rPr>
        <b/>
        <sz val="11"/>
        <rFont val="Times New Roman"/>
        <charset val="134"/>
      </rPr>
      <t xml:space="preserve">    </t>
    </r>
    <r>
      <rPr>
        <b/>
        <sz val="11"/>
        <rFont val="宋体"/>
        <charset val="134"/>
      </rPr>
      <t>公路水路运输</t>
    </r>
  </si>
  <si>
    <r>
      <rPr>
        <sz val="11"/>
        <rFont val="Times New Roman"/>
        <charset val="134"/>
      </rPr>
      <t xml:space="preserve">      </t>
    </r>
    <r>
      <rPr>
        <sz val="11"/>
        <rFont val="宋体"/>
        <charset val="134"/>
      </rPr>
      <t>公路建设</t>
    </r>
  </si>
  <si>
    <r>
      <rPr>
        <sz val="11"/>
        <rFont val="Times New Roman"/>
        <charset val="134"/>
      </rPr>
      <t xml:space="preserve">      </t>
    </r>
    <r>
      <rPr>
        <sz val="11"/>
        <rFont val="宋体"/>
        <charset val="134"/>
      </rPr>
      <t>公路养护</t>
    </r>
  </si>
  <si>
    <r>
      <rPr>
        <sz val="11"/>
        <rFont val="Times New Roman"/>
        <charset val="134"/>
      </rPr>
      <t xml:space="preserve">      </t>
    </r>
    <r>
      <rPr>
        <sz val="11"/>
        <rFont val="宋体"/>
        <charset val="134"/>
      </rPr>
      <t>航道维护</t>
    </r>
  </si>
  <si>
    <r>
      <rPr>
        <sz val="11"/>
        <rFont val="Times New Roman"/>
        <charset val="134"/>
      </rPr>
      <t xml:space="preserve">      </t>
    </r>
    <r>
      <rPr>
        <sz val="11"/>
        <rFont val="宋体"/>
        <charset val="134"/>
      </rPr>
      <t>其他公路水路运输支出</t>
    </r>
  </si>
  <si>
    <r>
      <rPr>
        <sz val="11"/>
        <rFont val="Times New Roman"/>
        <charset val="134"/>
      </rPr>
      <t xml:space="preserve">      </t>
    </r>
    <r>
      <rPr>
        <sz val="11"/>
        <rFont val="宋体"/>
        <charset val="134"/>
      </rPr>
      <t>公路运输管理</t>
    </r>
  </si>
  <si>
    <r>
      <rPr>
        <b/>
        <sz val="11"/>
        <rFont val="Times New Roman"/>
        <charset val="134"/>
      </rPr>
      <t xml:space="preserve">    </t>
    </r>
    <r>
      <rPr>
        <b/>
        <sz val="11"/>
        <rFont val="宋体"/>
        <charset val="134"/>
      </rPr>
      <t>成品油价格改革对交通运输的补贴</t>
    </r>
  </si>
  <si>
    <r>
      <rPr>
        <sz val="11"/>
        <rFont val="Times New Roman"/>
        <charset val="134"/>
      </rPr>
      <t xml:space="preserve">      </t>
    </r>
    <r>
      <rPr>
        <sz val="11"/>
        <rFont val="宋体"/>
        <charset val="134"/>
      </rPr>
      <t>对城市公交的补贴</t>
    </r>
  </si>
  <si>
    <r>
      <rPr>
        <sz val="11"/>
        <rFont val="Times New Roman"/>
        <charset val="134"/>
      </rPr>
      <t xml:space="preserve">      </t>
    </r>
    <r>
      <rPr>
        <sz val="11"/>
        <rFont val="宋体"/>
        <charset val="134"/>
      </rPr>
      <t>对农村道路客运的补贴</t>
    </r>
  </si>
  <si>
    <r>
      <rPr>
        <sz val="11"/>
        <rFont val="Times New Roman"/>
        <charset val="134"/>
      </rPr>
      <t xml:space="preserve">      </t>
    </r>
    <r>
      <rPr>
        <sz val="11"/>
        <rFont val="宋体"/>
        <charset val="134"/>
      </rPr>
      <t>对出租车的补贴</t>
    </r>
  </si>
  <si>
    <r>
      <rPr>
        <b/>
        <sz val="11"/>
        <rFont val="Times New Roman"/>
        <charset val="134"/>
      </rPr>
      <t xml:space="preserve">    </t>
    </r>
    <r>
      <rPr>
        <b/>
        <sz val="11"/>
        <rFont val="宋体"/>
        <charset val="134"/>
      </rPr>
      <t>车辆购置税支出</t>
    </r>
  </si>
  <si>
    <r>
      <rPr>
        <sz val="11"/>
        <rFont val="Times New Roman"/>
        <charset val="134"/>
      </rPr>
      <t xml:space="preserve">      </t>
    </r>
    <r>
      <rPr>
        <sz val="11"/>
        <rFont val="宋体"/>
        <charset val="134"/>
      </rPr>
      <t>车辆购置税用于公路等基础设施建设支出</t>
    </r>
  </si>
  <si>
    <r>
      <rPr>
        <sz val="11"/>
        <rFont val="Times New Roman"/>
        <charset val="134"/>
      </rPr>
      <t xml:space="preserve">      </t>
    </r>
    <r>
      <rPr>
        <sz val="11"/>
        <rFont val="宋体"/>
        <charset val="134"/>
      </rPr>
      <t>车辆购置税用于农村公路建设支出</t>
    </r>
  </si>
  <si>
    <r>
      <rPr>
        <sz val="11"/>
        <rFont val="Times New Roman"/>
        <charset val="134"/>
      </rPr>
      <t xml:space="preserve">      </t>
    </r>
    <r>
      <rPr>
        <sz val="11"/>
        <rFont val="宋体"/>
        <charset val="134"/>
      </rPr>
      <t>车辆购置税其他支出</t>
    </r>
  </si>
  <si>
    <r>
      <rPr>
        <b/>
        <sz val="11"/>
        <rFont val="Times New Roman"/>
        <charset val="134"/>
      </rPr>
      <t xml:space="preserve">    </t>
    </r>
    <r>
      <rPr>
        <b/>
        <sz val="11"/>
        <rFont val="宋体"/>
        <charset val="134"/>
      </rPr>
      <t>其他交通运输支出</t>
    </r>
  </si>
  <si>
    <r>
      <rPr>
        <sz val="11"/>
        <rFont val="Times New Roman"/>
        <charset val="134"/>
      </rPr>
      <t xml:space="preserve">      </t>
    </r>
    <r>
      <rPr>
        <sz val="11"/>
        <rFont val="宋体"/>
        <charset val="134"/>
      </rPr>
      <t>公共交通运营补助</t>
    </r>
  </si>
  <si>
    <r>
      <rPr>
        <b/>
        <sz val="11"/>
        <rFont val="宋体"/>
        <charset val="134"/>
      </rPr>
      <t>十三、资源勘探工业信息等支出</t>
    </r>
  </si>
  <si>
    <r>
      <rPr>
        <b/>
        <sz val="11"/>
        <rFont val="Times New Roman"/>
        <charset val="134"/>
      </rPr>
      <t xml:space="preserve">    </t>
    </r>
    <r>
      <rPr>
        <b/>
        <sz val="11"/>
        <rFont val="宋体"/>
        <charset val="134"/>
      </rPr>
      <t>工业和信息产业监管</t>
    </r>
  </si>
  <si>
    <r>
      <rPr>
        <sz val="11"/>
        <rFont val="Times New Roman"/>
        <charset val="134"/>
      </rPr>
      <t xml:space="preserve">      </t>
    </r>
    <r>
      <rPr>
        <sz val="11"/>
        <rFont val="宋体"/>
        <charset val="134"/>
      </rPr>
      <t>产业发展</t>
    </r>
  </si>
  <si>
    <r>
      <rPr>
        <sz val="11"/>
        <rFont val="Times New Roman"/>
        <charset val="134"/>
      </rPr>
      <t xml:space="preserve">      </t>
    </r>
    <r>
      <rPr>
        <sz val="11"/>
        <rFont val="宋体"/>
        <charset val="134"/>
      </rPr>
      <t>其他工业和信息产业监管支出</t>
    </r>
  </si>
  <si>
    <r>
      <rPr>
        <sz val="11"/>
        <rFont val="Times New Roman"/>
        <charset val="134"/>
      </rPr>
      <t xml:space="preserve">      </t>
    </r>
    <r>
      <rPr>
        <sz val="11"/>
        <rFont val="宋体"/>
        <charset val="134"/>
      </rPr>
      <t>工业和信息产业支持</t>
    </r>
  </si>
  <si>
    <r>
      <rPr>
        <b/>
        <sz val="11"/>
        <rFont val="Times New Roman"/>
        <charset val="134"/>
      </rPr>
      <t xml:space="preserve">    </t>
    </r>
    <r>
      <rPr>
        <b/>
        <sz val="11"/>
        <rFont val="宋体"/>
        <charset val="134"/>
      </rPr>
      <t>支持中小企业发展和管理支出</t>
    </r>
  </si>
  <si>
    <r>
      <rPr>
        <sz val="11"/>
        <rFont val="Times New Roman"/>
        <charset val="134"/>
      </rPr>
      <t xml:space="preserve">      </t>
    </r>
    <r>
      <rPr>
        <sz val="11"/>
        <rFont val="宋体"/>
        <charset val="134"/>
      </rPr>
      <t>中小企业发展专项</t>
    </r>
  </si>
  <si>
    <r>
      <rPr>
        <b/>
        <sz val="11"/>
        <rFont val="宋体"/>
        <charset val="134"/>
      </rPr>
      <t>十四、商业服务业等支出</t>
    </r>
  </si>
  <si>
    <r>
      <rPr>
        <b/>
        <sz val="11"/>
        <rFont val="Times New Roman"/>
        <charset val="134"/>
      </rPr>
      <t xml:space="preserve">    </t>
    </r>
    <r>
      <rPr>
        <b/>
        <sz val="11"/>
        <rFont val="宋体"/>
        <charset val="134"/>
      </rPr>
      <t>商业流通事务</t>
    </r>
  </si>
  <si>
    <r>
      <rPr>
        <sz val="11"/>
        <rFont val="Times New Roman"/>
        <charset val="134"/>
      </rPr>
      <t xml:space="preserve">      </t>
    </r>
    <r>
      <rPr>
        <sz val="11"/>
        <rFont val="宋体"/>
        <charset val="134"/>
      </rPr>
      <t>民贸民品贷款贴息</t>
    </r>
  </si>
  <si>
    <r>
      <rPr>
        <sz val="11"/>
        <rFont val="Times New Roman"/>
        <charset val="134"/>
      </rPr>
      <t xml:space="preserve">      </t>
    </r>
    <r>
      <rPr>
        <sz val="11"/>
        <rFont val="宋体"/>
        <charset val="134"/>
      </rPr>
      <t>其他商业流通事务支出</t>
    </r>
  </si>
  <si>
    <r>
      <rPr>
        <b/>
        <sz val="11"/>
        <rFont val="Times New Roman"/>
        <charset val="134"/>
      </rPr>
      <t xml:space="preserve">    </t>
    </r>
    <r>
      <rPr>
        <b/>
        <sz val="11"/>
        <rFont val="宋体"/>
        <charset val="134"/>
      </rPr>
      <t>涉外发展服务支出</t>
    </r>
  </si>
  <si>
    <r>
      <rPr>
        <sz val="11"/>
        <rFont val="Times New Roman"/>
        <charset val="134"/>
      </rPr>
      <t xml:space="preserve">      </t>
    </r>
    <r>
      <rPr>
        <sz val="11"/>
        <rFont val="宋体"/>
        <charset val="134"/>
      </rPr>
      <t>其他涉外发展服务支出</t>
    </r>
  </si>
  <si>
    <r>
      <rPr>
        <b/>
        <sz val="11"/>
        <rFont val="Times New Roman"/>
        <charset val="134"/>
      </rPr>
      <t xml:space="preserve">    </t>
    </r>
    <r>
      <rPr>
        <b/>
        <sz val="11"/>
        <rFont val="宋体"/>
        <charset val="134"/>
      </rPr>
      <t>其他商业服务业等支出</t>
    </r>
  </si>
  <si>
    <r>
      <rPr>
        <sz val="11"/>
        <rFont val="Times New Roman"/>
        <charset val="134"/>
      </rPr>
      <t xml:space="preserve">      </t>
    </r>
    <r>
      <rPr>
        <sz val="11"/>
        <rFont val="宋体"/>
        <charset val="134"/>
      </rPr>
      <t>其他商业服务业等支出</t>
    </r>
  </si>
  <si>
    <r>
      <rPr>
        <b/>
        <sz val="11"/>
        <rFont val="宋体"/>
        <charset val="134"/>
      </rPr>
      <t>十五、金融支出</t>
    </r>
  </si>
  <si>
    <r>
      <rPr>
        <sz val="11"/>
        <rFont val="Times New Roman"/>
        <charset val="134"/>
      </rPr>
      <t xml:space="preserve">      </t>
    </r>
    <r>
      <rPr>
        <sz val="11"/>
        <rFont val="宋体"/>
        <charset val="134"/>
      </rPr>
      <t>重点企业贷款贴息</t>
    </r>
  </si>
  <si>
    <r>
      <rPr>
        <b/>
        <sz val="11"/>
        <rFont val="宋体"/>
        <charset val="134"/>
      </rPr>
      <t>十六、自然资源海洋气象等支出</t>
    </r>
  </si>
  <si>
    <r>
      <rPr>
        <b/>
        <sz val="11"/>
        <rFont val="Times New Roman"/>
        <charset val="134"/>
      </rPr>
      <t xml:space="preserve">    </t>
    </r>
    <r>
      <rPr>
        <b/>
        <sz val="11"/>
        <rFont val="宋体"/>
        <charset val="134"/>
      </rPr>
      <t>自然资源事务</t>
    </r>
  </si>
  <si>
    <r>
      <rPr>
        <sz val="11"/>
        <rFont val="Times New Roman"/>
        <charset val="134"/>
      </rPr>
      <t xml:space="preserve">      </t>
    </r>
    <r>
      <rPr>
        <sz val="11"/>
        <rFont val="宋体"/>
        <charset val="134"/>
      </rPr>
      <t>自然资源规划及管理</t>
    </r>
  </si>
  <si>
    <r>
      <rPr>
        <sz val="11"/>
        <rFont val="Times New Roman"/>
        <charset val="134"/>
      </rPr>
      <t xml:space="preserve">      </t>
    </r>
    <r>
      <rPr>
        <sz val="11"/>
        <rFont val="宋体"/>
        <charset val="134"/>
      </rPr>
      <t>自然资源调查与确权登记</t>
    </r>
  </si>
  <si>
    <r>
      <rPr>
        <sz val="11"/>
        <rFont val="Times New Roman"/>
        <charset val="134"/>
      </rPr>
      <t xml:space="preserve">      </t>
    </r>
    <r>
      <rPr>
        <sz val="11"/>
        <rFont val="宋体"/>
        <charset val="134"/>
      </rPr>
      <t>其他自然资源事务支出</t>
    </r>
  </si>
  <si>
    <r>
      <rPr>
        <sz val="11"/>
        <rFont val="Times New Roman"/>
        <charset val="134"/>
      </rPr>
      <t xml:space="preserve">      </t>
    </r>
    <r>
      <rPr>
        <sz val="11"/>
        <rFont val="宋体"/>
        <charset val="134"/>
      </rPr>
      <t>自然资源利用与保护</t>
    </r>
  </si>
  <si>
    <r>
      <rPr>
        <b/>
        <sz val="11"/>
        <rFont val="Times New Roman"/>
        <charset val="134"/>
      </rPr>
      <t xml:space="preserve">    </t>
    </r>
    <r>
      <rPr>
        <b/>
        <sz val="11"/>
        <rFont val="宋体"/>
        <charset val="134"/>
      </rPr>
      <t>气象事务</t>
    </r>
  </si>
  <si>
    <r>
      <rPr>
        <sz val="11"/>
        <rFont val="Times New Roman"/>
        <charset val="134"/>
      </rPr>
      <t xml:space="preserve">      </t>
    </r>
    <r>
      <rPr>
        <sz val="11"/>
        <rFont val="宋体"/>
        <charset val="134"/>
      </rPr>
      <t>气象服务</t>
    </r>
  </si>
  <si>
    <r>
      <rPr>
        <sz val="11"/>
        <rFont val="Times New Roman"/>
        <charset val="134"/>
      </rPr>
      <t xml:space="preserve">      </t>
    </r>
    <r>
      <rPr>
        <sz val="11"/>
        <rFont val="宋体"/>
        <charset val="134"/>
      </rPr>
      <t>气象装备保障维护</t>
    </r>
  </si>
  <si>
    <r>
      <rPr>
        <sz val="11"/>
        <rFont val="Times New Roman"/>
        <charset val="134"/>
      </rPr>
      <t xml:space="preserve">      </t>
    </r>
    <r>
      <rPr>
        <sz val="11"/>
        <rFont val="宋体"/>
        <charset val="134"/>
      </rPr>
      <t>气象基础设施建设与维修</t>
    </r>
  </si>
  <si>
    <r>
      <rPr>
        <sz val="11"/>
        <rFont val="Times New Roman"/>
        <charset val="134"/>
      </rPr>
      <t xml:space="preserve">      </t>
    </r>
    <r>
      <rPr>
        <sz val="11"/>
        <rFont val="宋体"/>
        <charset val="134"/>
      </rPr>
      <t>其他气象事务支出</t>
    </r>
  </si>
  <si>
    <r>
      <rPr>
        <b/>
        <sz val="11"/>
        <rFont val="Times New Roman"/>
        <charset val="134"/>
      </rPr>
      <t xml:space="preserve">    </t>
    </r>
    <r>
      <rPr>
        <b/>
        <sz val="11"/>
        <rFont val="宋体"/>
        <charset val="134"/>
      </rPr>
      <t>其他自然资源海洋气象等支出</t>
    </r>
  </si>
  <si>
    <r>
      <rPr>
        <sz val="11"/>
        <rFont val="Times New Roman"/>
        <charset val="134"/>
      </rPr>
      <t xml:space="preserve">      </t>
    </r>
    <r>
      <rPr>
        <sz val="11"/>
        <rFont val="宋体"/>
        <charset val="134"/>
      </rPr>
      <t>其他自然资源海洋气象等支出</t>
    </r>
  </si>
  <si>
    <r>
      <rPr>
        <b/>
        <sz val="11"/>
        <rFont val="宋体"/>
        <charset val="134"/>
      </rPr>
      <t>十七、住房保障支出</t>
    </r>
  </si>
  <si>
    <r>
      <rPr>
        <b/>
        <sz val="11"/>
        <rFont val="Times New Roman"/>
        <charset val="134"/>
      </rPr>
      <t xml:space="preserve">    </t>
    </r>
    <r>
      <rPr>
        <b/>
        <sz val="11"/>
        <rFont val="宋体"/>
        <charset val="134"/>
      </rPr>
      <t>保障性安居工程支出</t>
    </r>
  </si>
  <si>
    <r>
      <rPr>
        <sz val="11"/>
        <rFont val="Times New Roman"/>
        <charset val="134"/>
      </rPr>
      <t xml:space="preserve">      </t>
    </r>
    <r>
      <rPr>
        <sz val="11"/>
        <rFont val="宋体"/>
        <charset val="134"/>
      </rPr>
      <t>农村危房改造</t>
    </r>
  </si>
  <si>
    <r>
      <rPr>
        <sz val="11"/>
        <rFont val="Times New Roman"/>
        <charset val="134"/>
      </rPr>
      <t xml:space="preserve">      </t>
    </r>
    <r>
      <rPr>
        <sz val="11"/>
        <rFont val="宋体"/>
        <charset val="134"/>
      </rPr>
      <t>公共租赁住房</t>
    </r>
  </si>
  <si>
    <r>
      <rPr>
        <sz val="11"/>
        <rFont val="Times New Roman"/>
        <charset val="134"/>
      </rPr>
      <t xml:space="preserve">      </t>
    </r>
    <r>
      <rPr>
        <sz val="11"/>
        <rFont val="宋体"/>
        <charset val="134"/>
      </rPr>
      <t>老旧小区改造</t>
    </r>
  </si>
  <si>
    <r>
      <rPr>
        <sz val="11"/>
        <rFont val="Times New Roman"/>
        <charset val="134"/>
      </rPr>
      <t xml:space="preserve">      </t>
    </r>
    <r>
      <rPr>
        <sz val="11"/>
        <rFont val="宋体"/>
        <charset val="134"/>
      </rPr>
      <t>其他保障性安居工程支出</t>
    </r>
  </si>
  <si>
    <r>
      <rPr>
        <b/>
        <sz val="11"/>
        <rFont val="Times New Roman"/>
        <charset val="134"/>
      </rPr>
      <t xml:space="preserve">    </t>
    </r>
    <r>
      <rPr>
        <b/>
        <sz val="11"/>
        <rFont val="宋体"/>
        <charset val="134"/>
      </rPr>
      <t>住房改革支出</t>
    </r>
  </si>
  <si>
    <r>
      <rPr>
        <sz val="11"/>
        <rFont val="Times New Roman"/>
        <charset val="134"/>
      </rPr>
      <t xml:space="preserve">      </t>
    </r>
    <r>
      <rPr>
        <sz val="11"/>
        <rFont val="宋体"/>
        <charset val="134"/>
      </rPr>
      <t>住房公积金</t>
    </r>
  </si>
  <si>
    <r>
      <rPr>
        <b/>
        <sz val="11"/>
        <rFont val="宋体"/>
        <charset val="134"/>
      </rPr>
      <t>十八、粮油物资储备支出</t>
    </r>
  </si>
  <si>
    <r>
      <rPr>
        <b/>
        <sz val="11"/>
        <rFont val="Times New Roman"/>
        <charset val="134"/>
      </rPr>
      <t xml:space="preserve">    </t>
    </r>
    <r>
      <rPr>
        <b/>
        <sz val="11"/>
        <rFont val="宋体"/>
        <charset val="134"/>
      </rPr>
      <t>粮油事务</t>
    </r>
  </si>
  <si>
    <r>
      <rPr>
        <sz val="11"/>
        <rFont val="Times New Roman"/>
        <charset val="134"/>
      </rPr>
      <t xml:space="preserve">      </t>
    </r>
    <r>
      <rPr>
        <sz val="11"/>
        <rFont val="宋体"/>
        <charset val="134"/>
      </rPr>
      <t>粮食风险基金</t>
    </r>
  </si>
  <si>
    <r>
      <rPr>
        <sz val="11"/>
        <rFont val="Times New Roman"/>
        <charset val="134"/>
      </rPr>
      <t xml:space="preserve">      </t>
    </r>
    <r>
      <rPr>
        <sz val="11"/>
        <rFont val="宋体"/>
        <charset val="134"/>
      </rPr>
      <t>粮食财务挂账利息补贴</t>
    </r>
  </si>
  <si>
    <r>
      <rPr>
        <b/>
        <sz val="11"/>
        <rFont val="Times New Roman"/>
        <charset val="134"/>
      </rPr>
      <t xml:space="preserve">    </t>
    </r>
    <r>
      <rPr>
        <b/>
        <sz val="11"/>
        <rFont val="宋体"/>
        <charset val="134"/>
      </rPr>
      <t>粮油储备</t>
    </r>
  </si>
  <si>
    <r>
      <rPr>
        <sz val="11"/>
        <rFont val="Times New Roman"/>
        <charset val="134"/>
      </rPr>
      <t xml:space="preserve">      </t>
    </r>
    <r>
      <rPr>
        <sz val="11"/>
        <rFont val="宋体"/>
        <charset val="134"/>
      </rPr>
      <t>储备粮（油）库建设</t>
    </r>
  </si>
  <si>
    <r>
      <rPr>
        <b/>
        <sz val="11"/>
        <rFont val="宋体"/>
        <charset val="134"/>
      </rPr>
      <t>十九、灾害防治及应急管理支出</t>
    </r>
  </si>
  <si>
    <r>
      <rPr>
        <b/>
        <sz val="11"/>
        <rFont val="Times New Roman"/>
        <charset val="134"/>
      </rPr>
      <t xml:space="preserve">    </t>
    </r>
    <r>
      <rPr>
        <b/>
        <sz val="11"/>
        <rFont val="宋体"/>
        <charset val="134"/>
      </rPr>
      <t>应急管理事务</t>
    </r>
  </si>
  <si>
    <r>
      <rPr>
        <sz val="11"/>
        <rFont val="Times New Roman"/>
        <charset val="134"/>
      </rPr>
      <t xml:space="preserve">      </t>
    </r>
    <r>
      <rPr>
        <sz val="11"/>
        <rFont val="宋体"/>
        <charset val="134"/>
      </rPr>
      <t>安全监管</t>
    </r>
  </si>
  <si>
    <r>
      <rPr>
        <b/>
        <sz val="11"/>
        <rFont val="Times New Roman"/>
        <charset val="134"/>
      </rPr>
      <t xml:space="preserve">    </t>
    </r>
    <r>
      <rPr>
        <b/>
        <sz val="11"/>
        <rFont val="宋体"/>
        <charset val="134"/>
      </rPr>
      <t>消防事务</t>
    </r>
  </si>
  <si>
    <r>
      <rPr>
        <sz val="11"/>
        <rFont val="Times New Roman"/>
        <charset val="134"/>
      </rPr>
      <t xml:space="preserve">      </t>
    </r>
    <r>
      <rPr>
        <sz val="11"/>
        <rFont val="宋体"/>
        <charset val="134"/>
      </rPr>
      <t>消防应急救援</t>
    </r>
  </si>
  <si>
    <r>
      <rPr>
        <b/>
        <sz val="11"/>
        <rFont val="Times New Roman"/>
        <charset val="134"/>
      </rPr>
      <t xml:space="preserve">    </t>
    </r>
    <r>
      <rPr>
        <b/>
        <sz val="11"/>
        <rFont val="宋体"/>
        <charset val="134"/>
      </rPr>
      <t>森林消防事务</t>
    </r>
  </si>
  <si>
    <r>
      <rPr>
        <sz val="11"/>
        <rFont val="Times New Roman"/>
        <charset val="134"/>
      </rPr>
      <t xml:space="preserve">      </t>
    </r>
    <r>
      <rPr>
        <sz val="11"/>
        <rFont val="宋体"/>
        <charset val="134"/>
      </rPr>
      <t>森林消防应急救援</t>
    </r>
  </si>
  <si>
    <r>
      <rPr>
        <b/>
        <sz val="11"/>
        <rFont val="Times New Roman"/>
        <charset val="134"/>
      </rPr>
      <t xml:space="preserve">    </t>
    </r>
    <r>
      <rPr>
        <b/>
        <sz val="11"/>
        <rFont val="宋体"/>
        <charset val="134"/>
      </rPr>
      <t>地震事务</t>
    </r>
  </si>
  <si>
    <r>
      <rPr>
        <sz val="11"/>
        <rFont val="Times New Roman"/>
        <charset val="134"/>
      </rPr>
      <t xml:space="preserve">      </t>
    </r>
    <r>
      <rPr>
        <sz val="11"/>
        <rFont val="宋体"/>
        <charset val="134"/>
      </rPr>
      <t>地震预测预报</t>
    </r>
  </si>
  <si>
    <r>
      <rPr>
        <sz val="11"/>
        <rFont val="Times New Roman"/>
        <charset val="134"/>
      </rPr>
      <t xml:space="preserve">      </t>
    </r>
    <r>
      <rPr>
        <sz val="11"/>
        <rFont val="宋体"/>
        <charset val="134"/>
      </rPr>
      <t>地震应急救援</t>
    </r>
  </si>
  <si>
    <r>
      <rPr>
        <sz val="11"/>
        <rFont val="Times New Roman"/>
        <charset val="134"/>
      </rPr>
      <t xml:space="preserve">      </t>
    </r>
    <r>
      <rPr>
        <sz val="11"/>
        <rFont val="宋体"/>
        <charset val="134"/>
      </rPr>
      <t>地震事业机构</t>
    </r>
  </si>
  <si>
    <r>
      <rPr>
        <b/>
        <sz val="11"/>
        <rFont val="Times New Roman"/>
        <charset val="134"/>
      </rPr>
      <t xml:space="preserve">    </t>
    </r>
    <r>
      <rPr>
        <b/>
        <sz val="11"/>
        <rFont val="宋体"/>
        <charset val="134"/>
      </rPr>
      <t>自然灾害防治</t>
    </r>
  </si>
  <si>
    <r>
      <rPr>
        <sz val="11"/>
        <rFont val="Times New Roman"/>
        <charset val="134"/>
      </rPr>
      <t xml:space="preserve">      </t>
    </r>
    <r>
      <rPr>
        <sz val="11"/>
        <rFont val="宋体"/>
        <charset val="134"/>
      </rPr>
      <t>地质灾害防治</t>
    </r>
  </si>
  <si>
    <r>
      <rPr>
        <sz val="11"/>
        <rFont val="Times New Roman"/>
        <charset val="134"/>
      </rPr>
      <t xml:space="preserve">      </t>
    </r>
    <r>
      <rPr>
        <sz val="11"/>
        <rFont val="宋体"/>
        <charset val="134"/>
      </rPr>
      <t>森林草原防灾减灾</t>
    </r>
  </si>
  <si>
    <r>
      <rPr>
        <sz val="11"/>
        <rFont val="Times New Roman"/>
        <charset val="134"/>
      </rPr>
      <t xml:space="preserve">      </t>
    </r>
    <r>
      <rPr>
        <sz val="11"/>
        <rFont val="宋体"/>
        <charset val="134"/>
      </rPr>
      <t>其他自然灾害防治支出</t>
    </r>
  </si>
  <si>
    <r>
      <rPr>
        <b/>
        <sz val="11"/>
        <rFont val="Times New Roman"/>
        <charset val="134"/>
      </rPr>
      <t xml:space="preserve">    </t>
    </r>
    <r>
      <rPr>
        <b/>
        <sz val="11"/>
        <rFont val="宋体"/>
        <charset val="134"/>
      </rPr>
      <t>自然灾害救灾及恢复重建支出</t>
    </r>
  </si>
  <si>
    <r>
      <rPr>
        <sz val="11"/>
        <rFont val="Times New Roman"/>
        <charset val="134"/>
      </rPr>
      <t xml:space="preserve">      </t>
    </r>
    <r>
      <rPr>
        <sz val="11"/>
        <rFont val="宋体"/>
        <charset val="134"/>
      </rPr>
      <t>自然灾害救灾补助</t>
    </r>
  </si>
  <si>
    <r>
      <rPr>
        <b/>
        <sz val="11"/>
        <rFont val="Times New Roman"/>
        <charset val="134"/>
      </rPr>
      <t xml:space="preserve">    </t>
    </r>
    <r>
      <rPr>
        <b/>
        <sz val="11"/>
        <rFont val="宋体"/>
        <charset val="134"/>
      </rPr>
      <t>其他灾害防治及应急管理支出</t>
    </r>
  </si>
  <si>
    <r>
      <rPr>
        <sz val="11"/>
        <rFont val="Times New Roman"/>
        <charset val="134"/>
      </rPr>
      <t xml:space="preserve">      </t>
    </r>
    <r>
      <rPr>
        <sz val="11"/>
        <rFont val="宋体"/>
        <charset val="134"/>
      </rPr>
      <t>其他灾害防治及应急管理支出</t>
    </r>
  </si>
  <si>
    <r>
      <rPr>
        <b/>
        <sz val="11"/>
        <rFont val="宋体"/>
        <charset val="134"/>
      </rPr>
      <t>二十、预备费</t>
    </r>
  </si>
  <si>
    <r>
      <rPr>
        <b/>
        <sz val="11"/>
        <rFont val="宋体"/>
        <charset val="134"/>
      </rPr>
      <t>二十一、其他支出</t>
    </r>
  </si>
  <si>
    <r>
      <rPr>
        <sz val="11"/>
        <rFont val="Times New Roman"/>
        <charset val="134"/>
      </rPr>
      <t xml:space="preserve">      </t>
    </r>
    <r>
      <rPr>
        <sz val="11"/>
        <rFont val="宋体"/>
        <charset val="134"/>
      </rPr>
      <t>年初预留</t>
    </r>
  </si>
  <si>
    <r>
      <rPr>
        <b/>
        <sz val="11"/>
        <rFont val="宋体"/>
        <charset val="134"/>
      </rPr>
      <t>二十二、债务付息支出</t>
    </r>
  </si>
  <si>
    <r>
      <rPr>
        <b/>
        <sz val="11"/>
        <rFont val="Times New Roman"/>
        <charset val="134"/>
      </rPr>
      <t xml:space="preserve">    </t>
    </r>
    <r>
      <rPr>
        <b/>
        <sz val="11"/>
        <rFont val="宋体"/>
        <charset val="134"/>
      </rPr>
      <t>地方政府一般债券付息支出</t>
    </r>
    <r>
      <rPr>
        <b/>
        <sz val="11"/>
        <rFont val="Times New Roman"/>
        <charset val="134"/>
      </rPr>
      <t xml:space="preserve"> </t>
    </r>
  </si>
  <si>
    <r>
      <rPr>
        <sz val="11"/>
        <rFont val="Times New Roman"/>
        <charset val="134"/>
      </rPr>
      <t xml:space="preserve">      </t>
    </r>
    <r>
      <rPr>
        <sz val="11"/>
        <rFont val="宋体"/>
        <charset val="134"/>
      </rPr>
      <t>地方政府一般债券付息支出</t>
    </r>
    <r>
      <rPr>
        <sz val="11"/>
        <rFont val="Times New Roman"/>
        <charset val="134"/>
      </rPr>
      <t xml:space="preserve"> </t>
    </r>
  </si>
  <si>
    <r>
      <rPr>
        <sz val="11"/>
        <rFont val="Times New Roman"/>
        <charset val="134"/>
      </rPr>
      <t xml:space="preserve">      </t>
    </r>
    <r>
      <rPr>
        <sz val="11"/>
        <rFont val="宋体"/>
        <charset val="134"/>
      </rPr>
      <t>地方政府向国际组织借款付息支出</t>
    </r>
  </si>
  <si>
    <r>
      <rPr>
        <b/>
        <sz val="11"/>
        <rFont val="宋体"/>
        <charset val="134"/>
      </rPr>
      <t>二十三、债务发行费用支出</t>
    </r>
  </si>
  <si>
    <r>
      <rPr>
        <b/>
        <sz val="11"/>
        <rFont val="Times New Roman"/>
        <charset val="134"/>
      </rPr>
      <t xml:space="preserve">    </t>
    </r>
    <r>
      <rPr>
        <b/>
        <sz val="11"/>
        <rFont val="宋体"/>
        <charset val="134"/>
      </rPr>
      <t>地方政府一般债务发行费用支出</t>
    </r>
  </si>
  <si>
    <r>
      <rPr>
        <b/>
        <sz val="11"/>
        <rFont val="宋体"/>
        <charset val="134"/>
      </rPr>
      <t>支出合计</t>
    </r>
  </si>
  <si>
    <r>
      <rPr>
        <b/>
        <sz val="11"/>
        <rFont val="宋体"/>
        <charset val="134"/>
      </rPr>
      <t>转移性支出</t>
    </r>
  </si>
  <si>
    <r>
      <rPr>
        <b/>
        <sz val="11"/>
        <rFont val="Times New Roman"/>
        <charset val="134"/>
      </rPr>
      <t xml:space="preserve">    </t>
    </r>
    <r>
      <rPr>
        <b/>
        <sz val="11"/>
        <rFont val="宋体"/>
        <charset val="134"/>
      </rPr>
      <t>上解支出</t>
    </r>
  </si>
  <si>
    <r>
      <rPr>
        <sz val="11"/>
        <rFont val="Times New Roman"/>
        <charset val="134"/>
      </rPr>
      <t xml:space="preserve">      </t>
    </r>
    <r>
      <rPr>
        <sz val="11"/>
        <rFont val="宋体"/>
        <charset val="134"/>
      </rPr>
      <t>体制上解支出</t>
    </r>
  </si>
  <si>
    <r>
      <rPr>
        <sz val="11"/>
        <rFont val="Times New Roman"/>
        <charset val="134"/>
      </rPr>
      <t xml:space="preserve">      </t>
    </r>
    <r>
      <rPr>
        <sz val="11"/>
        <rFont val="宋体"/>
        <charset val="134"/>
      </rPr>
      <t>专项上解支出</t>
    </r>
  </si>
  <si>
    <r>
      <rPr>
        <b/>
        <sz val="11"/>
        <rFont val="宋体"/>
        <charset val="134"/>
      </rPr>
      <t>调出资金</t>
    </r>
  </si>
  <si>
    <r>
      <rPr>
        <b/>
        <sz val="11"/>
        <rFont val="宋体"/>
        <charset val="134"/>
      </rPr>
      <t>安排预算稳定调节基金</t>
    </r>
  </si>
  <si>
    <r>
      <rPr>
        <b/>
        <sz val="11"/>
        <rFont val="宋体"/>
        <charset val="134"/>
      </rPr>
      <t>债务转贷支出</t>
    </r>
    <r>
      <rPr>
        <b/>
        <sz val="11"/>
        <rFont val="Times New Roman"/>
        <charset val="134"/>
      </rPr>
      <t xml:space="preserve"> </t>
    </r>
  </si>
  <si>
    <r>
      <rPr>
        <b/>
        <sz val="11"/>
        <rFont val="宋体"/>
        <charset val="134"/>
      </rPr>
      <t>债务还本支出</t>
    </r>
  </si>
  <si>
    <r>
      <rPr>
        <b/>
        <sz val="11"/>
        <rFont val="Times New Roman"/>
        <charset val="134"/>
      </rPr>
      <t xml:space="preserve">    </t>
    </r>
    <r>
      <rPr>
        <b/>
        <sz val="11"/>
        <rFont val="宋体"/>
        <charset val="134"/>
      </rPr>
      <t>地方政府一般债务还本支出</t>
    </r>
  </si>
  <si>
    <r>
      <rPr>
        <sz val="11"/>
        <rFont val="Times New Roman"/>
        <charset val="134"/>
      </rPr>
      <t xml:space="preserve">      </t>
    </r>
    <r>
      <rPr>
        <sz val="11"/>
        <rFont val="宋体"/>
        <charset val="134"/>
      </rPr>
      <t>地方政府一般债券还本支出</t>
    </r>
    <r>
      <rPr>
        <sz val="11"/>
        <rFont val="Times New Roman"/>
        <charset val="134"/>
      </rPr>
      <t xml:space="preserve"> </t>
    </r>
  </si>
  <si>
    <r>
      <rPr>
        <sz val="11"/>
        <rFont val="Times New Roman"/>
        <charset val="134"/>
      </rPr>
      <t xml:space="preserve">      </t>
    </r>
    <r>
      <rPr>
        <sz val="11"/>
        <rFont val="宋体"/>
        <charset val="134"/>
      </rPr>
      <t>地方政府向国际组织借款还本支出</t>
    </r>
  </si>
  <si>
    <r>
      <rPr>
        <sz val="11"/>
        <rFont val="Times New Roman"/>
        <charset val="134"/>
      </rPr>
      <t xml:space="preserve">      </t>
    </r>
    <r>
      <rPr>
        <sz val="11"/>
        <rFont val="宋体"/>
        <charset val="134"/>
      </rPr>
      <t>地方政府其他一般债务还本支出</t>
    </r>
    <r>
      <rPr>
        <sz val="11"/>
        <rFont val="Times New Roman"/>
        <charset val="134"/>
      </rPr>
      <t xml:space="preserve"> </t>
    </r>
  </si>
  <si>
    <r>
      <rPr>
        <b/>
        <sz val="11"/>
        <rFont val="宋体"/>
        <charset val="134"/>
      </rPr>
      <t>年终结余</t>
    </r>
  </si>
  <si>
    <r>
      <rPr>
        <sz val="11"/>
        <rFont val="Times New Roman"/>
        <charset val="134"/>
      </rPr>
      <t xml:space="preserve">      </t>
    </r>
    <r>
      <rPr>
        <sz val="11"/>
        <rFont val="宋体"/>
        <charset val="134"/>
      </rPr>
      <t>结转</t>
    </r>
  </si>
  <si>
    <r>
      <rPr>
        <b/>
        <sz val="11"/>
        <rFont val="宋体"/>
        <charset val="134"/>
      </rPr>
      <t>支出总计</t>
    </r>
  </si>
  <si>
    <r>
      <rPr>
        <sz val="12"/>
        <rFont val="宋体"/>
        <charset val="134"/>
      </rPr>
      <t>表三</t>
    </r>
  </si>
  <si>
    <t>武定县2023年政府性基金预算收入执行情况表</t>
  </si>
  <si>
    <t>一、城市公用事业附加收入</t>
  </si>
  <si>
    <t>二、国有土地收益基金收入</t>
  </si>
  <si>
    <t>三、农业土地开发资金收入</t>
  </si>
  <si>
    <t>四、国有土地使用权出让收入</t>
  </si>
  <si>
    <r>
      <rPr>
        <sz val="11"/>
        <rFont val="Times New Roman"/>
        <charset val="134"/>
      </rPr>
      <t xml:space="preserve">        </t>
    </r>
    <r>
      <rPr>
        <sz val="11"/>
        <rFont val="宋体"/>
        <charset val="134"/>
      </rPr>
      <t>土地出让价款收入</t>
    </r>
  </si>
  <si>
    <r>
      <rPr>
        <sz val="11"/>
        <rFont val="Times New Roman"/>
        <charset val="134"/>
      </rPr>
      <t xml:space="preserve">        </t>
    </r>
    <r>
      <rPr>
        <sz val="11"/>
        <rFont val="宋体"/>
        <charset val="134"/>
      </rPr>
      <t>补缴的土地价款</t>
    </r>
  </si>
  <si>
    <r>
      <rPr>
        <sz val="11"/>
        <rFont val="Times New Roman"/>
        <charset val="134"/>
      </rPr>
      <t xml:space="preserve">        </t>
    </r>
    <r>
      <rPr>
        <sz val="11"/>
        <rFont val="宋体"/>
        <charset val="134"/>
      </rPr>
      <t>缴纳新增建设用地土地有偿使用费</t>
    </r>
  </si>
  <si>
    <t>五、大中型水库库区基金收入</t>
  </si>
  <si>
    <t>六、彩票公益金收入</t>
  </si>
  <si>
    <t>七、城市基础设施配套费收入</t>
  </si>
  <si>
    <t>八、小型水库移民扶助基金收入</t>
  </si>
  <si>
    <t>九、国家重大水利工程建设基金收入</t>
  </si>
  <si>
    <t>十、污水处理费收入</t>
  </si>
  <si>
    <t>十一、专项债务对应项目专项收入</t>
  </si>
  <si>
    <r>
      <rPr>
        <sz val="11"/>
        <rFont val="Times New Roman"/>
        <charset val="134"/>
      </rPr>
      <t xml:space="preserve">    </t>
    </r>
    <r>
      <rPr>
        <sz val="11"/>
        <rFont val="宋体"/>
        <charset val="134"/>
      </rPr>
      <t>政府性基金转移收入</t>
    </r>
  </si>
  <si>
    <r>
      <rPr>
        <sz val="11"/>
        <rFont val="Times New Roman"/>
        <charset val="134"/>
      </rPr>
      <t xml:space="preserve">    </t>
    </r>
    <r>
      <rPr>
        <sz val="11"/>
        <rFont val="宋体"/>
        <charset val="134"/>
      </rPr>
      <t>　政府性基金补助收入</t>
    </r>
  </si>
  <si>
    <r>
      <rPr>
        <sz val="11"/>
        <rFont val="Times New Roman"/>
        <charset val="134"/>
      </rPr>
      <t xml:space="preserve">    </t>
    </r>
    <r>
      <rPr>
        <sz val="11"/>
        <rFont val="宋体"/>
        <charset val="134"/>
      </rPr>
      <t>　政府性基金上解收入</t>
    </r>
  </si>
  <si>
    <t>上年结余收入</t>
  </si>
  <si>
    <t>调入资金</t>
  </si>
  <si>
    <t>债务转贷收入</t>
  </si>
  <si>
    <r>
      <rPr>
        <sz val="12"/>
        <rFont val="宋体"/>
        <charset val="134"/>
      </rPr>
      <t>表四</t>
    </r>
  </si>
  <si>
    <t>武定县2023年政府性基金预算支出执行情况表</t>
  </si>
  <si>
    <t>一、文化旅游体育与传媒支出</t>
  </si>
  <si>
    <r>
      <rPr>
        <b/>
        <sz val="11"/>
        <rFont val="Times New Roman"/>
        <charset val="134"/>
      </rPr>
      <t xml:space="preserve">    </t>
    </r>
    <r>
      <rPr>
        <b/>
        <sz val="11"/>
        <rFont val="宋体"/>
        <charset val="134"/>
      </rPr>
      <t>国家电影事业发展专项资金及对应专项债务收入安排的支出</t>
    </r>
  </si>
  <si>
    <r>
      <rPr>
        <sz val="11"/>
        <rFont val="Times New Roman"/>
        <charset val="134"/>
      </rPr>
      <t xml:space="preserve">      </t>
    </r>
    <r>
      <rPr>
        <sz val="11"/>
        <rFont val="宋体"/>
        <charset val="134"/>
      </rPr>
      <t>资助国产影片放映</t>
    </r>
  </si>
  <si>
    <r>
      <rPr>
        <sz val="11"/>
        <rFont val="Times New Roman"/>
        <charset val="134"/>
      </rPr>
      <t xml:space="preserve">      </t>
    </r>
    <r>
      <rPr>
        <sz val="11"/>
        <rFont val="宋体"/>
        <charset val="134"/>
      </rPr>
      <t>资助影院建设</t>
    </r>
  </si>
  <si>
    <r>
      <rPr>
        <sz val="11"/>
        <rFont val="Times New Roman"/>
        <charset val="134"/>
      </rPr>
      <t xml:space="preserve">      </t>
    </r>
    <r>
      <rPr>
        <sz val="11"/>
        <rFont val="宋体"/>
        <charset val="134"/>
      </rPr>
      <t>其他国家电影事业发展专项资金支出</t>
    </r>
  </si>
  <si>
    <r>
      <rPr>
        <b/>
        <sz val="11"/>
        <rFont val="Times New Roman"/>
        <charset val="134"/>
      </rPr>
      <t xml:space="preserve">    </t>
    </r>
    <r>
      <rPr>
        <b/>
        <sz val="11"/>
        <rFont val="宋体"/>
        <charset val="134"/>
      </rPr>
      <t>旅游发展基金支出</t>
    </r>
  </si>
  <si>
    <r>
      <rPr>
        <sz val="11"/>
        <rFont val="Times New Roman"/>
        <charset val="134"/>
      </rPr>
      <t xml:space="preserve">      </t>
    </r>
    <r>
      <rPr>
        <sz val="11"/>
        <rFont val="宋体"/>
        <charset val="134"/>
      </rPr>
      <t>地方旅游开发项目补助</t>
    </r>
  </si>
  <si>
    <r>
      <rPr>
        <b/>
        <sz val="11"/>
        <rFont val="Times New Roman"/>
        <charset val="134"/>
      </rPr>
      <t xml:space="preserve">    </t>
    </r>
    <r>
      <rPr>
        <b/>
        <sz val="11"/>
        <rFont val="宋体"/>
        <charset val="134"/>
      </rPr>
      <t>国家电影事业发展专项资金安排的支出★</t>
    </r>
  </si>
  <si>
    <t>二、社会保障和就业支出</t>
  </si>
  <si>
    <r>
      <rPr>
        <b/>
        <sz val="11"/>
        <rFont val="Times New Roman"/>
        <charset val="134"/>
      </rPr>
      <t xml:space="preserve">    </t>
    </r>
    <r>
      <rPr>
        <b/>
        <sz val="11"/>
        <rFont val="宋体"/>
        <charset val="134"/>
      </rPr>
      <t>大中型水库移民后期扶持基金支出</t>
    </r>
  </si>
  <si>
    <r>
      <rPr>
        <sz val="11"/>
        <rFont val="Times New Roman"/>
        <charset val="134"/>
      </rPr>
      <t xml:space="preserve">      </t>
    </r>
    <r>
      <rPr>
        <sz val="11"/>
        <rFont val="宋体"/>
        <charset val="134"/>
      </rPr>
      <t>移民补助</t>
    </r>
  </si>
  <si>
    <r>
      <rPr>
        <sz val="11"/>
        <rFont val="Times New Roman"/>
        <charset val="134"/>
      </rPr>
      <t xml:space="preserve">      </t>
    </r>
    <r>
      <rPr>
        <sz val="11"/>
        <rFont val="宋体"/>
        <charset val="134"/>
      </rPr>
      <t>基础设施建设和经济发展</t>
    </r>
  </si>
  <si>
    <r>
      <rPr>
        <sz val="11"/>
        <rFont val="Times New Roman"/>
        <charset val="134"/>
      </rPr>
      <t xml:space="preserve">      </t>
    </r>
    <r>
      <rPr>
        <sz val="11"/>
        <rFont val="宋体"/>
        <charset val="134"/>
      </rPr>
      <t>其他大中型水库移民后期扶持基金支出</t>
    </r>
  </si>
  <si>
    <r>
      <rPr>
        <b/>
        <sz val="11"/>
        <rFont val="Times New Roman"/>
        <charset val="134"/>
      </rPr>
      <t xml:space="preserve">    </t>
    </r>
    <r>
      <rPr>
        <b/>
        <sz val="11"/>
        <rFont val="宋体"/>
        <charset val="134"/>
      </rPr>
      <t>小型水库移民扶助基金及对应专项债务收入安排的支出</t>
    </r>
  </si>
  <si>
    <r>
      <rPr>
        <sz val="11"/>
        <rFont val="Times New Roman"/>
        <charset val="134"/>
      </rPr>
      <t xml:space="preserve">      </t>
    </r>
    <r>
      <rPr>
        <sz val="11"/>
        <rFont val="宋体"/>
        <charset val="134"/>
      </rPr>
      <t>其他小型水库移民扶助基金支出</t>
    </r>
  </si>
  <si>
    <t>三、节能环保支出</t>
  </si>
  <si>
    <t>四、城乡社区支出</t>
  </si>
  <si>
    <r>
      <rPr>
        <b/>
        <sz val="11"/>
        <rFont val="Times New Roman"/>
        <charset val="134"/>
      </rPr>
      <t xml:space="preserve">    </t>
    </r>
    <r>
      <rPr>
        <b/>
        <sz val="11"/>
        <rFont val="宋体"/>
        <charset val="134"/>
      </rPr>
      <t>国有土地使用权出让收入及对应专项债务收入安排的支出</t>
    </r>
  </si>
  <si>
    <r>
      <rPr>
        <sz val="11"/>
        <rFont val="Times New Roman"/>
        <charset val="134"/>
      </rPr>
      <t xml:space="preserve">      </t>
    </r>
    <r>
      <rPr>
        <sz val="11"/>
        <rFont val="宋体"/>
        <charset val="134"/>
      </rPr>
      <t>征地和拆迁补偿支出</t>
    </r>
  </si>
  <si>
    <r>
      <rPr>
        <sz val="11"/>
        <rFont val="Times New Roman"/>
        <charset val="134"/>
      </rPr>
      <t xml:space="preserve">      </t>
    </r>
    <r>
      <rPr>
        <sz val="11"/>
        <rFont val="宋体"/>
        <charset val="134"/>
      </rPr>
      <t>土地开发支出</t>
    </r>
  </si>
  <si>
    <r>
      <rPr>
        <sz val="11"/>
        <rFont val="Times New Roman"/>
        <charset val="134"/>
      </rPr>
      <t xml:space="preserve">      </t>
    </r>
    <r>
      <rPr>
        <sz val="11"/>
        <rFont val="宋体"/>
        <charset val="134"/>
      </rPr>
      <t>城市建设支出</t>
    </r>
  </si>
  <si>
    <r>
      <rPr>
        <sz val="11"/>
        <rFont val="Times New Roman"/>
        <charset val="134"/>
      </rPr>
      <t xml:space="preserve">      </t>
    </r>
    <r>
      <rPr>
        <sz val="11"/>
        <rFont val="宋体"/>
        <charset val="134"/>
      </rPr>
      <t>农村基础设施建设支出</t>
    </r>
  </si>
  <si>
    <r>
      <rPr>
        <sz val="11"/>
        <rFont val="Times New Roman"/>
        <charset val="134"/>
      </rPr>
      <t xml:space="preserve">      </t>
    </r>
    <r>
      <rPr>
        <sz val="11"/>
        <rFont val="宋体"/>
        <charset val="134"/>
      </rPr>
      <t>补助被征地农民支出</t>
    </r>
  </si>
  <si>
    <r>
      <rPr>
        <sz val="11"/>
        <rFont val="Times New Roman"/>
        <charset val="134"/>
      </rPr>
      <t xml:space="preserve">      </t>
    </r>
    <r>
      <rPr>
        <sz val="11"/>
        <rFont val="宋体"/>
        <charset val="134"/>
      </rPr>
      <t>土地出让业务支出</t>
    </r>
  </si>
  <si>
    <t xml:space="preserve">   农业生产发展支出</t>
  </si>
  <si>
    <t xml:space="preserve">   农村社会事业支出</t>
  </si>
  <si>
    <t xml:space="preserve">   农业农村生态环境支出</t>
  </si>
  <si>
    <r>
      <rPr>
        <sz val="11"/>
        <rFont val="Times New Roman"/>
        <charset val="134"/>
      </rPr>
      <t xml:space="preserve">      </t>
    </r>
    <r>
      <rPr>
        <sz val="11"/>
        <rFont val="宋体"/>
        <charset val="134"/>
      </rPr>
      <t>其他国有土地使用权出让收入安排的支出</t>
    </r>
  </si>
  <si>
    <r>
      <rPr>
        <b/>
        <sz val="11"/>
        <rFont val="Times New Roman"/>
        <charset val="134"/>
      </rPr>
      <t xml:space="preserve">    </t>
    </r>
    <r>
      <rPr>
        <b/>
        <sz val="11"/>
        <rFont val="宋体"/>
        <charset val="134"/>
      </rPr>
      <t>国有土地收益基金及对应专项债务收入安排的支出</t>
    </r>
  </si>
  <si>
    <r>
      <rPr>
        <sz val="11"/>
        <rFont val="Times New Roman"/>
        <charset val="134"/>
      </rPr>
      <t xml:space="preserve">      </t>
    </r>
    <r>
      <rPr>
        <sz val="11"/>
        <rFont val="宋体"/>
        <charset val="134"/>
      </rPr>
      <t>其他国有土地收益基金支出</t>
    </r>
  </si>
  <si>
    <r>
      <rPr>
        <b/>
        <sz val="11"/>
        <rFont val="Times New Roman"/>
        <charset val="134"/>
      </rPr>
      <t xml:space="preserve">    </t>
    </r>
    <r>
      <rPr>
        <b/>
        <sz val="11"/>
        <rFont val="宋体"/>
        <charset val="134"/>
      </rPr>
      <t>农业土地开发资金安排的支出</t>
    </r>
  </si>
  <si>
    <r>
      <rPr>
        <b/>
        <sz val="11"/>
        <rFont val="Times New Roman"/>
        <charset val="134"/>
      </rPr>
      <t xml:space="preserve">    </t>
    </r>
    <r>
      <rPr>
        <b/>
        <sz val="11"/>
        <rFont val="宋体"/>
        <charset val="134"/>
      </rPr>
      <t>城市基础设施配套费安排的支出</t>
    </r>
  </si>
  <si>
    <r>
      <rPr>
        <b/>
        <sz val="11"/>
        <rFont val="Times New Roman"/>
        <charset val="134"/>
      </rPr>
      <t xml:space="preserve">    </t>
    </r>
    <r>
      <rPr>
        <b/>
        <sz val="11"/>
        <rFont val="宋体"/>
        <charset val="134"/>
      </rPr>
      <t>污水处理费安排的支出</t>
    </r>
    <r>
      <rPr>
        <b/>
        <sz val="11"/>
        <rFont val="Times New Roman"/>
        <charset val="134"/>
      </rPr>
      <t xml:space="preserve"> </t>
    </r>
  </si>
  <si>
    <r>
      <rPr>
        <sz val="11"/>
        <rFont val="Times New Roman"/>
        <charset val="134"/>
      </rPr>
      <t xml:space="preserve">      </t>
    </r>
    <r>
      <rPr>
        <sz val="11"/>
        <rFont val="宋体"/>
        <charset val="134"/>
      </rPr>
      <t>污水处理设施建设和运营</t>
    </r>
  </si>
  <si>
    <r>
      <rPr>
        <sz val="11"/>
        <rFont val="Times New Roman"/>
        <charset val="134"/>
      </rPr>
      <t xml:space="preserve">      </t>
    </r>
    <r>
      <rPr>
        <sz val="11"/>
        <rFont val="宋体"/>
        <charset val="134"/>
      </rPr>
      <t>代征手续费</t>
    </r>
  </si>
  <si>
    <t>五、农林水支出</t>
  </si>
  <si>
    <r>
      <rPr>
        <b/>
        <sz val="11"/>
        <rFont val="Times New Roman"/>
        <charset val="134"/>
      </rPr>
      <t xml:space="preserve">    </t>
    </r>
    <r>
      <rPr>
        <b/>
        <sz val="11"/>
        <rFont val="宋体"/>
        <charset val="134"/>
      </rPr>
      <t>大中型水库库区基金安排的支出</t>
    </r>
  </si>
  <si>
    <r>
      <rPr>
        <sz val="11"/>
        <rFont val="Times New Roman"/>
        <charset val="134"/>
      </rPr>
      <t xml:space="preserve">      </t>
    </r>
    <r>
      <rPr>
        <sz val="11"/>
        <rFont val="宋体"/>
        <charset val="134"/>
      </rPr>
      <t>其他大中型水库库区基金支出</t>
    </r>
  </si>
  <si>
    <r>
      <rPr>
        <b/>
        <sz val="11"/>
        <rFont val="Times New Roman"/>
        <charset val="134"/>
      </rPr>
      <t xml:space="preserve">    </t>
    </r>
    <r>
      <rPr>
        <b/>
        <sz val="11"/>
        <rFont val="宋体"/>
        <charset val="134"/>
      </rPr>
      <t>国家重大水利工程建设基金安排的支出</t>
    </r>
  </si>
  <si>
    <r>
      <rPr>
        <sz val="11"/>
        <rFont val="Times New Roman"/>
        <charset val="134"/>
      </rPr>
      <t xml:space="preserve">      </t>
    </r>
    <r>
      <rPr>
        <sz val="11"/>
        <rFont val="宋体"/>
        <charset val="134"/>
      </rPr>
      <t>其他重大水利工程建设基金支出</t>
    </r>
  </si>
  <si>
    <t>六、其他支出</t>
  </si>
  <si>
    <r>
      <rPr>
        <b/>
        <sz val="11"/>
        <rFont val="Times New Roman"/>
        <charset val="134"/>
      </rPr>
      <t xml:space="preserve">    </t>
    </r>
    <r>
      <rPr>
        <b/>
        <sz val="11"/>
        <rFont val="宋体"/>
        <charset val="134"/>
      </rPr>
      <t>其他政府性基金及对应专项债务收入安排的支出</t>
    </r>
  </si>
  <si>
    <r>
      <rPr>
        <sz val="11"/>
        <rFont val="Times New Roman"/>
        <charset val="134"/>
      </rPr>
      <t xml:space="preserve">      </t>
    </r>
    <r>
      <rPr>
        <sz val="11"/>
        <rFont val="宋体"/>
        <charset val="134"/>
      </rPr>
      <t>其他地方自行试点项目收益专项债券收入安排的支出</t>
    </r>
  </si>
  <si>
    <r>
      <rPr>
        <b/>
        <sz val="11"/>
        <rFont val="Times New Roman"/>
        <charset val="134"/>
      </rPr>
      <t xml:space="preserve">    </t>
    </r>
    <r>
      <rPr>
        <b/>
        <sz val="11"/>
        <rFont val="宋体"/>
        <charset val="134"/>
      </rPr>
      <t>彩票发行销售机构业务费安排的支出</t>
    </r>
  </si>
  <si>
    <r>
      <rPr>
        <sz val="11"/>
        <rFont val="Times New Roman"/>
        <charset val="134"/>
      </rPr>
      <t xml:space="preserve">      </t>
    </r>
    <r>
      <rPr>
        <sz val="11"/>
        <rFont val="宋体"/>
        <charset val="134"/>
      </rPr>
      <t>福利彩票销售机构的业务支出</t>
    </r>
  </si>
  <si>
    <r>
      <rPr>
        <sz val="11"/>
        <rFont val="Times New Roman"/>
        <charset val="134"/>
      </rPr>
      <t xml:space="preserve">      </t>
    </r>
    <r>
      <rPr>
        <sz val="11"/>
        <rFont val="宋体"/>
        <charset val="134"/>
      </rPr>
      <t>体育彩票销售机构的业务支出</t>
    </r>
  </si>
  <si>
    <r>
      <rPr>
        <sz val="11"/>
        <rFont val="Times New Roman"/>
        <charset val="134"/>
      </rPr>
      <t xml:space="preserve">      </t>
    </r>
    <r>
      <rPr>
        <sz val="11"/>
        <rFont val="宋体"/>
        <charset val="134"/>
      </rPr>
      <t>彩票市场调控资金支出</t>
    </r>
  </si>
  <si>
    <r>
      <rPr>
        <b/>
        <sz val="11"/>
        <rFont val="Times New Roman"/>
        <charset val="134"/>
      </rPr>
      <t xml:space="preserve">    </t>
    </r>
    <r>
      <rPr>
        <b/>
        <sz val="11"/>
        <rFont val="宋体"/>
        <charset val="134"/>
      </rPr>
      <t>彩票公益金安排的支出</t>
    </r>
  </si>
  <si>
    <r>
      <rPr>
        <sz val="11"/>
        <rFont val="Times New Roman"/>
        <charset val="134"/>
      </rPr>
      <t xml:space="preserve">      </t>
    </r>
    <r>
      <rPr>
        <sz val="11"/>
        <rFont val="宋体"/>
        <charset val="134"/>
      </rPr>
      <t>用于社会福利的彩票公益金支出</t>
    </r>
  </si>
  <si>
    <r>
      <rPr>
        <sz val="11"/>
        <rFont val="Times New Roman"/>
        <charset val="134"/>
      </rPr>
      <t xml:space="preserve">      </t>
    </r>
    <r>
      <rPr>
        <sz val="11"/>
        <rFont val="宋体"/>
        <charset val="134"/>
      </rPr>
      <t>用于体育事业的彩票公益金支出</t>
    </r>
  </si>
  <si>
    <r>
      <rPr>
        <sz val="11"/>
        <rFont val="Times New Roman"/>
        <charset val="134"/>
      </rPr>
      <t xml:space="preserve">      </t>
    </r>
    <r>
      <rPr>
        <sz val="11"/>
        <rFont val="宋体"/>
        <charset val="134"/>
      </rPr>
      <t>用于教育事业的彩票公益金支出</t>
    </r>
  </si>
  <si>
    <r>
      <rPr>
        <sz val="11"/>
        <rFont val="Times New Roman"/>
        <charset val="134"/>
      </rPr>
      <t xml:space="preserve">      </t>
    </r>
    <r>
      <rPr>
        <sz val="11"/>
        <rFont val="宋体"/>
        <charset val="134"/>
      </rPr>
      <t>用于残疾人事业的彩票公益金支出</t>
    </r>
  </si>
  <si>
    <t xml:space="preserve">      用于文化事业的彩票公益金支出</t>
  </si>
  <si>
    <r>
      <rPr>
        <sz val="11"/>
        <rFont val="Times New Roman"/>
        <charset val="134"/>
      </rPr>
      <t xml:space="preserve">      </t>
    </r>
    <r>
      <rPr>
        <sz val="11"/>
        <rFont val="宋体"/>
        <charset val="134"/>
      </rPr>
      <t>用于城乡医疗救助的彩票公益金支出</t>
    </r>
  </si>
  <si>
    <r>
      <rPr>
        <sz val="11"/>
        <rFont val="Times New Roman"/>
        <charset val="134"/>
      </rPr>
      <t xml:space="preserve">      </t>
    </r>
    <r>
      <rPr>
        <sz val="11"/>
        <rFont val="宋体"/>
        <charset val="134"/>
      </rPr>
      <t>用于其他社会公益事业的彩票公益金支出</t>
    </r>
  </si>
  <si>
    <t>七、其他政府性基金及对应专项债务收入安排的支出</t>
  </si>
  <si>
    <t xml:space="preserve">   其他地方自行试点项目收益专项债券收入安排的支出</t>
  </si>
  <si>
    <t>八、债务付息支出</t>
  </si>
  <si>
    <r>
      <rPr>
        <b/>
        <sz val="11"/>
        <rFont val="Times New Roman"/>
        <charset val="134"/>
      </rPr>
      <t xml:space="preserve">    </t>
    </r>
    <r>
      <rPr>
        <b/>
        <sz val="11"/>
        <rFont val="宋体"/>
        <charset val="134"/>
      </rPr>
      <t>地方政府专项债务付息支出</t>
    </r>
  </si>
  <si>
    <r>
      <rPr>
        <sz val="11"/>
        <rFont val="Times New Roman"/>
        <charset val="134"/>
      </rPr>
      <t xml:space="preserve">      </t>
    </r>
    <r>
      <rPr>
        <sz val="11"/>
        <rFont val="宋体"/>
        <charset val="134"/>
      </rPr>
      <t>国有土地使用权出让金债务付息支出</t>
    </r>
  </si>
  <si>
    <r>
      <rPr>
        <sz val="11"/>
        <rFont val="Times New Roman"/>
        <charset val="134"/>
      </rPr>
      <t xml:space="preserve">      </t>
    </r>
    <r>
      <rPr>
        <sz val="11"/>
        <rFont val="宋体"/>
        <charset val="134"/>
      </rPr>
      <t>其他地方自行试点项目收益专项债券付息支出</t>
    </r>
  </si>
  <si>
    <r>
      <rPr>
        <b/>
        <sz val="11"/>
        <rFont val="宋体"/>
        <charset val="134"/>
      </rPr>
      <t>九、</t>
    </r>
    <r>
      <rPr>
        <b/>
        <sz val="11"/>
        <rFont val="Times New Roman"/>
        <charset val="134"/>
      </rPr>
      <t xml:space="preserve">  </t>
    </r>
    <r>
      <rPr>
        <b/>
        <sz val="11"/>
        <rFont val="宋体"/>
        <charset val="134"/>
      </rPr>
      <t>债务发行费用支出</t>
    </r>
  </si>
  <si>
    <r>
      <rPr>
        <b/>
        <sz val="11"/>
        <rFont val="Times New Roman"/>
        <charset val="134"/>
      </rPr>
      <t xml:space="preserve">    </t>
    </r>
    <r>
      <rPr>
        <b/>
        <sz val="11"/>
        <rFont val="宋体"/>
        <charset val="134"/>
      </rPr>
      <t>地方政府专项债务发行费用支出</t>
    </r>
  </si>
  <si>
    <r>
      <rPr>
        <sz val="11"/>
        <rFont val="Times New Roman"/>
        <charset val="134"/>
      </rPr>
      <t xml:space="preserve">      </t>
    </r>
    <r>
      <rPr>
        <sz val="11"/>
        <rFont val="宋体"/>
        <charset val="134"/>
      </rPr>
      <t>国有土地使用权出让金债务发行费用支出</t>
    </r>
  </si>
  <si>
    <r>
      <rPr>
        <sz val="11"/>
        <rFont val="Times New Roman"/>
        <charset val="134"/>
      </rPr>
      <t xml:space="preserve">      </t>
    </r>
    <r>
      <rPr>
        <sz val="11"/>
        <rFont val="宋体"/>
        <charset val="134"/>
      </rPr>
      <t>其他地方自行试点项目收益专项债券发行费用支出</t>
    </r>
  </si>
  <si>
    <t>支出合计</t>
  </si>
  <si>
    <t>转移性支出</t>
  </si>
  <si>
    <r>
      <rPr>
        <b/>
        <sz val="11"/>
        <rFont val="Times New Roman"/>
        <charset val="134"/>
      </rPr>
      <t xml:space="preserve">    </t>
    </r>
    <r>
      <rPr>
        <b/>
        <sz val="11"/>
        <rFont val="宋体"/>
        <charset val="134"/>
      </rPr>
      <t>政府性基金转移支付</t>
    </r>
  </si>
  <si>
    <r>
      <rPr>
        <sz val="11"/>
        <rFont val="Times New Roman"/>
        <charset val="134"/>
      </rPr>
      <t xml:space="preserve">      </t>
    </r>
    <r>
      <rPr>
        <sz val="11"/>
        <rFont val="宋体"/>
        <charset val="134"/>
      </rPr>
      <t>政府性基金补助支出</t>
    </r>
  </si>
  <si>
    <r>
      <rPr>
        <sz val="11"/>
        <rFont val="Times New Roman"/>
        <charset val="134"/>
      </rPr>
      <t xml:space="preserve">      </t>
    </r>
    <r>
      <rPr>
        <sz val="11"/>
        <rFont val="宋体"/>
        <charset val="134"/>
      </rPr>
      <t>政府性基金上解支出</t>
    </r>
  </si>
  <si>
    <r>
      <rPr>
        <b/>
        <sz val="11"/>
        <rFont val="Times New Roman"/>
        <charset val="134"/>
      </rPr>
      <t xml:space="preserve">    </t>
    </r>
    <r>
      <rPr>
        <b/>
        <sz val="11"/>
        <rFont val="宋体"/>
        <charset val="134"/>
      </rPr>
      <t>调出资金</t>
    </r>
  </si>
  <si>
    <t>债务还本支出</t>
  </si>
  <si>
    <r>
      <rPr>
        <b/>
        <sz val="11"/>
        <rFont val="Times New Roman"/>
        <charset val="134"/>
      </rPr>
      <t xml:space="preserve">    </t>
    </r>
    <r>
      <rPr>
        <b/>
        <sz val="11"/>
        <rFont val="宋体"/>
        <charset val="134"/>
      </rPr>
      <t>地方政府专项债务还本支出</t>
    </r>
  </si>
  <si>
    <r>
      <rPr>
        <sz val="11"/>
        <rFont val="Times New Roman"/>
        <charset val="134"/>
      </rPr>
      <t xml:space="preserve">       </t>
    </r>
    <r>
      <rPr>
        <sz val="11"/>
        <rFont val="宋体"/>
        <charset val="134"/>
      </rPr>
      <t>国有土地使用权出让金债务还本支出</t>
    </r>
  </si>
  <si>
    <t>年终结余</t>
  </si>
  <si>
    <t>支出总计</t>
  </si>
  <si>
    <t>表五</t>
  </si>
  <si>
    <t>武定县2023年国有资本经营预算执行情况表</t>
  </si>
  <si>
    <t>预算编码</t>
  </si>
  <si>
    <t>国有资本经营预算收入合计</t>
  </si>
  <si>
    <r>
      <rPr>
        <b/>
        <sz val="12"/>
        <rFont val="Times New Roman"/>
        <charset val="134"/>
      </rPr>
      <t>2023</t>
    </r>
    <r>
      <rPr>
        <b/>
        <sz val="12"/>
        <rFont val="宋体"/>
        <charset val="134"/>
      </rPr>
      <t>年调整年预算数</t>
    </r>
  </si>
  <si>
    <t>国有资本经营预算支出合计</t>
  </si>
  <si>
    <r>
      <rPr>
        <b/>
        <sz val="11"/>
        <rFont val="Times New Roman"/>
        <charset val="134"/>
      </rPr>
      <t xml:space="preserve">  </t>
    </r>
    <r>
      <rPr>
        <b/>
        <sz val="11"/>
        <rFont val="宋体"/>
        <charset val="134"/>
      </rPr>
      <t>利润收入</t>
    </r>
  </si>
  <si>
    <r>
      <rPr>
        <b/>
        <sz val="11"/>
        <rFont val="Times New Roman"/>
        <charset val="134"/>
      </rPr>
      <t xml:space="preserve">  </t>
    </r>
    <r>
      <rPr>
        <b/>
        <sz val="11"/>
        <rFont val="宋体"/>
        <charset val="134"/>
      </rPr>
      <t>社会保障和就业支出</t>
    </r>
  </si>
  <si>
    <r>
      <rPr>
        <sz val="11"/>
        <rFont val="Times New Roman"/>
        <charset val="134"/>
      </rPr>
      <t xml:space="preserve">      </t>
    </r>
    <r>
      <rPr>
        <sz val="11"/>
        <rFont val="宋体"/>
        <charset val="134"/>
      </rPr>
      <t>烟草企业利润收入</t>
    </r>
  </si>
  <si>
    <r>
      <rPr>
        <b/>
        <sz val="11"/>
        <rFont val="Times New Roman"/>
        <charset val="134"/>
      </rPr>
      <t xml:space="preserve">      </t>
    </r>
    <r>
      <rPr>
        <b/>
        <sz val="11"/>
        <rFont val="宋体"/>
        <charset val="134"/>
      </rPr>
      <t>补充全国社会保障基金</t>
    </r>
  </si>
  <si>
    <r>
      <rPr>
        <sz val="11"/>
        <rFont val="Times New Roman"/>
        <charset val="134"/>
      </rPr>
      <t xml:space="preserve">      </t>
    </r>
    <r>
      <rPr>
        <sz val="11"/>
        <rFont val="宋体"/>
        <charset val="134"/>
      </rPr>
      <t>石油石化企业利润收入</t>
    </r>
  </si>
  <si>
    <r>
      <rPr>
        <sz val="11"/>
        <rFont val="Times New Roman"/>
        <charset val="134"/>
      </rPr>
      <t xml:space="preserve">      </t>
    </r>
    <r>
      <rPr>
        <sz val="11"/>
        <rFont val="宋体"/>
        <charset val="134"/>
      </rPr>
      <t>国有资本经营预算补充社保基金支出</t>
    </r>
  </si>
  <si>
    <r>
      <rPr>
        <sz val="11"/>
        <rFont val="Times New Roman"/>
        <charset val="134"/>
      </rPr>
      <t xml:space="preserve">      </t>
    </r>
    <r>
      <rPr>
        <sz val="11"/>
        <rFont val="宋体"/>
        <charset val="134"/>
      </rPr>
      <t>电力企业利润收入</t>
    </r>
  </si>
  <si>
    <r>
      <rPr>
        <b/>
        <sz val="11"/>
        <rFont val="Times New Roman"/>
        <charset val="134"/>
      </rPr>
      <t xml:space="preserve">  </t>
    </r>
    <r>
      <rPr>
        <b/>
        <sz val="11"/>
        <rFont val="宋体"/>
        <charset val="134"/>
      </rPr>
      <t>国有资本经营预算支出</t>
    </r>
  </si>
  <si>
    <r>
      <rPr>
        <sz val="11"/>
        <rFont val="Times New Roman"/>
        <charset val="134"/>
      </rPr>
      <t xml:space="preserve">      </t>
    </r>
    <r>
      <rPr>
        <sz val="11"/>
        <rFont val="宋体"/>
        <charset val="134"/>
      </rPr>
      <t>电信企业利润收入</t>
    </r>
  </si>
  <si>
    <r>
      <rPr>
        <b/>
        <sz val="11"/>
        <rFont val="Times New Roman"/>
        <charset val="134"/>
      </rPr>
      <t xml:space="preserve">  </t>
    </r>
    <r>
      <rPr>
        <b/>
        <sz val="11"/>
        <rFont val="宋体"/>
        <charset val="134"/>
      </rPr>
      <t>解决历史遗留问题及改革成本支出</t>
    </r>
  </si>
  <si>
    <r>
      <rPr>
        <sz val="11"/>
        <rFont val="Times New Roman"/>
        <charset val="134"/>
      </rPr>
      <t xml:space="preserve">      </t>
    </r>
    <r>
      <rPr>
        <sz val="11"/>
        <rFont val="宋体"/>
        <charset val="134"/>
      </rPr>
      <t>有色冶金采掘企业利润收入</t>
    </r>
  </si>
  <si>
    <r>
      <rPr>
        <sz val="11"/>
        <rFont val="Times New Roman"/>
        <charset val="134"/>
      </rPr>
      <t xml:space="preserve">      </t>
    </r>
    <r>
      <rPr>
        <sz val="11"/>
        <rFont val="宋体"/>
        <charset val="134"/>
      </rPr>
      <t>厂办大集体改革支出</t>
    </r>
  </si>
  <si>
    <r>
      <rPr>
        <sz val="11"/>
        <rFont val="Times New Roman"/>
        <charset val="134"/>
      </rPr>
      <t xml:space="preserve">      </t>
    </r>
    <r>
      <rPr>
        <sz val="11"/>
        <rFont val="宋体"/>
        <charset val="134"/>
      </rPr>
      <t>化工企业利润收入</t>
    </r>
  </si>
  <si>
    <r>
      <rPr>
        <sz val="11"/>
        <rFont val="Times New Roman"/>
        <charset val="134"/>
      </rPr>
      <t xml:space="preserve">      “</t>
    </r>
    <r>
      <rPr>
        <sz val="11"/>
        <rFont val="宋体"/>
        <charset val="134"/>
      </rPr>
      <t>三供一业</t>
    </r>
    <r>
      <rPr>
        <sz val="11"/>
        <rFont val="Times New Roman"/>
        <charset val="134"/>
      </rPr>
      <t>”</t>
    </r>
    <r>
      <rPr>
        <sz val="11"/>
        <rFont val="宋体"/>
        <charset val="134"/>
      </rPr>
      <t>移交补助支出</t>
    </r>
  </si>
  <si>
    <r>
      <rPr>
        <sz val="11"/>
        <rFont val="Times New Roman"/>
        <charset val="134"/>
      </rPr>
      <t xml:space="preserve">      </t>
    </r>
    <r>
      <rPr>
        <sz val="11"/>
        <rFont val="宋体"/>
        <charset val="134"/>
      </rPr>
      <t>运输企业利润收入</t>
    </r>
  </si>
  <si>
    <r>
      <rPr>
        <sz val="11"/>
        <rFont val="Times New Roman"/>
        <charset val="134"/>
      </rPr>
      <t xml:space="preserve">      </t>
    </r>
    <r>
      <rPr>
        <sz val="11"/>
        <rFont val="宋体"/>
        <charset val="134"/>
      </rPr>
      <t>国有企业办职教幼教补助支出</t>
    </r>
  </si>
  <si>
    <r>
      <rPr>
        <sz val="11"/>
        <rFont val="Times New Roman"/>
        <charset val="134"/>
      </rPr>
      <t xml:space="preserve">      </t>
    </r>
    <r>
      <rPr>
        <sz val="11"/>
        <rFont val="宋体"/>
        <charset val="134"/>
      </rPr>
      <t>建筑施工企业利润收入</t>
    </r>
  </si>
  <si>
    <r>
      <rPr>
        <sz val="11"/>
        <rFont val="Times New Roman"/>
        <charset val="134"/>
      </rPr>
      <t xml:space="preserve">      </t>
    </r>
    <r>
      <rPr>
        <sz val="11"/>
        <rFont val="宋体"/>
        <charset val="134"/>
      </rPr>
      <t>国有企业办公共服务机构移交补助支出</t>
    </r>
  </si>
  <si>
    <r>
      <rPr>
        <sz val="11"/>
        <rFont val="Times New Roman"/>
        <charset val="134"/>
      </rPr>
      <t xml:space="preserve">      </t>
    </r>
    <r>
      <rPr>
        <sz val="11"/>
        <rFont val="宋体"/>
        <charset val="134"/>
      </rPr>
      <t>房地产企业利润收入</t>
    </r>
  </si>
  <si>
    <r>
      <rPr>
        <sz val="11"/>
        <rFont val="Times New Roman"/>
        <charset val="134"/>
      </rPr>
      <t xml:space="preserve">      </t>
    </r>
    <r>
      <rPr>
        <sz val="11"/>
        <rFont val="宋体"/>
        <charset val="134"/>
      </rPr>
      <t>国有企业退休人员社会化管理补助支出</t>
    </r>
  </si>
  <si>
    <r>
      <rPr>
        <sz val="11"/>
        <rFont val="Times New Roman"/>
        <charset val="134"/>
      </rPr>
      <t xml:space="preserve">      </t>
    </r>
    <r>
      <rPr>
        <sz val="11"/>
        <rFont val="宋体"/>
        <charset val="134"/>
      </rPr>
      <t>建材企业利润收入</t>
    </r>
  </si>
  <si>
    <r>
      <rPr>
        <sz val="11"/>
        <rFont val="Times New Roman"/>
        <charset val="134"/>
      </rPr>
      <t xml:space="preserve">      </t>
    </r>
    <r>
      <rPr>
        <sz val="11"/>
        <rFont val="宋体"/>
        <charset val="134"/>
      </rPr>
      <t>国有企业棚户区改造支出</t>
    </r>
  </si>
  <si>
    <r>
      <rPr>
        <sz val="11"/>
        <rFont val="Times New Roman"/>
        <charset val="134"/>
      </rPr>
      <t xml:space="preserve">      </t>
    </r>
    <r>
      <rPr>
        <sz val="11"/>
        <rFont val="宋体"/>
        <charset val="134"/>
      </rPr>
      <t>医药企业利润收入</t>
    </r>
  </si>
  <si>
    <r>
      <rPr>
        <sz val="11"/>
        <rFont val="Times New Roman"/>
        <charset val="134"/>
      </rPr>
      <t xml:space="preserve">      </t>
    </r>
    <r>
      <rPr>
        <sz val="11"/>
        <rFont val="宋体"/>
        <charset val="134"/>
      </rPr>
      <t>国有企业改革成本支出</t>
    </r>
  </si>
  <si>
    <r>
      <rPr>
        <sz val="11"/>
        <rFont val="Times New Roman"/>
        <charset val="134"/>
      </rPr>
      <t xml:space="preserve">      </t>
    </r>
    <r>
      <rPr>
        <sz val="11"/>
        <rFont val="宋体"/>
        <charset val="134"/>
      </rPr>
      <t>农林牧渔企业利润收入</t>
    </r>
  </si>
  <si>
    <r>
      <rPr>
        <sz val="11"/>
        <rFont val="Times New Roman"/>
        <charset val="134"/>
      </rPr>
      <t xml:space="preserve">      </t>
    </r>
    <r>
      <rPr>
        <sz val="11"/>
        <rFont val="宋体"/>
        <charset val="134"/>
      </rPr>
      <t>离休干部医药费补助支出</t>
    </r>
  </si>
  <si>
    <r>
      <rPr>
        <sz val="11"/>
        <rFont val="Times New Roman"/>
        <charset val="134"/>
      </rPr>
      <t xml:space="preserve">      </t>
    </r>
    <r>
      <rPr>
        <sz val="11"/>
        <rFont val="宋体"/>
        <charset val="134"/>
      </rPr>
      <t>邮政企业利润收入</t>
    </r>
  </si>
  <si>
    <r>
      <rPr>
        <sz val="11"/>
        <rFont val="Times New Roman"/>
        <charset val="134"/>
      </rPr>
      <t xml:space="preserve">      </t>
    </r>
    <r>
      <rPr>
        <sz val="11"/>
        <rFont val="宋体"/>
        <charset val="134"/>
      </rPr>
      <t>其他解决历史遗留问题及改革成本支出</t>
    </r>
  </si>
  <si>
    <r>
      <rPr>
        <sz val="11"/>
        <rFont val="Times New Roman"/>
        <charset val="134"/>
      </rPr>
      <t xml:space="preserve">     </t>
    </r>
    <r>
      <rPr>
        <sz val="11"/>
        <rFont val="宋体"/>
        <charset val="134"/>
      </rPr>
      <t>其他国有资本经营预算企业利润收入</t>
    </r>
  </si>
  <si>
    <r>
      <rPr>
        <b/>
        <sz val="11"/>
        <rFont val="Times New Roman"/>
        <charset val="134"/>
      </rPr>
      <t xml:space="preserve">  </t>
    </r>
    <r>
      <rPr>
        <b/>
        <sz val="11"/>
        <rFont val="宋体"/>
        <charset val="134"/>
      </rPr>
      <t>国有企业资本金注入</t>
    </r>
  </si>
  <si>
    <r>
      <rPr>
        <b/>
        <sz val="11"/>
        <rFont val="Times New Roman"/>
        <charset val="134"/>
      </rPr>
      <t xml:space="preserve"> </t>
    </r>
    <r>
      <rPr>
        <b/>
        <sz val="11"/>
        <rFont val="宋体"/>
        <charset val="134"/>
      </rPr>
      <t>股利、股息收入</t>
    </r>
  </si>
  <si>
    <r>
      <rPr>
        <sz val="11"/>
        <rFont val="Times New Roman"/>
        <charset val="134"/>
      </rPr>
      <t xml:space="preserve">      </t>
    </r>
    <r>
      <rPr>
        <sz val="11"/>
        <rFont val="宋体"/>
        <charset val="134"/>
      </rPr>
      <t>国有经济结构调整支出</t>
    </r>
  </si>
  <si>
    <r>
      <rPr>
        <sz val="11"/>
        <rFont val="Times New Roman"/>
        <charset val="134"/>
      </rPr>
      <t xml:space="preserve">      </t>
    </r>
    <r>
      <rPr>
        <sz val="11"/>
        <rFont val="宋体"/>
        <charset val="134"/>
      </rPr>
      <t>国有控股公司股利、股息收入</t>
    </r>
  </si>
  <si>
    <r>
      <rPr>
        <sz val="11"/>
        <rFont val="Times New Roman"/>
        <charset val="134"/>
      </rPr>
      <t xml:space="preserve">      </t>
    </r>
    <r>
      <rPr>
        <sz val="11"/>
        <rFont val="宋体"/>
        <charset val="134"/>
      </rPr>
      <t>公益性设施投资支出</t>
    </r>
  </si>
  <si>
    <r>
      <rPr>
        <sz val="11"/>
        <rFont val="Times New Roman"/>
        <charset val="134"/>
      </rPr>
      <t xml:space="preserve">       </t>
    </r>
    <r>
      <rPr>
        <sz val="11"/>
        <rFont val="宋体"/>
        <charset val="134"/>
      </rPr>
      <t>国有参股公司股利、股息收入</t>
    </r>
  </si>
  <si>
    <r>
      <rPr>
        <sz val="11"/>
        <rFont val="Times New Roman"/>
        <charset val="134"/>
      </rPr>
      <t xml:space="preserve">      </t>
    </r>
    <r>
      <rPr>
        <sz val="11"/>
        <rFont val="宋体"/>
        <charset val="134"/>
      </rPr>
      <t>前瞻性战略性产业发展支出</t>
    </r>
  </si>
  <si>
    <r>
      <rPr>
        <sz val="11"/>
        <rFont val="Times New Roman"/>
        <charset val="134"/>
      </rPr>
      <t xml:space="preserve">      </t>
    </r>
    <r>
      <rPr>
        <sz val="11"/>
        <rFont val="宋体"/>
        <charset val="134"/>
      </rPr>
      <t>金融企业股利、股息收入（国资预算）</t>
    </r>
  </si>
  <si>
    <r>
      <rPr>
        <sz val="11"/>
        <rFont val="Times New Roman"/>
        <charset val="134"/>
      </rPr>
      <t xml:space="preserve">      </t>
    </r>
    <r>
      <rPr>
        <sz val="11"/>
        <rFont val="宋体"/>
        <charset val="134"/>
      </rPr>
      <t>生态环境保护支出</t>
    </r>
  </si>
  <si>
    <r>
      <rPr>
        <sz val="11"/>
        <rFont val="Times New Roman"/>
        <charset val="134"/>
      </rPr>
      <t xml:space="preserve">      </t>
    </r>
    <r>
      <rPr>
        <sz val="11"/>
        <rFont val="宋体"/>
        <charset val="134"/>
      </rPr>
      <t>其他国有资本经营预算企业股利、股息收入</t>
    </r>
  </si>
  <si>
    <r>
      <rPr>
        <sz val="11"/>
        <rFont val="Times New Roman"/>
        <charset val="134"/>
      </rPr>
      <t xml:space="preserve">      </t>
    </r>
    <r>
      <rPr>
        <sz val="11"/>
        <rFont val="宋体"/>
        <charset val="134"/>
      </rPr>
      <t>支持科技进步支出</t>
    </r>
  </si>
  <si>
    <t>产权转让收入</t>
  </si>
  <si>
    <r>
      <rPr>
        <sz val="11"/>
        <rFont val="Times New Roman"/>
        <charset val="134"/>
      </rPr>
      <t xml:space="preserve">      </t>
    </r>
    <r>
      <rPr>
        <sz val="11"/>
        <rFont val="宋体"/>
        <charset val="134"/>
      </rPr>
      <t>保障国家经济安全支出</t>
    </r>
  </si>
  <si>
    <r>
      <rPr>
        <sz val="11"/>
        <rFont val="Times New Roman"/>
        <charset val="134"/>
      </rPr>
      <t xml:space="preserve">      </t>
    </r>
    <r>
      <rPr>
        <sz val="11"/>
        <rFont val="宋体"/>
        <charset val="134"/>
      </rPr>
      <t>国有股减持收入</t>
    </r>
  </si>
  <si>
    <r>
      <rPr>
        <sz val="11"/>
        <rFont val="Times New Roman"/>
        <charset val="134"/>
      </rPr>
      <t xml:space="preserve">      </t>
    </r>
    <r>
      <rPr>
        <sz val="11"/>
        <rFont val="宋体"/>
        <charset val="134"/>
      </rPr>
      <t>对外投资合作支出</t>
    </r>
  </si>
  <si>
    <r>
      <rPr>
        <sz val="11"/>
        <rFont val="Times New Roman"/>
        <charset val="134"/>
      </rPr>
      <t xml:space="preserve">      </t>
    </r>
    <r>
      <rPr>
        <sz val="11"/>
        <rFont val="宋体"/>
        <charset val="134"/>
      </rPr>
      <t>国有股权、股份转让收入</t>
    </r>
  </si>
  <si>
    <r>
      <rPr>
        <sz val="11"/>
        <rFont val="Times New Roman"/>
        <charset val="134"/>
      </rPr>
      <t xml:space="preserve">      </t>
    </r>
    <r>
      <rPr>
        <sz val="11"/>
        <rFont val="宋体"/>
        <charset val="134"/>
      </rPr>
      <t>其他国有企业资本金注入</t>
    </r>
  </si>
  <si>
    <r>
      <rPr>
        <sz val="11"/>
        <rFont val="Times New Roman"/>
        <charset val="134"/>
      </rPr>
      <t xml:space="preserve">      </t>
    </r>
    <r>
      <rPr>
        <sz val="11"/>
        <rFont val="宋体"/>
        <charset val="134"/>
      </rPr>
      <t>国有独资企业产权转让收入</t>
    </r>
  </si>
  <si>
    <r>
      <rPr>
        <b/>
        <sz val="11"/>
        <rFont val="Times New Roman"/>
        <charset val="134"/>
      </rPr>
      <t xml:space="preserve">  </t>
    </r>
    <r>
      <rPr>
        <b/>
        <sz val="11"/>
        <rFont val="宋体"/>
        <charset val="134"/>
      </rPr>
      <t>国有企业政策性补贴</t>
    </r>
  </si>
  <si>
    <r>
      <rPr>
        <sz val="11"/>
        <rFont val="Times New Roman"/>
        <charset val="134"/>
      </rPr>
      <t xml:space="preserve">      </t>
    </r>
    <r>
      <rPr>
        <sz val="11"/>
        <rFont val="宋体"/>
        <charset val="134"/>
      </rPr>
      <t>金融企业产权转让收入</t>
    </r>
  </si>
  <si>
    <r>
      <rPr>
        <sz val="11"/>
        <rFont val="Times New Roman"/>
        <charset val="134"/>
      </rPr>
      <t xml:space="preserve">      </t>
    </r>
    <r>
      <rPr>
        <sz val="11"/>
        <rFont val="宋体"/>
        <charset val="134"/>
      </rPr>
      <t>国有企业政策性补贴</t>
    </r>
  </si>
  <si>
    <r>
      <rPr>
        <sz val="11"/>
        <rFont val="Times New Roman"/>
        <charset val="134"/>
      </rPr>
      <t xml:space="preserve">      </t>
    </r>
    <r>
      <rPr>
        <sz val="11"/>
        <rFont val="宋体"/>
        <charset val="134"/>
      </rPr>
      <t>其他国有资本经营预算企业产权转让收入</t>
    </r>
  </si>
  <si>
    <r>
      <rPr>
        <b/>
        <sz val="11"/>
        <rFont val="Times New Roman"/>
        <charset val="134"/>
      </rPr>
      <t xml:space="preserve">  </t>
    </r>
    <r>
      <rPr>
        <b/>
        <sz val="11"/>
        <rFont val="宋体"/>
        <charset val="134"/>
      </rPr>
      <t>其他国有资本经营预算支出</t>
    </r>
  </si>
  <si>
    <r>
      <rPr>
        <b/>
        <sz val="11"/>
        <rFont val="Times New Roman"/>
        <charset val="134"/>
      </rPr>
      <t xml:space="preserve">  </t>
    </r>
    <r>
      <rPr>
        <b/>
        <sz val="11"/>
        <rFont val="宋体"/>
        <charset val="134"/>
      </rPr>
      <t>清算收入</t>
    </r>
  </si>
  <si>
    <r>
      <rPr>
        <sz val="11"/>
        <rFont val="Times New Roman"/>
        <charset val="134"/>
      </rPr>
      <t xml:space="preserve">      </t>
    </r>
    <r>
      <rPr>
        <sz val="11"/>
        <rFont val="宋体"/>
        <charset val="134"/>
      </rPr>
      <t>其他国有资本经营预算支出</t>
    </r>
  </si>
  <si>
    <r>
      <rPr>
        <sz val="11"/>
        <rFont val="Times New Roman"/>
        <charset val="134"/>
      </rPr>
      <t xml:space="preserve">      </t>
    </r>
    <r>
      <rPr>
        <sz val="11"/>
        <rFont val="宋体"/>
        <charset val="134"/>
      </rPr>
      <t>国有股权、股份清算收入</t>
    </r>
  </si>
  <si>
    <r>
      <rPr>
        <sz val="11"/>
        <rFont val="Times New Roman"/>
        <charset val="134"/>
      </rPr>
      <t xml:space="preserve">      </t>
    </r>
    <r>
      <rPr>
        <sz val="11"/>
        <rFont val="宋体"/>
        <charset val="134"/>
      </rPr>
      <t>国有独资企业清算收入</t>
    </r>
  </si>
  <si>
    <r>
      <rPr>
        <sz val="11"/>
        <rFont val="Times New Roman"/>
        <charset val="134"/>
      </rPr>
      <t xml:space="preserve">      </t>
    </r>
    <r>
      <rPr>
        <sz val="11"/>
        <rFont val="宋体"/>
        <charset val="134"/>
      </rPr>
      <t>其他国有资本经营预算企业清算收入</t>
    </r>
  </si>
  <si>
    <r>
      <rPr>
        <sz val="11"/>
        <rFont val="Times New Roman"/>
        <charset val="134"/>
      </rPr>
      <t xml:space="preserve">      </t>
    </r>
    <r>
      <rPr>
        <sz val="11"/>
        <rFont val="宋体"/>
        <charset val="134"/>
      </rPr>
      <t>其他国有资本经营预算收入</t>
    </r>
  </si>
  <si>
    <t>国有资本经营收入合计</t>
  </si>
  <si>
    <t>国有资本经营支出合计</t>
  </si>
  <si>
    <t>国有资本经营上级补助收入</t>
  </si>
  <si>
    <t>国有资本经营预算转移支付支出</t>
  </si>
  <si>
    <t>国有资本经营预算上年结余</t>
  </si>
  <si>
    <t>国有资本经营预算调出资金</t>
  </si>
  <si>
    <t>国有资本经营预算年终结余</t>
  </si>
  <si>
    <r>
      <rPr>
        <b/>
        <sz val="11"/>
        <rFont val="宋体"/>
        <charset val="134"/>
      </rPr>
      <t>收</t>
    </r>
    <r>
      <rPr>
        <b/>
        <sz val="11"/>
        <rFont val="Times New Roman"/>
        <charset val="134"/>
      </rPr>
      <t xml:space="preserve">  </t>
    </r>
    <r>
      <rPr>
        <b/>
        <sz val="11"/>
        <rFont val="宋体"/>
        <charset val="134"/>
      </rPr>
      <t>入</t>
    </r>
    <r>
      <rPr>
        <b/>
        <sz val="11"/>
        <rFont val="Times New Roman"/>
        <charset val="134"/>
      </rPr>
      <t xml:space="preserve">  </t>
    </r>
    <r>
      <rPr>
        <b/>
        <sz val="11"/>
        <rFont val="宋体"/>
        <charset val="134"/>
      </rPr>
      <t>总</t>
    </r>
    <r>
      <rPr>
        <b/>
        <sz val="11"/>
        <rFont val="Times New Roman"/>
        <charset val="134"/>
      </rPr>
      <t xml:space="preserve">  </t>
    </r>
    <r>
      <rPr>
        <b/>
        <sz val="11"/>
        <rFont val="宋体"/>
        <charset val="134"/>
      </rPr>
      <t>计</t>
    </r>
  </si>
  <si>
    <r>
      <rPr>
        <b/>
        <sz val="11"/>
        <rFont val="宋体"/>
        <charset val="134"/>
      </rPr>
      <t>支</t>
    </r>
    <r>
      <rPr>
        <b/>
        <sz val="11"/>
        <rFont val="Times New Roman"/>
        <charset val="134"/>
      </rPr>
      <t xml:space="preserve">  </t>
    </r>
    <r>
      <rPr>
        <b/>
        <sz val="11"/>
        <rFont val="宋体"/>
        <charset val="134"/>
      </rPr>
      <t>出</t>
    </r>
    <r>
      <rPr>
        <b/>
        <sz val="11"/>
        <rFont val="Times New Roman"/>
        <charset val="134"/>
      </rPr>
      <t xml:space="preserve">  </t>
    </r>
    <r>
      <rPr>
        <b/>
        <sz val="11"/>
        <rFont val="宋体"/>
        <charset val="134"/>
      </rPr>
      <t>总</t>
    </r>
    <r>
      <rPr>
        <b/>
        <sz val="11"/>
        <rFont val="Times New Roman"/>
        <charset val="134"/>
      </rPr>
      <t xml:space="preserve">  </t>
    </r>
    <r>
      <rPr>
        <b/>
        <sz val="11"/>
        <rFont val="宋体"/>
        <charset val="134"/>
      </rPr>
      <t>计</t>
    </r>
  </si>
  <si>
    <r>
      <rPr>
        <sz val="12"/>
        <rFont val="宋体"/>
        <charset val="134"/>
      </rPr>
      <t>表六</t>
    </r>
  </si>
  <si>
    <t>武定县2023年社会保险基金预算收入执行情况表</t>
  </si>
  <si>
    <r>
      <rPr>
        <sz val="11"/>
        <rFont val="宋体"/>
        <charset val="134"/>
      </rPr>
      <t>单位：万元</t>
    </r>
  </si>
  <si>
    <t>项目名称</t>
  </si>
  <si>
    <t>一、企业职工基本养老保险基金收入</t>
  </si>
  <si>
    <r>
      <rPr>
        <sz val="11"/>
        <rFont val="Times New Roman"/>
        <charset val="134"/>
      </rPr>
      <t xml:space="preserve">     1.</t>
    </r>
    <r>
      <rPr>
        <sz val="11"/>
        <rFont val="宋体"/>
        <charset val="134"/>
      </rPr>
      <t>保险费收入</t>
    </r>
  </si>
  <si>
    <r>
      <rPr>
        <sz val="11"/>
        <rFont val="Times New Roman"/>
        <charset val="134"/>
      </rPr>
      <t xml:space="preserve">     2.</t>
    </r>
    <r>
      <rPr>
        <sz val="11"/>
        <rFont val="宋体"/>
        <charset val="134"/>
      </rPr>
      <t>利息收入</t>
    </r>
  </si>
  <si>
    <r>
      <rPr>
        <sz val="11"/>
        <rFont val="Times New Roman"/>
        <charset val="134"/>
      </rPr>
      <t xml:space="preserve">     3.</t>
    </r>
    <r>
      <rPr>
        <sz val="11"/>
        <rFont val="宋体"/>
        <charset val="134"/>
      </rPr>
      <t>财政补贴收入</t>
    </r>
  </si>
  <si>
    <r>
      <rPr>
        <sz val="11"/>
        <rFont val="Times New Roman"/>
        <charset val="134"/>
      </rPr>
      <t xml:space="preserve">     4.</t>
    </r>
    <r>
      <rPr>
        <sz val="11"/>
        <rFont val="宋体"/>
        <charset val="134"/>
      </rPr>
      <t>其他收入</t>
    </r>
  </si>
  <si>
    <r>
      <rPr>
        <sz val="11"/>
        <rFont val="Times New Roman"/>
        <charset val="134"/>
      </rPr>
      <t xml:space="preserve">     5.</t>
    </r>
    <r>
      <rPr>
        <sz val="11"/>
        <rFont val="宋体"/>
        <charset val="134"/>
      </rPr>
      <t>转移收入</t>
    </r>
  </si>
  <si>
    <r>
      <rPr>
        <sz val="11"/>
        <rFont val="Times New Roman"/>
        <charset val="134"/>
      </rPr>
      <t xml:space="preserve">     6.</t>
    </r>
    <r>
      <rPr>
        <sz val="11"/>
        <rFont val="宋体"/>
        <charset val="134"/>
      </rPr>
      <t>上级补助收入</t>
    </r>
  </si>
  <si>
    <t>二、机关事业单位养老保险基金收入</t>
  </si>
  <si>
    <t>三、失业保险基金收入</t>
  </si>
  <si>
    <t>四、工伤保险基金收入</t>
  </si>
  <si>
    <t>五、城乡居民基本养老保险基金收入</t>
  </si>
  <si>
    <r>
      <rPr>
        <sz val="11"/>
        <rFont val="Times New Roman"/>
        <charset val="134"/>
      </rPr>
      <t xml:space="preserve">     4.</t>
    </r>
    <r>
      <rPr>
        <sz val="11"/>
        <rFont val="宋体"/>
        <charset val="134"/>
      </rPr>
      <t>委托投资收益</t>
    </r>
  </si>
  <si>
    <r>
      <rPr>
        <sz val="11"/>
        <rFont val="Times New Roman"/>
        <charset val="134"/>
      </rPr>
      <t xml:space="preserve">     5.</t>
    </r>
    <r>
      <rPr>
        <sz val="11"/>
        <rFont val="宋体"/>
        <charset val="134"/>
      </rPr>
      <t>其他收入</t>
    </r>
  </si>
  <si>
    <r>
      <rPr>
        <sz val="11"/>
        <rFont val="Times New Roman"/>
        <charset val="134"/>
      </rPr>
      <t xml:space="preserve">     6.</t>
    </r>
    <r>
      <rPr>
        <sz val="11"/>
        <rFont val="宋体"/>
        <charset val="134"/>
      </rPr>
      <t>转移收入</t>
    </r>
  </si>
  <si>
    <t>社会保险基金收入合计</t>
  </si>
  <si>
    <r>
      <rPr>
        <sz val="11"/>
        <rFont val="Times New Roman"/>
        <charset val="134"/>
      </rPr>
      <t xml:space="preserve">     5.</t>
    </r>
    <r>
      <rPr>
        <sz val="11"/>
        <rFont val="宋体"/>
        <charset val="134"/>
      </rPr>
      <t>上级补助收入</t>
    </r>
  </si>
  <si>
    <r>
      <rPr>
        <sz val="11"/>
        <rFont val="Times New Roman"/>
        <charset val="134"/>
      </rPr>
      <t xml:space="preserve">     6.</t>
    </r>
    <r>
      <rPr>
        <sz val="11"/>
        <rFont val="宋体"/>
        <charset val="134"/>
      </rPr>
      <t>其他收入</t>
    </r>
  </si>
  <si>
    <r>
      <rPr>
        <sz val="11"/>
        <rFont val="Times New Roman"/>
        <charset val="134"/>
      </rPr>
      <t xml:space="preserve">     7.</t>
    </r>
    <r>
      <rPr>
        <sz val="11"/>
        <rFont val="宋体"/>
        <charset val="134"/>
      </rPr>
      <t>转移收入</t>
    </r>
  </si>
  <si>
    <t>表七</t>
  </si>
  <si>
    <t>武定县2023年社会保险基金预算支出执行情况表</t>
  </si>
  <si>
    <t>一、企业职工基本养老保险基金支出</t>
  </si>
  <si>
    <r>
      <rPr>
        <sz val="11"/>
        <rFont val="Times New Roman"/>
        <charset val="134"/>
      </rPr>
      <t xml:space="preserve">     1.</t>
    </r>
    <r>
      <rPr>
        <sz val="11"/>
        <rFont val="宋体"/>
        <charset val="134"/>
      </rPr>
      <t>基本养老金支出</t>
    </r>
  </si>
  <si>
    <r>
      <rPr>
        <sz val="11"/>
        <rFont val="Times New Roman"/>
        <charset val="134"/>
      </rPr>
      <t xml:space="preserve">     2.</t>
    </r>
    <r>
      <rPr>
        <sz val="11"/>
        <rFont val="宋体"/>
        <charset val="134"/>
      </rPr>
      <t>丧葬抚恤补助支出</t>
    </r>
  </si>
  <si>
    <r>
      <rPr>
        <sz val="11"/>
        <rFont val="Times New Roman"/>
        <charset val="134"/>
      </rPr>
      <t xml:space="preserve">     3.</t>
    </r>
    <r>
      <rPr>
        <sz val="11"/>
        <rFont val="宋体"/>
        <charset val="134"/>
      </rPr>
      <t>转移支出</t>
    </r>
  </si>
  <si>
    <r>
      <rPr>
        <sz val="11"/>
        <rFont val="Times New Roman"/>
        <charset val="134"/>
      </rPr>
      <t xml:space="preserve">     4.</t>
    </r>
    <r>
      <rPr>
        <sz val="11"/>
        <rFont val="宋体"/>
        <charset val="134"/>
      </rPr>
      <t>上解上级支出</t>
    </r>
  </si>
  <si>
    <t>二、机关事业单位养老保险基金支出</t>
  </si>
  <si>
    <r>
      <rPr>
        <sz val="11"/>
        <rFont val="Times New Roman"/>
        <charset val="134"/>
      </rPr>
      <t xml:space="preserve">     2.</t>
    </r>
    <r>
      <rPr>
        <sz val="11"/>
        <rFont val="宋体"/>
        <charset val="134"/>
      </rPr>
      <t>其他支出</t>
    </r>
  </si>
  <si>
    <t>三、失业保险基金支出</t>
  </si>
  <si>
    <r>
      <rPr>
        <sz val="11"/>
        <rFont val="Times New Roman"/>
        <charset val="134"/>
      </rPr>
      <t xml:space="preserve">     1.</t>
    </r>
    <r>
      <rPr>
        <sz val="11"/>
        <rFont val="宋体"/>
        <charset val="134"/>
      </rPr>
      <t>失业保险金支出</t>
    </r>
  </si>
  <si>
    <r>
      <rPr>
        <sz val="11"/>
        <rFont val="Times New Roman"/>
        <charset val="134"/>
      </rPr>
      <t xml:space="preserve">     2.</t>
    </r>
    <r>
      <rPr>
        <sz val="11"/>
        <rFont val="宋体"/>
        <charset val="134"/>
      </rPr>
      <t>基本医疗保险费支出</t>
    </r>
  </si>
  <si>
    <r>
      <rPr>
        <sz val="11"/>
        <rFont val="Times New Roman"/>
        <charset val="134"/>
      </rPr>
      <t xml:space="preserve">     3.</t>
    </r>
    <r>
      <rPr>
        <sz val="11"/>
        <rFont val="宋体"/>
        <charset val="134"/>
      </rPr>
      <t>稳岗返还支出</t>
    </r>
  </si>
  <si>
    <r>
      <rPr>
        <sz val="11"/>
        <rFont val="Times New Roman"/>
        <charset val="134"/>
      </rPr>
      <t xml:space="preserve">     4.</t>
    </r>
    <r>
      <rPr>
        <sz val="11"/>
        <rFont val="宋体"/>
        <charset val="134"/>
      </rPr>
      <t>丧葬抚恤补助支出</t>
    </r>
  </si>
  <si>
    <r>
      <rPr>
        <sz val="11"/>
        <rFont val="Times New Roman"/>
        <charset val="134"/>
      </rPr>
      <t xml:space="preserve">     5.</t>
    </r>
    <r>
      <rPr>
        <sz val="11"/>
        <rFont val="宋体"/>
        <charset val="134"/>
      </rPr>
      <t>技能提升补贴支出</t>
    </r>
  </si>
  <si>
    <r>
      <rPr>
        <sz val="11"/>
        <rFont val="Times New Roman"/>
        <charset val="134"/>
      </rPr>
      <t xml:space="preserve">     6.</t>
    </r>
    <r>
      <rPr>
        <sz val="11"/>
        <rFont val="宋体"/>
        <charset val="134"/>
      </rPr>
      <t>其他费用支出</t>
    </r>
  </si>
  <si>
    <r>
      <rPr>
        <sz val="11"/>
        <rFont val="Times New Roman"/>
        <charset val="134"/>
      </rPr>
      <t xml:space="preserve">     7.</t>
    </r>
    <r>
      <rPr>
        <sz val="11"/>
        <rFont val="宋体"/>
        <charset val="134"/>
      </rPr>
      <t>其他支出</t>
    </r>
  </si>
  <si>
    <r>
      <rPr>
        <sz val="11"/>
        <rFont val="Times New Roman"/>
        <charset val="134"/>
      </rPr>
      <t xml:space="preserve">     8.</t>
    </r>
    <r>
      <rPr>
        <sz val="11"/>
        <rFont val="宋体"/>
        <charset val="134"/>
      </rPr>
      <t>转移支出</t>
    </r>
  </si>
  <si>
    <r>
      <rPr>
        <sz val="11"/>
        <rFont val="Times New Roman"/>
        <charset val="134"/>
      </rPr>
      <t xml:space="preserve">     9.</t>
    </r>
    <r>
      <rPr>
        <sz val="11"/>
        <rFont val="宋体"/>
        <charset val="134"/>
      </rPr>
      <t>上解上级支出</t>
    </r>
  </si>
  <si>
    <t>四、工伤保险基金支出</t>
  </si>
  <si>
    <r>
      <rPr>
        <sz val="11"/>
        <rFont val="Times New Roman"/>
        <charset val="134"/>
      </rPr>
      <t xml:space="preserve">     1.</t>
    </r>
    <r>
      <rPr>
        <sz val="11"/>
        <rFont val="宋体"/>
        <charset val="134"/>
      </rPr>
      <t>社会保险待遇支出</t>
    </r>
  </si>
  <si>
    <r>
      <rPr>
        <sz val="11"/>
        <rFont val="Times New Roman"/>
        <charset val="134"/>
      </rPr>
      <t xml:space="preserve">     2.</t>
    </r>
    <r>
      <rPr>
        <sz val="11"/>
        <rFont val="宋体"/>
        <charset val="134"/>
      </rPr>
      <t>劳动能力鉴定支出</t>
    </r>
  </si>
  <si>
    <r>
      <rPr>
        <sz val="11"/>
        <rFont val="Times New Roman"/>
        <charset val="134"/>
      </rPr>
      <t xml:space="preserve">     3.</t>
    </r>
    <r>
      <rPr>
        <sz val="11"/>
        <rFont val="宋体"/>
        <charset val="134"/>
      </rPr>
      <t>其他支出</t>
    </r>
  </si>
  <si>
    <t>五、城乡居民基本养老保险基金支出</t>
  </si>
  <si>
    <r>
      <rPr>
        <sz val="11"/>
        <rFont val="Times New Roman"/>
        <charset val="134"/>
      </rPr>
      <t xml:space="preserve">     1.</t>
    </r>
    <r>
      <rPr>
        <sz val="11"/>
        <rFont val="宋体"/>
        <charset val="134"/>
      </rPr>
      <t>基础养老金支出</t>
    </r>
  </si>
  <si>
    <r>
      <rPr>
        <sz val="11"/>
        <rFont val="Times New Roman"/>
        <charset val="134"/>
      </rPr>
      <t xml:space="preserve">     2.</t>
    </r>
    <r>
      <rPr>
        <sz val="11"/>
        <rFont val="宋体"/>
        <charset val="134"/>
      </rPr>
      <t>个人账户养老金支出</t>
    </r>
  </si>
  <si>
    <r>
      <rPr>
        <sz val="11"/>
        <rFont val="Times New Roman"/>
        <charset val="134"/>
      </rPr>
      <t xml:space="preserve">     3.</t>
    </r>
    <r>
      <rPr>
        <sz val="11"/>
        <rFont val="宋体"/>
        <charset val="134"/>
      </rPr>
      <t>丧葬补助金支出</t>
    </r>
  </si>
  <si>
    <r>
      <rPr>
        <sz val="11"/>
        <rFont val="Times New Roman"/>
        <charset val="134"/>
      </rPr>
      <t xml:space="preserve">     4.</t>
    </r>
    <r>
      <rPr>
        <sz val="11"/>
        <rFont val="宋体"/>
        <charset val="134"/>
      </rPr>
      <t>其他支出</t>
    </r>
  </si>
  <si>
    <r>
      <rPr>
        <sz val="11"/>
        <rFont val="Times New Roman"/>
        <charset val="134"/>
      </rPr>
      <t xml:space="preserve">     5.</t>
    </r>
    <r>
      <rPr>
        <sz val="11"/>
        <rFont val="宋体"/>
        <charset val="134"/>
      </rPr>
      <t>转移支出</t>
    </r>
  </si>
  <si>
    <t>基金支出合计</t>
  </si>
  <si>
    <t>表八</t>
  </si>
  <si>
    <t>武定县2023年社会保险基金结余情况表</t>
  </si>
  <si>
    <t>一、企业职工基本养老保险基金结余</t>
  </si>
  <si>
    <r>
      <rPr>
        <sz val="12"/>
        <rFont val="Times New Roman"/>
        <charset val="134"/>
      </rPr>
      <t xml:space="preserve">     1.</t>
    </r>
    <r>
      <rPr>
        <sz val="12"/>
        <rFont val="宋体"/>
        <charset val="134"/>
      </rPr>
      <t>基金本年收支结余</t>
    </r>
  </si>
  <si>
    <r>
      <rPr>
        <sz val="12"/>
        <rFont val="Times New Roman"/>
        <charset val="134"/>
      </rPr>
      <t xml:space="preserve">     2.</t>
    </r>
    <r>
      <rPr>
        <sz val="12"/>
        <rFont val="宋体"/>
        <charset val="134"/>
      </rPr>
      <t>基金年末滚存结余</t>
    </r>
  </si>
  <si>
    <t>二、机关事业单位养老保险基金结余</t>
  </si>
  <si>
    <t>三、失业保险基金结余</t>
  </si>
  <si>
    <t>四、工伤保险基金结余</t>
  </si>
  <si>
    <t>五、城乡居民基本养老保险基金结余</t>
  </si>
  <si>
    <t>社会保险基金结余合计</t>
  </si>
  <si>
    <t>表九</t>
  </si>
  <si>
    <r>
      <rPr>
        <sz val="20"/>
        <rFont val="宋体"/>
        <charset val="134"/>
      </rPr>
      <t>武定县</t>
    </r>
    <r>
      <rPr>
        <sz val="20"/>
        <rFont val="Times New Roman"/>
        <charset val="134"/>
      </rPr>
      <t>2024</t>
    </r>
    <r>
      <rPr>
        <sz val="20"/>
        <rFont val="宋体"/>
        <charset val="134"/>
      </rPr>
      <t>年一般公共预算收入情况表</t>
    </r>
  </si>
  <si>
    <r>
      <rPr>
        <b/>
        <sz val="12"/>
        <rFont val="Times New Roman"/>
        <charset val="134"/>
      </rPr>
      <t>2024</t>
    </r>
    <r>
      <rPr>
        <b/>
        <sz val="12"/>
        <rFont val="宋体"/>
        <charset val="134"/>
      </rPr>
      <t>年预算数</t>
    </r>
  </si>
  <si>
    <r>
      <rPr>
        <b/>
        <sz val="12"/>
        <rFont val="宋体"/>
        <charset val="134"/>
      </rPr>
      <t>为上年执行数</t>
    </r>
    <r>
      <rPr>
        <b/>
        <sz val="12"/>
        <rFont val="Times New Roman"/>
        <charset val="134"/>
      </rPr>
      <t>%</t>
    </r>
  </si>
  <si>
    <t xml:space="preserve">    专项收入</t>
  </si>
  <si>
    <t xml:space="preserve">    罚没收入</t>
  </si>
  <si>
    <t xml:space="preserve">    国有资源（资产）有偿使用收入</t>
  </si>
  <si>
    <t xml:space="preserve">    其他收入</t>
  </si>
  <si>
    <t xml:space="preserve">  返还性收入</t>
  </si>
  <si>
    <t xml:space="preserve">      所得税基数返还收入</t>
  </si>
  <si>
    <t xml:space="preserve">      增值税和消费税税收返还收入 </t>
  </si>
  <si>
    <t xml:space="preserve">      增值税五五分享税收返还收入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</si>
  <si>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</si>
  <si>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</si>
  <si>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</si>
  <si>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</si>
  <si>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</si>
  <si>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企业事业单位划转补助收入</t>
  </si>
  <si>
    <t xml:space="preserve">      重点生态功能区转移支付收入</t>
  </si>
  <si>
    <t xml:space="preserve">      固定数额补助收入</t>
  </si>
  <si>
    <t xml:space="preserve">      民族地区转移支付收入</t>
  </si>
  <si>
    <t xml:space="preserve">   巩固脱贫攻坚成果衔接乡村振兴转移支付收入</t>
  </si>
  <si>
    <r>
      <rPr>
        <sz val="11"/>
        <rFont val="Times New Roman"/>
        <charset val="134"/>
      </rPr>
      <t xml:space="preserve">      </t>
    </r>
    <r>
      <rPr>
        <sz val="11"/>
        <rFont val="宋体"/>
        <charset val="134"/>
      </rPr>
      <t>一般公共服务共同事权转移支付收入</t>
    </r>
  </si>
  <si>
    <t xml:space="preserve">      公共安全共同财政事权转移支付收入</t>
  </si>
  <si>
    <t xml:space="preserve">      教育共同财政事权转移支付收入</t>
  </si>
  <si>
    <t xml:space="preserve">      文化旅游体育与传媒共同财政事权转移支付收入</t>
  </si>
  <si>
    <t xml:space="preserve">      节能环保共同财政事权转移支付收入</t>
  </si>
  <si>
    <t xml:space="preserve">      交通运输共同财政事权转移支付收入</t>
  </si>
  <si>
    <t xml:space="preserve">      住房保障共同财政事权转移支付收入</t>
  </si>
  <si>
    <t xml:space="preserve">      粮油物资储备共同财政事权转移支付收入</t>
  </si>
  <si>
    <t xml:space="preserve">      灾害防治及应急管理共同财政事权转移支付支出</t>
  </si>
  <si>
    <t xml:space="preserve">      其他共同财政事权转移支付收入</t>
  </si>
  <si>
    <r>
      <rPr>
        <sz val="11"/>
        <rFont val="Times New Roman"/>
        <charset val="134"/>
      </rPr>
      <t xml:space="preserve">      </t>
    </r>
    <r>
      <rPr>
        <sz val="11"/>
        <rFont val="宋体"/>
        <charset val="134"/>
      </rPr>
      <t>增值税留抵退税转移支付收入</t>
    </r>
  </si>
  <si>
    <r>
      <rPr>
        <sz val="11"/>
        <rFont val="Times New Roman"/>
        <charset val="134"/>
      </rPr>
      <t xml:space="preserve">      </t>
    </r>
    <r>
      <rPr>
        <sz val="11"/>
        <rFont val="宋体"/>
        <charset val="134"/>
      </rPr>
      <t>其他退税减税降费转移支付收入</t>
    </r>
  </si>
  <si>
    <t xml:space="preserve">      一般公共服务</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</si>
  <si>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</si>
  <si>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</si>
  <si>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</si>
  <si>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</si>
  <si>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</si>
  <si>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</si>
  <si>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</si>
  <si>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</si>
  <si>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</si>
  <si>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</si>
  <si>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</si>
  <si>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</si>
  <si>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</si>
  <si>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</si>
  <si>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</si>
  <si>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</si>
  <si>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</si>
  <si>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</si>
  <si>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r>
      <rPr>
        <sz val="11"/>
        <rFont val="Times New Roman"/>
        <charset val="134"/>
      </rPr>
      <t xml:space="preserve">      </t>
    </r>
    <r>
      <rPr>
        <sz val="11"/>
        <rFont val="宋体"/>
        <charset val="134"/>
      </rPr>
      <t>上年结转</t>
    </r>
  </si>
  <si>
    <r>
      <rPr>
        <sz val="11"/>
        <rFont val="Times New Roman"/>
        <charset val="134"/>
      </rPr>
      <t xml:space="preserve">      </t>
    </r>
    <r>
      <rPr>
        <sz val="11"/>
        <rFont val="宋体"/>
        <charset val="134"/>
      </rPr>
      <t>净结余</t>
    </r>
  </si>
  <si>
    <r>
      <rPr>
        <b/>
        <sz val="11"/>
        <rFont val="Times New Roman"/>
        <charset val="134"/>
      </rPr>
      <t xml:space="preserve">  </t>
    </r>
    <r>
      <rPr>
        <b/>
        <sz val="11"/>
        <rFont val="宋体"/>
        <charset val="134"/>
      </rPr>
      <t>动用预算稳定调节基金</t>
    </r>
  </si>
  <si>
    <r>
      <rPr>
        <b/>
        <sz val="11"/>
        <rFont val="Times New Roman"/>
        <charset val="134"/>
      </rPr>
      <t xml:space="preserve">      </t>
    </r>
    <r>
      <rPr>
        <sz val="11"/>
        <rFont val="宋体"/>
        <charset val="134"/>
      </rPr>
      <t>调入政府性基金预算资金</t>
    </r>
  </si>
  <si>
    <r>
      <rPr>
        <sz val="11"/>
        <rFont val="Times New Roman"/>
        <charset val="134"/>
      </rPr>
      <t xml:space="preserve">      </t>
    </r>
    <r>
      <rPr>
        <sz val="11"/>
        <rFont val="宋体"/>
        <charset val="134"/>
      </rPr>
      <t>调入国有资本经营预算资金</t>
    </r>
  </si>
  <si>
    <r>
      <rPr>
        <sz val="11"/>
        <rFont val="Times New Roman"/>
        <charset val="134"/>
      </rPr>
      <t xml:space="preserve">      </t>
    </r>
    <r>
      <rPr>
        <sz val="11"/>
        <rFont val="宋体"/>
        <charset val="134"/>
      </rPr>
      <t>调入其他资金</t>
    </r>
  </si>
  <si>
    <r>
      <rPr>
        <sz val="11"/>
        <rFont val="Times New Roman"/>
        <charset val="134"/>
      </rPr>
      <t xml:space="preserve">      </t>
    </r>
    <r>
      <rPr>
        <sz val="11"/>
        <rFont val="宋体"/>
        <charset val="134"/>
      </rPr>
      <t>地方政府一般债券转贷收入</t>
    </r>
  </si>
  <si>
    <t>表十</t>
  </si>
  <si>
    <r>
      <rPr>
        <sz val="20"/>
        <rFont val="宋体"/>
        <charset val="134"/>
      </rPr>
      <t>武定县</t>
    </r>
    <r>
      <rPr>
        <sz val="20"/>
        <rFont val="Times New Roman"/>
        <charset val="134"/>
      </rPr>
      <t>2024</t>
    </r>
    <r>
      <rPr>
        <sz val="20"/>
        <rFont val="宋体"/>
        <charset val="134"/>
      </rPr>
      <t>年一般公共预算支出情况表</t>
    </r>
  </si>
  <si>
    <r>
      <rPr>
        <sz val="12"/>
        <rFont val="宋体"/>
        <charset val="134"/>
      </rPr>
      <t>单位：万元</t>
    </r>
  </si>
  <si>
    <r>
      <rPr>
        <b/>
        <sz val="12"/>
        <rFont val="宋体"/>
        <charset val="134"/>
      </rPr>
      <t>为上年执行数</t>
    </r>
  </si>
  <si>
    <r>
      <rPr>
        <b/>
        <sz val="11"/>
        <rFont val="Times New Roman"/>
        <charset val="134"/>
      </rPr>
      <t xml:space="preserve"> </t>
    </r>
    <r>
      <rPr>
        <b/>
        <sz val="11"/>
        <rFont val="宋体"/>
        <charset val="134"/>
      </rPr>
      <t>一、</t>
    </r>
    <r>
      <rPr>
        <b/>
        <sz val="11"/>
        <rFont val="Times New Roman"/>
        <charset val="134"/>
      </rPr>
      <t xml:space="preserve"> </t>
    </r>
    <r>
      <rPr>
        <b/>
        <sz val="11"/>
        <rFont val="宋体"/>
        <charset val="134"/>
      </rPr>
      <t>一般公共服务支出</t>
    </r>
  </si>
  <si>
    <r>
      <rPr>
        <b/>
        <sz val="11"/>
        <rFont val="Times New Roman"/>
        <charset val="134"/>
      </rPr>
      <t xml:space="preserve">    </t>
    </r>
    <r>
      <rPr>
        <b/>
        <sz val="11"/>
        <rFont val="宋体"/>
        <charset val="134"/>
      </rPr>
      <t>政府办公厅</t>
    </r>
    <r>
      <rPr>
        <b/>
        <sz val="11"/>
        <rFont val="Times New Roman"/>
        <charset val="134"/>
      </rPr>
      <t>(</t>
    </r>
    <r>
      <rPr>
        <b/>
        <sz val="11"/>
        <rFont val="宋体"/>
        <charset val="134"/>
      </rPr>
      <t>室</t>
    </r>
    <r>
      <rPr>
        <b/>
        <sz val="11"/>
        <rFont val="Times New Roman"/>
        <charset val="134"/>
      </rPr>
      <t>)</t>
    </r>
    <r>
      <rPr>
        <b/>
        <sz val="11"/>
        <rFont val="宋体"/>
        <charset val="134"/>
      </rPr>
      <t>及相关机构事务</t>
    </r>
  </si>
  <si>
    <r>
      <rPr>
        <sz val="11"/>
        <rFont val="Times New Roman"/>
        <charset val="134"/>
      </rPr>
      <t xml:space="preserve">      </t>
    </r>
    <r>
      <rPr>
        <sz val="11"/>
        <rFont val="宋体"/>
        <charset val="134"/>
      </rPr>
      <t>其他政府办公厅</t>
    </r>
    <r>
      <rPr>
        <sz val="11"/>
        <rFont val="Times New Roman"/>
        <charset val="134"/>
      </rPr>
      <t>(</t>
    </r>
    <r>
      <rPr>
        <sz val="11"/>
        <rFont val="宋体"/>
        <charset val="134"/>
      </rPr>
      <t>室</t>
    </r>
    <r>
      <rPr>
        <sz val="11"/>
        <rFont val="Times New Roman"/>
        <charset val="134"/>
      </rPr>
      <t>)</t>
    </r>
    <r>
      <rPr>
        <sz val="11"/>
        <rFont val="宋体"/>
        <charset val="134"/>
      </rPr>
      <t>及相关机构事务支出</t>
    </r>
  </si>
  <si>
    <r>
      <rPr>
        <b/>
        <sz val="11"/>
        <rFont val="Times New Roman"/>
        <charset val="134"/>
      </rPr>
      <t xml:space="preserve">    </t>
    </r>
    <r>
      <rPr>
        <b/>
        <sz val="11"/>
        <rFont val="宋体"/>
        <charset val="134"/>
      </rPr>
      <t>党委办公厅</t>
    </r>
    <r>
      <rPr>
        <b/>
        <sz val="11"/>
        <rFont val="Times New Roman"/>
        <charset val="134"/>
      </rPr>
      <t>(</t>
    </r>
    <r>
      <rPr>
        <b/>
        <sz val="11"/>
        <rFont val="宋体"/>
        <charset val="134"/>
      </rPr>
      <t>室</t>
    </r>
    <r>
      <rPr>
        <b/>
        <sz val="11"/>
        <rFont val="Times New Roman"/>
        <charset val="134"/>
      </rPr>
      <t>)</t>
    </r>
    <r>
      <rPr>
        <b/>
        <sz val="11"/>
        <rFont val="宋体"/>
        <charset val="134"/>
      </rPr>
      <t>及相关机构事务</t>
    </r>
  </si>
  <si>
    <r>
      <rPr>
        <sz val="11"/>
        <rFont val="Times New Roman"/>
        <charset val="134"/>
      </rPr>
      <t xml:space="preserve">      </t>
    </r>
    <r>
      <rPr>
        <sz val="11"/>
        <rFont val="宋体"/>
        <charset val="134"/>
      </rPr>
      <t>其他共产党事务支出</t>
    </r>
  </si>
  <si>
    <r>
      <rPr>
        <sz val="11"/>
        <rFont val="Times New Roman"/>
        <charset val="134"/>
      </rPr>
      <t xml:space="preserve">      </t>
    </r>
    <r>
      <rPr>
        <sz val="11"/>
        <rFont val="宋体"/>
        <charset val="134"/>
      </rPr>
      <t>质量基础</t>
    </r>
  </si>
  <si>
    <r>
      <rPr>
        <sz val="11"/>
        <rFont val="Times New Roman"/>
        <charset val="134"/>
      </rPr>
      <t xml:space="preserve">      </t>
    </r>
    <r>
      <rPr>
        <sz val="11"/>
        <rFont val="宋体"/>
        <charset val="134"/>
      </rPr>
      <t>质量安全监管</t>
    </r>
  </si>
  <si>
    <r>
      <rPr>
        <b/>
        <sz val="11"/>
        <rFont val="Times New Roman"/>
        <charset val="134"/>
      </rPr>
      <t xml:space="preserve">   </t>
    </r>
    <r>
      <rPr>
        <b/>
        <sz val="11"/>
        <rFont val="宋体"/>
        <charset val="134"/>
      </rPr>
      <t>信访事务</t>
    </r>
  </si>
  <si>
    <r>
      <rPr>
        <sz val="11"/>
        <rFont val="Times New Roman"/>
        <charset val="134"/>
      </rPr>
      <t xml:space="preserve">      </t>
    </r>
    <r>
      <rPr>
        <sz val="11"/>
        <rFont val="宋体"/>
        <charset val="134"/>
      </rPr>
      <t>其他国防动员支出</t>
    </r>
  </si>
  <si>
    <r>
      <rPr>
        <b/>
        <sz val="11"/>
        <rFont val="Times New Roman"/>
        <charset val="134"/>
      </rPr>
      <t xml:space="preserve"> </t>
    </r>
    <r>
      <rPr>
        <b/>
        <sz val="11"/>
        <rFont val="宋体"/>
        <charset val="134"/>
      </rPr>
      <t>三、公共安全支出</t>
    </r>
  </si>
  <si>
    <r>
      <rPr>
        <b/>
        <sz val="11"/>
        <rFont val="Times New Roman"/>
        <charset val="134"/>
      </rPr>
      <t xml:space="preserve">  </t>
    </r>
    <r>
      <rPr>
        <b/>
        <sz val="11"/>
        <rFont val="宋体"/>
        <charset val="134"/>
      </rPr>
      <t>教育费附加安排的支出</t>
    </r>
  </si>
  <si>
    <r>
      <rPr>
        <b/>
        <sz val="11"/>
        <rFont val="Times New Roman"/>
        <charset val="134"/>
      </rPr>
      <t xml:space="preserve">  </t>
    </r>
    <r>
      <rPr>
        <b/>
        <sz val="11"/>
        <rFont val="宋体"/>
        <charset val="134"/>
      </rPr>
      <t>五、科学技术支出</t>
    </r>
  </si>
  <si>
    <r>
      <rPr>
        <b/>
        <sz val="11"/>
        <rFont val="Times New Roman"/>
        <charset val="134"/>
      </rPr>
      <t xml:space="preserve"> </t>
    </r>
    <r>
      <rPr>
        <b/>
        <sz val="11"/>
        <rFont val="宋体"/>
        <charset val="134"/>
      </rPr>
      <t>六、文化旅游体育与传媒支出</t>
    </r>
  </si>
  <si>
    <r>
      <rPr>
        <b/>
        <sz val="11"/>
        <rFont val="Times New Roman"/>
        <charset val="134"/>
      </rPr>
      <t xml:space="preserve">    </t>
    </r>
    <r>
      <rPr>
        <b/>
        <sz val="11"/>
        <rFont val="宋体"/>
        <charset val="134"/>
      </rPr>
      <t>其他文化旅游体育与传媒支出</t>
    </r>
  </si>
  <si>
    <r>
      <rPr>
        <b/>
        <sz val="11"/>
        <rFont val="Times New Roman"/>
        <charset val="134"/>
      </rPr>
      <t xml:space="preserve"> </t>
    </r>
    <r>
      <rPr>
        <b/>
        <sz val="11"/>
        <rFont val="宋体"/>
        <charset val="134"/>
      </rPr>
      <t>七、</t>
    </r>
    <r>
      <rPr>
        <b/>
        <sz val="11"/>
        <rFont val="Times New Roman"/>
        <charset val="134"/>
      </rPr>
      <t xml:space="preserve"> </t>
    </r>
    <r>
      <rPr>
        <b/>
        <sz val="11"/>
        <rFont val="宋体"/>
        <charset val="134"/>
      </rPr>
      <t>社会保障和就业支出</t>
    </r>
  </si>
  <si>
    <r>
      <rPr>
        <sz val="11"/>
        <rFont val="Times New Roman"/>
        <charset val="134"/>
      </rPr>
      <t xml:space="preserve">      </t>
    </r>
    <r>
      <rPr>
        <sz val="11"/>
        <rFont val="宋体"/>
        <charset val="134"/>
      </rPr>
      <t>其他行政事业单位养老支出</t>
    </r>
  </si>
  <si>
    <r>
      <rPr>
        <sz val="11"/>
        <rFont val="Times New Roman"/>
        <charset val="134"/>
      </rPr>
      <t xml:space="preserve">      </t>
    </r>
    <r>
      <rPr>
        <sz val="11"/>
        <rFont val="宋体"/>
        <charset val="134"/>
      </rPr>
      <t>军队移交政府离退休干部管理机构</t>
    </r>
  </si>
  <si>
    <r>
      <rPr>
        <b/>
        <sz val="11"/>
        <rFont val="Times New Roman"/>
        <charset val="134"/>
      </rPr>
      <t xml:space="preserve"> </t>
    </r>
    <r>
      <rPr>
        <b/>
        <sz val="11"/>
        <rFont val="宋体"/>
        <charset val="134"/>
      </rPr>
      <t>八、</t>
    </r>
    <r>
      <rPr>
        <b/>
        <sz val="11"/>
        <rFont val="Times New Roman"/>
        <charset val="134"/>
      </rPr>
      <t xml:space="preserve"> </t>
    </r>
    <r>
      <rPr>
        <b/>
        <sz val="11"/>
        <rFont val="宋体"/>
        <charset val="134"/>
      </rPr>
      <t>卫生健康支出</t>
    </r>
  </si>
  <si>
    <r>
      <rPr>
        <sz val="11"/>
        <rFont val="Times New Roman"/>
        <charset val="134"/>
      </rPr>
      <t xml:space="preserve">      </t>
    </r>
    <r>
      <rPr>
        <sz val="11"/>
        <rFont val="宋体"/>
        <charset val="134"/>
      </rPr>
      <t>重大公共卫生服务</t>
    </r>
  </si>
  <si>
    <r>
      <rPr>
        <sz val="11"/>
        <rFont val="Times New Roman"/>
        <charset val="134"/>
      </rPr>
      <t xml:space="preserve">      </t>
    </r>
    <r>
      <rPr>
        <sz val="11"/>
        <rFont val="宋体"/>
        <charset val="134"/>
      </rPr>
      <t>突发公共卫生事件应急处置</t>
    </r>
  </si>
  <si>
    <r>
      <rPr>
        <sz val="11"/>
        <rFont val="Times New Roman"/>
        <charset val="134"/>
      </rPr>
      <t xml:space="preserve">      </t>
    </r>
    <r>
      <rPr>
        <sz val="11"/>
        <rFont val="宋体"/>
        <charset val="134"/>
      </rPr>
      <t>中医</t>
    </r>
    <r>
      <rPr>
        <sz val="11"/>
        <rFont val="Times New Roman"/>
        <charset val="134"/>
      </rPr>
      <t>(</t>
    </r>
    <r>
      <rPr>
        <sz val="11"/>
        <rFont val="宋体"/>
        <charset val="134"/>
      </rPr>
      <t>民族医</t>
    </r>
    <r>
      <rPr>
        <sz val="11"/>
        <rFont val="Times New Roman"/>
        <charset val="134"/>
      </rPr>
      <t>)</t>
    </r>
    <r>
      <rPr>
        <sz val="11"/>
        <rFont val="宋体"/>
        <charset val="134"/>
      </rPr>
      <t>药专项</t>
    </r>
  </si>
  <si>
    <r>
      <rPr>
        <sz val="11"/>
        <rFont val="Times New Roman"/>
        <charset val="134"/>
      </rPr>
      <t xml:space="preserve">      </t>
    </r>
    <r>
      <rPr>
        <sz val="11"/>
        <rFont val="宋体"/>
        <charset val="134"/>
      </rPr>
      <t>医疗保障政策管理</t>
    </r>
  </si>
  <si>
    <t xml:space="preserve">  中医药事务</t>
  </si>
  <si>
    <t xml:space="preserve">      中医(民族医)药专项</t>
  </si>
  <si>
    <r>
      <rPr>
        <b/>
        <sz val="11"/>
        <rFont val="Times New Roman"/>
        <charset val="134"/>
      </rPr>
      <t xml:space="preserve">  </t>
    </r>
    <r>
      <rPr>
        <b/>
        <sz val="11"/>
        <rFont val="宋体"/>
        <charset val="134"/>
      </rPr>
      <t>九、节能环保支出</t>
    </r>
  </si>
  <si>
    <r>
      <rPr>
        <b/>
        <sz val="11"/>
        <rFont val="Times New Roman"/>
        <charset val="134"/>
      </rPr>
      <t xml:space="preserve">    </t>
    </r>
    <r>
      <rPr>
        <b/>
        <sz val="11"/>
        <rFont val="宋体"/>
        <charset val="134"/>
      </rPr>
      <t>已垦草原退耕还草</t>
    </r>
  </si>
  <si>
    <r>
      <rPr>
        <sz val="11"/>
        <rFont val="Times New Roman"/>
        <charset val="134"/>
      </rPr>
      <t xml:space="preserve">      </t>
    </r>
    <r>
      <rPr>
        <sz val="11"/>
        <rFont val="宋体"/>
        <charset val="134"/>
      </rPr>
      <t>已垦草原退耕还草</t>
    </r>
  </si>
  <si>
    <r>
      <rPr>
        <b/>
        <sz val="11"/>
        <rFont val="Times New Roman"/>
        <charset val="134"/>
      </rPr>
      <t xml:space="preserve"> </t>
    </r>
    <r>
      <rPr>
        <b/>
        <sz val="11"/>
        <rFont val="宋体"/>
        <charset val="134"/>
      </rPr>
      <t>十、</t>
    </r>
    <r>
      <rPr>
        <b/>
        <sz val="11"/>
        <rFont val="Times New Roman"/>
        <charset val="134"/>
      </rPr>
      <t xml:space="preserve"> </t>
    </r>
    <r>
      <rPr>
        <b/>
        <sz val="11"/>
        <rFont val="宋体"/>
        <charset val="134"/>
      </rPr>
      <t>城乡社区支出</t>
    </r>
  </si>
  <si>
    <r>
      <rPr>
        <sz val="11"/>
        <rFont val="Times New Roman"/>
        <charset val="134"/>
      </rPr>
      <t xml:space="preserve">     </t>
    </r>
    <r>
      <rPr>
        <sz val="11"/>
        <rFont val="宋体"/>
        <charset val="134"/>
      </rPr>
      <t>其他城乡社区管理事务支出</t>
    </r>
  </si>
  <si>
    <r>
      <rPr>
        <b/>
        <sz val="11"/>
        <rFont val="Times New Roman"/>
        <charset val="134"/>
      </rPr>
      <t xml:space="preserve">  </t>
    </r>
    <r>
      <rPr>
        <b/>
        <sz val="11"/>
        <rFont val="宋体"/>
        <charset val="134"/>
      </rPr>
      <t>十一、农林水支出</t>
    </r>
  </si>
  <si>
    <r>
      <rPr>
        <b/>
        <sz val="11"/>
        <rFont val="Times New Roman"/>
        <charset val="134"/>
      </rPr>
      <t xml:space="preserve">    </t>
    </r>
    <r>
      <rPr>
        <b/>
        <sz val="11"/>
        <rFont val="宋体"/>
        <charset val="134"/>
      </rPr>
      <t>农业农村</t>
    </r>
  </si>
  <si>
    <r>
      <rPr>
        <sz val="11"/>
        <rFont val="Times New Roman"/>
        <charset val="134"/>
      </rPr>
      <t xml:space="preserve">      </t>
    </r>
    <r>
      <rPr>
        <sz val="11"/>
        <rFont val="宋体"/>
        <charset val="134"/>
      </rPr>
      <t>耕地建设与利用</t>
    </r>
  </si>
  <si>
    <r>
      <rPr>
        <sz val="11"/>
        <rFont val="Times New Roman"/>
        <charset val="134"/>
      </rPr>
      <t xml:space="preserve">      </t>
    </r>
    <r>
      <rPr>
        <sz val="11"/>
        <rFont val="宋体"/>
        <charset val="134"/>
      </rPr>
      <t>贷款奖补和贴息</t>
    </r>
  </si>
  <si>
    <r>
      <rPr>
        <sz val="11"/>
        <rFont val="Times New Roman"/>
        <charset val="134"/>
      </rPr>
      <t xml:space="preserve">      </t>
    </r>
    <r>
      <rPr>
        <sz val="11"/>
        <rFont val="宋体"/>
        <charset val="134"/>
      </rPr>
      <t>国有农场办社会职能改革补助</t>
    </r>
  </si>
  <si>
    <r>
      <rPr>
        <sz val="11"/>
        <rFont val="Times New Roman"/>
        <charset val="134"/>
      </rPr>
      <t xml:space="preserve">      </t>
    </r>
    <r>
      <rPr>
        <sz val="11"/>
        <rFont val="宋体"/>
        <charset val="134"/>
      </rPr>
      <t>创业担保贷款贴息及奖补</t>
    </r>
  </si>
  <si>
    <r>
      <rPr>
        <b/>
        <sz val="11"/>
        <rFont val="Times New Roman"/>
        <charset val="134"/>
      </rPr>
      <t xml:space="preserve">  </t>
    </r>
    <r>
      <rPr>
        <b/>
        <sz val="11"/>
        <rFont val="宋体"/>
        <charset val="134"/>
      </rPr>
      <t>十二、交通运输支出</t>
    </r>
  </si>
  <si>
    <r>
      <rPr>
        <b/>
        <sz val="11"/>
        <rFont val="Times New Roman"/>
        <charset val="134"/>
      </rPr>
      <t xml:space="preserve">  </t>
    </r>
    <r>
      <rPr>
        <b/>
        <sz val="11"/>
        <rFont val="宋体"/>
        <charset val="134"/>
      </rPr>
      <t>十三、资源勘探工业信息等支出</t>
    </r>
  </si>
  <si>
    <r>
      <rPr>
        <b/>
        <sz val="11"/>
        <rFont val="Times New Roman"/>
        <charset val="134"/>
      </rPr>
      <t xml:space="preserve"> </t>
    </r>
    <r>
      <rPr>
        <b/>
        <sz val="11"/>
        <rFont val="宋体"/>
        <charset val="134"/>
      </rPr>
      <t>十四、</t>
    </r>
    <r>
      <rPr>
        <b/>
        <sz val="11"/>
        <rFont val="Times New Roman"/>
        <charset val="134"/>
      </rPr>
      <t xml:space="preserve"> </t>
    </r>
    <r>
      <rPr>
        <b/>
        <sz val="11"/>
        <rFont val="宋体"/>
        <charset val="134"/>
      </rPr>
      <t>商业服务业等支出</t>
    </r>
  </si>
  <si>
    <r>
      <rPr>
        <b/>
        <sz val="11"/>
        <rFont val="Times New Roman"/>
        <charset val="134"/>
      </rPr>
      <t xml:space="preserve">  </t>
    </r>
    <r>
      <rPr>
        <b/>
        <sz val="11"/>
        <rFont val="宋体"/>
        <charset val="134"/>
      </rPr>
      <t>十五、自然资源海洋气象等支出</t>
    </r>
  </si>
  <si>
    <r>
      <rPr>
        <sz val="11"/>
        <rFont val="Times New Roman"/>
        <charset val="134"/>
      </rPr>
      <t xml:space="preserve">     </t>
    </r>
    <r>
      <rPr>
        <sz val="11"/>
        <rFont val="宋体"/>
        <charset val="134"/>
      </rPr>
      <t>其他自然资源事务支出</t>
    </r>
  </si>
  <si>
    <r>
      <rPr>
        <b/>
        <sz val="11"/>
        <rFont val="Times New Roman"/>
        <charset val="134"/>
      </rPr>
      <t xml:space="preserve">  </t>
    </r>
    <r>
      <rPr>
        <b/>
        <sz val="11"/>
        <rFont val="宋体"/>
        <charset val="134"/>
      </rPr>
      <t>十六、住房保障支出</t>
    </r>
  </si>
  <si>
    <r>
      <rPr>
        <b/>
        <sz val="11"/>
        <rFont val="Times New Roman"/>
        <charset val="134"/>
      </rPr>
      <t xml:space="preserve"> </t>
    </r>
    <r>
      <rPr>
        <b/>
        <sz val="11"/>
        <rFont val="宋体"/>
        <charset val="134"/>
      </rPr>
      <t>十七、</t>
    </r>
    <r>
      <rPr>
        <b/>
        <sz val="11"/>
        <rFont val="Times New Roman"/>
        <charset val="134"/>
      </rPr>
      <t xml:space="preserve"> </t>
    </r>
    <r>
      <rPr>
        <b/>
        <sz val="11"/>
        <rFont val="宋体"/>
        <charset val="134"/>
      </rPr>
      <t>粮油物资储备支出</t>
    </r>
  </si>
  <si>
    <r>
      <rPr>
        <b/>
        <sz val="11"/>
        <rFont val="Times New Roman"/>
        <charset val="134"/>
      </rPr>
      <t xml:space="preserve">    </t>
    </r>
    <r>
      <rPr>
        <b/>
        <sz val="11"/>
        <rFont val="宋体"/>
        <charset val="134"/>
      </rPr>
      <t>粮油物资事务</t>
    </r>
  </si>
  <si>
    <r>
      <rPr>
        <b/>
        <sz val="11"/>
        <rFont val="Times New Roman"/>
        <charset val="134"/>
      </rPr>
      <t xml:space="preserve">  </t>
    </r>
    <r>
      <rPr>
        <b/>
        <sz val="11"/>
        <rFont val="宋体"/>
        <charset val="134"/>
      </rPr>
      <t>十八、灾害防治及应急管理支出</t>
    </r>
  </si>
  <si>
    <r>
      <rPr>
        <b/>
        <sz val="11"/>
        <rFont val="Times New Roman"/>
        <charset val="134"/>
      </rPr>
      <t xml:space="preserve">    </t>
    </r>
    <r>
      <rPr>
        <b/>
        <sz val="11"/>
        <rFont val="宋体"/>
        <charset val="134"/>
      </rPr>
      <t>消防救援事务</t>
    </r>
  </si>
  <si>
    <r>
      <rPr>
        <sz val="11"/>
        <rFont val="Times New Roman"/>
        <charset val="134"/>
      </rPr>
      <t xml:space="preserve">      </t>
    </r>
    <r>
      <rPr>
        <sz val="11"/>
        <rFont val="宋体"/>
        <charset val="134"/>
      </rPr>
      <t>地震事业机构</t>
    </r>
    <r>
      <rPr>
        <sz val="11"/>
        <rFont val="Times New Roman"/>
        <charset val="134"/>
      </rPr>
      <t xml:space="preserve"> </t>
    </r>
  </si>
  <si>
    <r>
      <rPr>
        <b/>
        <sz val="11"/>
        <rFont val="宋体"/>
        <charset val="134"/>
      </rPr>
      <t>十九、预备费</t>
    </r>
  </si>
  <si>
    <r>
      <rPr>
        <b/>
        <sz val="11"/>
        <rFont val="宋体"/>
        <charset val="134"/>
      </rPr>
      <t>二十、其他支出</t>
    </r>
  </si>
  <si>
    <r>
      <rPr>
        <b/>
        <sz val="11"/>
        <rFont val="宋体"/>
        <charset val="134"/>
      </rPr>
      <t>二十一、债务付息支出</t>
    </r>
  </si>
  <si>
    <r>
      <rPr>
        <b/>
        <sz val="11"/>
        <rFont val="宋体"/>
        <charset val="134"/>
      </rPr>
      <t>二十二、债务发行费用支出</t>
    </r>
  </si>
  <si>
    <r>
      <rPr>
        <b/>
        <sz val="11"/>
        <rFont val="Times New Roman"/>
        <charset val="134"/>
      </rPr>
      <t xml:space="preserve">  </t>
    </r>
    <r>
      <rPr>
        <b/>
        <sz val="11"/>
        <rFont val="宋体"/>
        <charset val="134"/>
      </rPr>
      <t>上解支出</t>
    </r>
  </si>
  <si>
    <r>
      <rPr>
        <b/>
        <sz val="11"/>
        <rFont val="Times New Roman"/>
        <charset val="134"/>
      </rPr>
      <t xml:space="preserve">   </t>
    </r>
    <r>
      <rPr>
        <b/>
        <sz val="11"/>
        <rFont val="宋体"/>
        <charset val="134"/>
      </rPr>
      <t>地方政府一般债务还本支出</t>
    </r>
  </si>
  <si>
    <r>
      <rPr>
        <sz val="11"/>
        <rFont val="Times New Roman"/>
        <charset val="134"/>
      </rPr>
      <t xml:space="preserve">    </t>
    </r>
    <r>
      <rPr>
        <sz val="11"/>
        <rFont val="宋体"/>
        <charset val="134"/>
      </rPr>
      <t>结转</t>
    </r>
  </si>
  <si>
    <t>表十一</t>
  </si>
  <si>
    <r>
      <rPr>
        <sz val="20"/>
        <rFont val="宋体"/>
        <charset val="134"/>
      </rPr>
      <t>武定县</t>
    </r>
    <r>
      <rPr>
        <sz val="20"/>
        <rFont val="Times New Roman"/>
        <charset val="134"/>
      </rPr>
      <t>2024</t>
    </r>
    <r>
      <rPr>
        <sz val="20"/>
        <rFont val="宋体"/>
        <charset val="134"/>
      </rPr>
      <t>年政府预算支出经济分类情况表</t>
    </r>
  </si>
  <si>
    <t>项    目</t>
  </si>
  <si>
    <t>总计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</si>
  <si>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</si>
  <si>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</si>
  <si>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</si>
  <si>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</si>
  <si>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</si>
  <si>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</si>
  <si>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</si>
  <si>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</si>
  <si>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</si>
  <si>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</si>
  <si>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</si>
  <si>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预备费及预留</t>
  </si>
  <si>
    <t>其他支出</t>
  </si>
  <si>
    <t>201</t>
  </si>
  <si>
    <t>一、一般公共服务支出</t>
  </si>
  <si>
    <t>203</t>
  </si>
  <si>
    <t>二、国防支出</t>
  </si>
  <si>
    <t>204</t>
  </si>
  <si>
    <t>三、公共安全支出</t>
  </si>
  <si>
    <t>205</t>
  </si>
  <si>
    <t>四、教育支出</t>
  </si>
  <si>
    <t>206</t>
  </si>
  <si>
    <t>五、科学技术支出</t>
  </si>
  <si>
    <t>207</t>
  </si>
  <si>
    <t>六、文化旅游体育与传媒支出</t>
  </si>
  <si>
    <t>208</t>
  </si>
  <si>
    <t>七、社会保障和就业支出</t>
  </si>
  <si>
    <t>210</t>
  </si>
  <si>
    <t>211</t>
  </si>
  <si>
    <t>九、节能环保支出</t>
  </si>
  <si>
    <t>212</t>
  </si>
  <si>
    <t>十、城乡社区支出</t>
  </si>
  <si>
    <t>213</t>
  </si>
  <si>
    <t>十一、农林水支出</t>
  </si>
  <si>
    <t>214</t>
  </si>
  <si>
    <t>十二、交通运输支出</t>
  </si>
  <si>
    <t>215</t>
  </si>
  <si>
    <t>十三、资源勘探工业信息等支出</t>
  </si>
  <si>
    <t>216</t>
  </si>
  <si>
    <t>十四、商业服务业等支出</t>
  </si>
  <si>
    <t>十五、金融支出</t>
  </si>
  <si>
    <t>220</t>
  </si>
  <si>
    <t>十六、自然资源海洋气象等支出</t>
  </si>
  <si>
    <t>221</t>
  </si>
  <si>
    <t>十七、住房保障支出</t>
  </si>
  <si>
    <t>222</t>
  </si>
  <si>
    <t>十八、粮油物资储备支出</t>
  </si>
  <si>
    <t>224</t>
  </si>
  <si>
    <t>十九、灾害防治及应急管理支出</t>
  </si>
  <si>
    <t>227</t>
  </si>
  <si>
    <t>二十、预备费</t>
  </si>
  <si>
    <t>二十一、债务付息支出</t>
  </si>
  <si>
    <t>二十二、债务发行费用支出</t>
  </si>
  <si>
    <t>表十二</t>
  </si>
  <si>
    <t>武定县2024年政府性基金预算收入情况表</t>
  </si>
  <si>
    <t xml:space="preserve">    缴纳新增建设用地土地有偿使用费</t>
  </si>
  <si>
    <r>
      <rPr>
        <sz val="11"/>
        <rFont val="Times New Roman"/>
        <charset val="134"/>
      </rPr>
      <t xml:space="preserve">        </t>
    </r>
    <r>
      <rPr>
        <sz val="11"/>
        <rFont val="宋体"/>
        <charset val="134"/>
      </rPr>
      <t>其他土地出让收入</t>
    </r>
  </si>
  <si>
    <t xml:space="preserve">    其他地方自行试点项目收益专项债券对应项目专项收入</t>
  </si>
  <si>
    <t>表十三</t>
  </si>
  <si>
    <r>
      <rPr>
        <sz val="20"/>
        <rFont val="宋体"/>
        <charset val="134"/>
      </rPr>
      <t>武定县</t>
    </r>
    <r>
      <rPr>
        <sz val="20"/>
        <rFont val="Times New Roman"/>
        <charset val="134"/>
      </rPr>
      <t>2024</t>
    </r>
    <r>
      <rPr>
        <sz val="20"/>
        <rFont val="宋体"/>
        <charset val="134"/>
      </rPr>
      <t>年政府性基金预算支出情况表</t>
    </r>
  </si>
  <si>
    <r>
      <rPr>
        <b/>
        <sz val="12"/>
        <rFont val="宋体"/>
        <charset val="134"/>
      </rPr>
      <t>预算编码</t>
    </r>
  </si>
  <si>
    <r>
      <rPr>
        <b/>
        <sz val="14"/>
        <rFont val="宋体"/>
        <charset val="134"/>
      </rPr>
      <t>项目名称</t>
    </r>
  </si>
  <si>
    <r>
      <rPr>
        <b/>
        <sz val="11"/>
        <rFont val="宋体"/>
        <charset val="134"/>
      </rPr>
      <t>一、文化旅游体育与媒体支出</t>
    </r>
  </si>
  <si>
    <r>
      <rPr>
        <b/>
        <sz val="11"/>
        <rFont val="宋体"/>
        <charset val="134"/>
      </rPr>
      <t>二、社会保障和就业支出</t>
    </r>
  </si>
  <si>
    <r>
      <rPr>
        <b/>
        <sz val="11"/>
        <rFont val="宋体"/>
        <charset val="134"/>
      </rPr>
      <t>三、节能环保支出</t>
    </r>
  </si>
  <si>
    <r>
      <rPr>
        <b/>
        <sz val="11"/>
        <rFont val="宋体"/>
        <charset val="134"/>
      </rPr>
      <t>四、城乡社区支出</t>
    </r>
  </si>
  <si>
    <r>
      <rPr>
        <b/>
        <sz val="11"/>
        <rFont val="Times New Roman"/>
        <charset val="134"/>
      </rPr>
      <t xml:space="preserve">    </t>
    </r>
    <r>
      <rPr>
        <b/>
        <sz val="11"/>
        <rFont val="宋体"/>
        <charset val="134"/>
      </rPr>
      <t>国有土地使用权出让收入安排的支出</t>
    </r>
  </si>
  <si>
    <r>
      <rPr>
        <sz val="11"/>
        <rFont val="Times New Roman"/>
        <charset val="134"/>
      </rPr>
      <t xml:space="preserve">      </t>
    </r>
    <r>
      <rPr>
        <sz val="11"/>
        <rFont val="宋体"/>
        <charset val="134"/>
      </rPr>
      <t>廉租住房支出</t>
    </r>
    <r>
      <rPr>
        <sz val="11"/>
        <rFont val="Times New Roman"/>
        <charset val="134"/>
      </rPr>
      <t xml:space="preserve"> </t>
    </r>
  </si>
  <si>
    <r>
      <rPr>
        <sz val="11"/>
        <rFont val="Times New Roman"/>
        <charset val="134"/>
      </rPr>
      <t xml:space="preserve">      </t>
    </r>
    <r>
      <rPr>
        <sz val="11"/>
        <rFont val="宋体"/>
        <charset val="134"/>
      </rPr>
      <t>农业生产发展支出</t>
    </r>
  </si>
  <si>
    <r>
      <rPr>
        <sz val="11"/>
        <rFont val="Times New Roman"/>
        <charset val="134"/>
      </rPr>
      <t xml:space="preserve">      </t>
    </r>
    <r>
      <rPr>
        <sz val="11"/>
        <rFont val="宋体"/>
        <charset val="134"/>
      </rPr>
      <t>农村社会事业支出</t>
    </r>
  </si>
  <si>
    <r>
      <rPr>
        <sz val="11"/>
        <rFont val="Times New Roman"/>
        <charset val="134"/>
      </rPr>
      <t xml:space="preserve">      </t>
    </r>
    <r>
      <rPr>
        <sz val="11"/>
        <rFont val="宋体"/>
        <charset val="134"/>
      </rPr>
      <t>农业农村生态环境支出</t>
    </r>
  </si>
  <si>
    <r>
      <rPr>
        <sz val="11"/>
        <rFont val="Times New Roman"/>
        <charset val="134"/>
      </rPr>
      <t xml:space="preserve">      </t>
    </r>
    <r>
      <rPr>
        <sz val="11"/>
        <rFont val="宋体"/>
        <charset val="134"/>
      </rPr>
      <t>棚户区改造支出</t>
    </r>
  </si>
  <si>
    <r>
      <rPr>
        <sz val="11"/>
        <rFont val="Times New Roman"/>
        <charset val="134"/>
      </rPr>
      <t xml:space="preserve">      </t>
    </r>
    <r>
      <rPr>
        <sz val="11"/>
        <rFont val="宋体"/>
        <charset val="134"/>
      </rPr>
      <t>公共租赁住房支出</t>
    </r>
  </si>
  <si>
    <r>
      <rPr>
        <sz val="11"/>
        <rFont val="Times New Roman"/>
        <charset val="134"/>
      </rPr>
      <t xml:space="preserve">      </t>
    </r>
    <r>
      <rPr>
        <sz val="11"/>
        <rFont val="宋体"/>
        <charset val="134"/>
      </rPr>
      <t>保障性住房租金补贴</t>
    </r>
  </si>
  <si>
    <r>
      <rPr>
        <sz val="11"/>
        <rFont val="Times New Roman"/>
        <charset val="134"/>
      </rPr>
      <t xml:space="preserve">      </t>
    </r>
    <r>
      <rPr>
        <sz val="11"/>
        <rFont val="宋体"/>
        <charset val="134"/>
      </rPr>
      <t>国有土地收益基金及对应专项债务收入安排的支出</t>
    </r>
  </si>
  <si>
    <r>
      <rPr>
        <sz val="11"/>
        <rFont val="Times New Roman"/>
        <charset val="134"/>
      </rPr>
      <t xml:space="preserve">      </t>
    </r>
    <r>
      <rPr>
        <sz val="11"/>
        <rFont val="宋体"/>
        <charset val="134"/>
      </rPr>
      <t>农业土地开发资金及对应专项债务收入安排的支出</t>
    </r>
  </si>
  <si>
    <r>
      <rPr>
        <sz val="11"/>
        <rFont val="Times New Roman"/>
        <charset val="134"/>
      </rPr>
      <t xml:space="preserve">      </t>
    </r>
    <r>
      <rPr>
        <sz val="11"/>
        <rFont val="宋体"/>
        <charset val="134"/>
      </rPr>
      <t>城市基础设施配套费及对应专项债务收入安排的支出</t>
    </r>
  </si>
  <si>
    <r>
      <rPr>
        <b/>
        <sz val="11"/>
        <rFont val="宋体"/>
        <charset val="134"/>
      </rPr>
      <t>五、农林水支出</t>
    </r>
  </si>
  <si>
    <r>
      <rPr>
        <sz val="11"/>
        <rFont val="Times New Roman"/>
        <charset val="134"/>
      </rPr>
      <t xml:space="preserve">      </t>
    </r>
    <r>
      <rPr>
        <sz val="11"/>
        <rFont val="宋体"/>
        <charset val="134"/>
      </rPr>
      <t>国家重大水利工程建设基金安排的支出</t>
    </r>
  </si>
  <si>
    <r>
      <rPr>
        <b/>
        <sz val="11"/>
        <rFont val="宋体"/>
        <charset val="134"/>
      </rPr>
      <t>六、其他支出</t>
    </r>
  </si>
  <si>
    <r>
      <rPr>
        <b/>
        <sz val="11"/>
        <rFont val="Times New Roman"/>
        <charset val="134"/>
      </rPr>
      <t xml:space="preserve">    </t>
    </r>
    <r>
      <rPr>
        <b/>
        <sz val="11"/>
        <rFont val="宋体"/>
        <charset val="134"/>
      </rPr>
      <t>彩票公益金及对应专项债务收入安排的支出</t>
    </r>
  </si>
  <si>
    <r>
      <rPr>
        <sz val="11"/>
        <rFont val="Times New Roman"/>
        <charset val="134"/>
      </rPr>
      <t xml:space="preserve">      </t>
    </r>
    <r>
      <rPr>
        <sz val="11"/>
        <rFont val="宋体"/>
        <charset val="134"/>
      </rPr>
      <t>用于文化事业的彩票公益金支出</t>
    </r>
  </si>
  <si>
    <r>
      <rPr>
        <b/>
        <sz val="11"/>
        <rFont val="宋体"/>
        <charset val="134"/>
      </rPr>
      <t>七、其他政府性基金及对应专项债务收入安排的支出</t>
    </r>
  </si>
  <si>
    <r>
      <rPr>
        <b/>
        <sz val="11"/>
        <rFont val="宋体"/>
        <charset val="134"/>
      </rPr>
      <t>八、债务付息支出</t>
    </r>
  </si>
  <si>
    <r>
      <rPr>
        <sz val="11"/>
        <rFont val="Times New Roman"/>
        <charset val="134"/>
      </rPr>
      <t xml:space="preserve">    </t>
    </r>
    <r>
      <rPr>
        <sz val="11"/>
        <rFont val="宋体"/>
        <charset val="134"/>
      </rPr>
      <t>地方政府专项债务付息支出</t>
    </r>
  </si>
  <si>
    <r>
      <rPr>
        <b/>
        <sz val="11"/>
        <rFont val="宋体"/>
        <charset val="134"/>
      </rPr>
      <t>九、债务发行费用支出</t>
    </r>
  </si>
  <si>
    <r>
      <rPr>
        <sz val="11"/>
        <rFont val="Times New Roman"/>
        <charset val="134"/>
      </rPr>
      <t xml:space="preserve">       </t>
    </r>
    <r>
      <rPr>
        <sz val="11"/>
        <rFont val="宋体"/>
        <charset val="134"/>
      </rPr>
      <t>国有土地使用权出让金债务发行费用支出</t>
    </r>
  </si>
  <si>
    <r>
      <rPr>
        <sz val="11"/>
        <rFont val="Times New Roman"/>
        <charset val="134"/>
      </rPr>
      <t xml:space="preserve">       </t>
    </r>
    <r>
      <rPr>
        <sz val="11"/>
        <rFont val="宋体"/>
        <charset val="134"/>
      </rPr>
      <t>其他地方自行试点项目收益专项债券发行费用支出</t>
    </r>
  </si>
  <si>
    <t>政府性基金转移支付</t>
  </si>
  <si>
    <t xml:space="preserve">  调出资金</t>
  </si>
  <si>
    <r>
      <rPr>
        <sz val="11"/>
        <rFont val="Times New Roman"/>
        <charset val="134"/>
      </rPr>
      <t xml:space="preserve">      </t>
    </r>
    <r>
      <rPr>
        <sz val="11"/>
        <rFont val="宋体"/>
        <charset val="134"/>
      </rPr>
      <t>国有土地使用权出让金债务还本支出</t>
    </r>
  </si>
  <si>
    <t>表十四</t>
  </si>
  <si>
    <t>武定县2024年国有资本经营收入预算情况表</t>
  </si>
  <si>
    <r>
      <rPr>
        <b/>
        <sz val="12"/>
        <rFont val="宋体"/>
        <charset val="134"/>
      </rPr>
      <t>国有资本经营预算收入合计</t>
    </r>
  </si>
  <si>
    <r>
      <rPr>
        <sz val="10"/>
        <rFont val="Times New Roman"/>
        <charset val="134"/>
      </rPr>
      <t xml:space="preserve">    </t>
    </r>
    <r>
      <rPr>
        <sz val="10"/>
        <rFont val="宋体"/>
        <charset val="134"/>
      </rPr>
      <t>利润收入</t>
    </r>
  </si>
  <si>
    <r>
      <rPr>
        <sz val="10"/>
        <rFont val="Times New Roman"/>
        <charset val="134"/>
      </rPr>
      <t xml:space="preserve">      </t>
    </r>
    <r>
      <rPr>
        <sz val="10"/>
        <rFont val="宋体"/>
        <charset val="134"/>
      </rPr>
      <t>烟草企业利润收入</t>
    </r>
  </si>
  <si>
    <r>
      <rPr>
        <sz val="10"/>
        <rFont val="Times New Roman"/>
        <charset val="134"/>
      </rPr>
      <t xml:space="preserve">      </t>
    </r>
    <r>
      <rPr>
        <sz val="10"/>
        <rFont val="宋体"/>
        <charset val="134"/>
      </rPr>
      <t>石油石化企业利润收入</t>
    </r>
  </si>
  <si>
    <r>
      <rPr>
        <sz val="10"/>
        <rFont val="Times New Roman"/>
        <charset val="134"/>
      </rPr>
      <t xml:space="preserve">      </t>
    </r>
    <r>
      <rPr>
        <sz val="10"/>
        <rFont val="宋体"/>
        <charset val="134"/>
      </rPr>
      <t>电力企业利润收入</t>
    </r>
  </si>
  <si>
    <r>
      <rPr>
        <sz val="10"/>
        <rFont val="Times New Roman"/>
        <charset val="134"/>
      </rPr>
      <t xml:space="preserve">      </t>
    </r>
    <r>
      <rPr>
        <sz val="10"/>
        <rFont val="宋体"/>
        <charset val="134"/>
      </rPr>
      <t>电信企业利润收入</t>
    </r>
  </si>
  <si>
    <r>
      <rPr>
        <sz val="10"/>
        <rFont val="Times New Roman"/>
        <charset val="134"/>
      </rPr>
      <t xml:space="preserve">      </t>
    </r>
    <r>
      <rPr>
        <sz val="10"/>
        <rFont val="宋体"/>
        <charset val="134"/>
      </rPr>
      <t>有色冶金采掘企业利润收入</t>
    </r>
  </si>
  <si>
    <r>
      <rPr>
        <sz val="10"/>
        <rFont val="Times New Roman"/>
        <charset val="134"/>
      </rPr>
      <t xml:space="preserve">      </t>
    </r>
    <r>
      <rPr>
        <sz val="10"/>
        <rFont val="宋体"/>
        <charset val="134"/>
      </rPr>
      <t>化工企业利润收入</t>
    </r>
  </si>
  <si>
    <r>
      <rPr>
        <sz val="10"/>
        <rFont val="Times New Roman"/>
        <charset val="134"/>
      </rPr>
      <t xml:space="preserve">      </t>
    </r>
    <r>
      <rPr>
        <sz val="10"/>
        <rFont val="宋体"/>
        <charset val="134"/>
      </rPr>
      <t>运输企业利润收入</t>
    </r>
  </si>
  <si>
    <r>
      <rPr>
        <sz val="10"/>
        <rFont val="Times New Roman"/>
        <charset val="134"/>
      </rPr>
      <t xml:space="preserve">      </t>
    </r>
    <r>
      <rPr>
        <sz val="10"/>
        <rFont val="宋体"/>
        <charset val="134"/>
      </rPr>
      <t>建筑施工企业利润收入</t>
    </r>
  </si>
  <si>
    <r>
      <rPr>
        <sz val="10"/>
        <rFont val="Times New Roman"/>
        <charset val="134"/>
      </rPr>
      <t xml:space="preserve">      </t>
    </r>
    <r>
      <rPr>
        <sz val="10"/>
        <rFont val="宋体"/>
        <charset val="134"/>
      </rPr>
      <t>房地产企业利润收入</t>
    </r>
  </si>
  <si>
    <r>
      <rPr>
        <sz val="10"/>
        <rFont val="Times New Roman"/>
        <charset val="134"/>
      </rPr>
      <t xml:space="preserve">      </t>
    </r>
    <r>
      <rPr>
        <sz val="10"/>
        <rFont val="宋体"/>
        <charset val="134"/>
      </rPr>
      <t>建材企业利润收入</t>
    </r>
  </si>
  <si>
    <r>
      <rPr>
        <sz val="10"/>
        <rFont val="Times New Roman"/>
        <charset val="134"/>
      </rPr>
      <t xml:space="preserve">      </t>
    </r>
    <r>
      <rPr>
        <sz val="10"/>
        <rFont val="宋体"/>
        <charset val="134"/>
      </rPr>
      <t>医药企业利润收入</t>
    </r>
  </si>
  <si>
    <r>
      <rPr>
        <sz val="10"/>
        <rFont val="Times New Roman"/>
        <charset val="134"/>
      </rPr>
      <t xml:space="preserve">      </t>
    </r>
    <r>
      <rPr>
        <sz val="10"/>
        <rFont val="宋体"/>
        <charset val="134"/>
      </rPr>
      <t>农林牧渔企业利润收入</t>
    </r>
  </si>
  <si>
    <r>
      <rPr>
        <sz val="10"/>
        <rFont val="Times New Roman"/>
        <charset val="134"/>
      </rPr>
      <t xml:space="preserve">      </t>
    </r>
    <r>
      <rPr>
        <sz val="10"/>
        <rFont val="宋体"/>
        <charset val="134"/>
      </rPr>
      <t>邮政企业利润收入</t>
    </r>
  </si>
  <si>
    <r>
      <rPr>
        <sz val="10"/>
        <rFont val="Times New Roman"/>
        <charset val="134"/>
      </rPr>
      <t xml:space="preserve">      </t>
    </r>
    <r>
      <rPr>
        <sz val="10"/>
        <rFont val="宋体"/>
        <charset val="134"/>
      </rPr>
      <t>其他国有资本经营预算企业利润收入</t>
    </r>
  </si>
  <si>
    <r>
      <rPr>
        <sz val="10"/>
        <rFont val="Times New Roman"/>
        <charset val="134"/>
      </rPr>
      <t xml:space="preserve">    </t>
    </r>
    <r>
      <rPr>
        <sz val="10"/>
        <rFont val="宋体"/>
        <charset val="134"/>
      </rPr>
      <t>股利、股息收入</t>
    </r>
  </si>
  <si>
    <r>
      <rPr>
        <sz val="10"/>
        <rFont val="Times New Roman"/>
        <charset val="134"/>
      </rPr>
      <t xml:space="preserve">      </t>
    </r>
    <r>
      <rPr>
        <sz val="10"/>
        <rFont val="宋体"/>
        <charset val="134"/>
      </rPr>
      <t>国有控股公司股利、股息收入</t>
    </r>
  </si>
  <si>
    <r>
      <rPr>
        <sz val="10"/>
        <rFont val="Times New Roman"/>
        <charset val="134"/>
      </rPr>
      <t xml:space="preserve">      </t>
    </r>
    <r>
      <rPr>
        <sz val="10"/>
        <rFont val="宋体"/>
        <charset val="134"/>
      </rPr>
      <t>国有参股公司股利、股息收入</t>
    </r>
  </si>
  <si>
    <r>
      <rPr>
        <sz val="10"/>
        <rFont val="Times New Roman"/>
        <charset val="134"/>
      </rPr>
      <t xml:space="preserve">      </t>
    </r>
    <r>
      <rPr>
        <sz val="10"/>
        <rFont val="宋体"/>
        <charset val="134"/>
      </rPr>
      <t>金融企业股利、股息收入（国资预算）</t>
    </r>
  </si>
  <si>
    <r>
      <rPr>
        <sz val="10"/>
        <rFont val="Times New Roman"/>
        <charset val="134"/>
      </rPr>
      <t xml:space="preserve">      </t>
    </r>
    <r>
      <rPr>
        <sz val="10"/>
        <rFont val="宋体"/>
        <charset val="134"/>
      </rPr>
      <t>其他国有资本经营预算企业股利、股息收入</t>
    </r>
  </si>
  <si>
    <r>
      <rPr>
        <sz val="10"/>
        <rFont val="Times New Roman"/>
        <charset val="134"/>
      </rPr>
      <t xml:space="preserve">    </t>
    </r>
    <r>
      <rPr>
        <sz val="10"/>
        <rFont val="宋体"/>
        <charset val="134"/>
      </rPr>
      <t>产权转让收入</t>
    </r>
  </si>
  <si>
    <r>
      <rPr>
        <sz val="10"/>
        <rFont val="Times New Roman"/>
        <charset val="134"/>
      </rPr>
      <t xml:space="preserve">      </t>
    </r>
    <r>
      <rPr>
        <sz val="10"/>
        <rFont val="宋体"/>
        <charset val="134"/>
      </rPr>
      <t>国有股减持收入</t>
    </r>
  </si>
  <si>
    <r>
      <rPr>
        <sz val="10"/>
        <rFont val="Times New Roman"/>
        <charset val="134"/>
      </rPr>
      <t xml:space="preserve">      </t>
    </r>
    <r>
      <rPr>
        <sz val="10"/>
        <rFont val="宋体"/>
        <charset val="134"/>
      </rPr>
      <t>国有股权、股份转让收入</t>
    </r>
  </si>
  <si>
    <r>
      <rPr>
        <sz val="10"/>
        <rFont val="Times New Roman"/>
        <charset val="134"/>
      </rPr>
      <t xml:space="preserve">      </t>
    </r>
    <r>
      <rPr>
        <sz val="10"/>
        <rFont val="宋体"/>
        <charset val="134"/>
      </rPr>
      <t>国有独资企业产权转让收入</t>
    </r>
  </si>
  <si>
    <r>
      <rPr>
        <sz val="10"/>
        <rFont val="Times New Roman"/>
        <charset val="134"/>
      </rPr>
      <t xml:space="preserve">      </t>
    </r>
    <r>
      <rPr>
        <sz val="10"/>
        <rFont val="宋体"/>
        <charset val="134"/>
      </rPr>
      <t>金融企业产权转让收入</t>
    </r>
  </si>
  <si>
    <r>
      <rPr>
        <sz val="10"/>
        <rFont val="Times New Roman"/>
        <charset val="134"/>
      </rPr>
      <t xml:space="preserve">      </t>
    </r>
    <r>
      <rPr>
        <sz val="10"/>
        <rFont val="宋体"/>
        <charset val="134"/>
      </rPr>
      <t>其他国有资本经营预算企业产权转让收入</t>
    </r>
  </si>
  <si>
    <r>
      <rPr>
        <sz val="10"/>
        <rFont val="Times New Roman"/>
        <charset val="134"/>
      </rPr>
      <t xml:space="preserve">    </t>
    </r>
    <r>
      <rPr>
        <sz val="10"/>
        <rFont val="宋体"/>
        <charset val="134"/>
      </rPr>
      <t>清算收入</t>
    </r>
  </si>
  <si>
    <r>
      <rPr>
        <sz val="10"/>
        <rFont val="Times New Roman"/>
        <charset val="134"/>
      </rPr>
      <t xml:space="preserve">      </t>
    </r>
    <r>
      <rPr>
        <sz val="10"/>
        <rFont val="宋体"/>
        <charset val="134"/>
      </rPr>
      <t>国有股权、股份清算收入</t>
    </r>
  </si>
  <si>
    <r>
      <rPr>
        <sz val="10"/>
        <rFont val="Times New Roman"/>
        <charset val="134"/>
      </rPr>
      <t xml:space="preserve">      </t>
    </r>
    <r>
      <rPr>
        <sz val="10"/>
        <rFont val="宋体"/>
        <charset val="134"/>
      </rPr>
      <t>国有独资企业清算收入</t>
    </r>
  </si>
  <si>
    <r>
      <rPr>
        <sz val="10"/>
        <rFont val="Times New Roman"/>
        <charset val="134"/>
      </rPr>
      <t xml:space="preserve">      </t>
    </r>
    <r>
      <rPr>
        <sz val="10"/>
        <rFont val="宋体"/>
        <charset val="134"/>
      </rPr>
      <t>其他国有资本经营预算企业清算收入</t>
    </r>
  </si>
  <si>
    <r>
      <rPr>
        <sz val="10"/>
        <rFont val="Times New Roman"/>
        <charset val="134"/>
      </rPr>
      <t xml:space="preserve">    </t>
    </r>
    <r>
      <rPr>
        <sz val="10"/>
        <rFont val="宋体"/>
        <charset val="134"/>
      </rPr>
      <t>其他国有资本经营预算收入</t>
    </r>
  </si>
  <si>
    <r>
      <rPr>
        <b/>
        <sz val="10"/>
        <rFont val="宋体"/>
        <charset val="134"/>
      </rPr>
      <t>国有资本经营收入合计</t>
    </r>
  </si>
  <si>
    <r>
      <rPr>
        <sz val="10"/>
        <rFont val="宋体"/>
        <charset val="134"/>
      </rPr>
      <t>国有资本经营上级补助收入</t>
    </r>
  </si>
  <si>
    <r>
      <rPr>
        <sz val="10"/>
        <rFont val="宋体"/>
        <charset val="134"/>
      </rPr>
      <t>国有资本经营预算上年结余</t>
    </r>
  </si>
  <si>
    <r>
      <rPr>
        <b/>
        <sz val="10"/>
        <rFont val="宋体"/>
        <charset val="134"/>
      </rPr>
      <t>收</t>
    </r>
    <r>
      <rPr>
        <b/>
        <sz val="10"/>
        <rFont val="Times New Roman"/>
        <charset val="134"/>
      </rPr>
      <t xml:space="preserve">  </t>
    </r>
    <r>
      <rPr>
        <b/>
        <sz val="10"/>
        <rFont val="宋体"/>
        <charset val="134"/>
      </rPr>
      <t>入</t>
    </r>
    <r>
      <rPr>
        <b/>
        <sz val="10"/>
        <rFont val="Times New Roman"/>
        <charset val="134"/>
      </rPr>
      <t xml:space="preserve">  </t>
    </r>
    <r>
      <rPr>
        <b/>
        <sz val="10"/>
        <rFont val="宋体"/>
        <charset val="134"/>
      </rPr>
      <t>总</t>
    </r>
    <r>
      <rPr>
        <b/>
        <sz val="10"/>
        <rFont val="Times New Roman"/>
        <charset val="134"/>
      </rPr>
      <t xml:space="preserve">  </t>
    </r>
    <r>
      <rPr>
        <b/>
        <sz val="10"/>
        <rFont val="宋体"/>
        <charset val="134"/>
      </rPr>
      <t>计</t>
    </r>
  </si>
  <si>
    <t>表十五</t>
  </si>
  <si>
    <t>武定县2024年国有资本经营支出预算情况表</t>
  </si>
  <si>
    <r>
      <rPr>
        <b/>
        <sz val="12"/>
        <rFont val="宋体"/>
        <charset val="134"/>
      </rPr>
      <t>国有资本经营预算支出合计</t>
    </r>
  </si>
  <si>
    <r>
      <rPr>
        <sz val="10"/>
        <rFont val="Times New Roman"/>
        <charset val="134"/>
      </rPr>
      <t xml:space="preserve">    </t>
    </r>
    <r>
      <rPr>
        <sz val="10"/>
        <rFont val="宋体"/>
        <charset val="134"/>
      </rPr>
      <t>社会保障和就业支出</t>
    </r>
  </si>
  <si>
    <r>
      <rPr>
        <sz val="10"/>
        <rFont val="Times New Roman"/>
        <charset val="134"/>
      </rPr>
      <t xml:space="preserve">      </t>
    </r>
    <r>
      <rPr>
        <sz val="10"/>
        <rFont val="宋体"/>
        <charset val="134"/>
      </rPr>
      <t>补充全国社会保障基金</t>
    </r>
  </si>
  <si>
    <r>
      <rPr>
        <sz val="10"/>
        <rFont val="Times New Roman"/>
        <charset val="134"/>
      </rPr>
      <t xml:space="preserve">      </t>
    </r>
    <r>
      <rPr>
        <sz val="10"/>
        <rFont val="宋体"/>
        <charset val="134"/>
      </rPr>
      <t>国有资本经营预算补充社保基金支出</t>
    </r>
  </si>
  <si>
    <t>国有资本经营预算支出</t>
  </si>
  <si>
    <r>
      <rPr>
        <sz val="10"/>
        <rFont val="Times New Roman"/>
        <charset val="134"/>
      </rPr>
      <t xml:space="preserve">    </t>
    </r>
    <r>
      <rPr>
        <sz val="10"/>
        <rFont val="宋体"/>
        <charset val="134"/>
      </rPr>
      <t>解决历史遗留问题及改革成本支出</t>
    </r>
  </si>
  <si>
    <r>
      <rPr>
        <sz val="10"/>
        <rFont val="Times New Roman"/>
        <charset val="134"/>
      </rPr>
      <t xml:space="preserve">      </t>
    </r>
    <r>
      <rPr>
        <sz val="10"/>
        <rFont val="宋体"/>
        <charset val="134"/>
      </rPr>
      <t>厂办大集体改革支出</t>
    </r>
  </si>
  <si>
    <r>
      <rPr>
        <sz val="10"/>
        <rFont val="Times New Roman"/>
        <charset val="134"/>
      </rPr>
      <t xml:space="preserve">      “</t>
    </r>
    <r>
      <rPr>
        <sz val="10"/>
        <rFont val="宋体"/>
        <charset val="134"/>
      </rPr>
      <t>三供一业</t>
    </r>
    <r>
      <rPr>
        <sz val="10"/>
        <rFont val="Times New Roman"/>
        <charset val="134"/>
      </rPr>
      <t>”</t>
    </r>
    <r>
      <rPr>
        <sz val="10"/>
        <rFont val="宋体"/>
        <charset val="134"/>
      </rPr>
      <t>移交补助支出</t>
    </r>
  </si>
  <si>
    <r>
      <rPr>
        <sz val="10"/>
        <rFont val="Times New Roman"/>
        <charset val="134"/>
      </rPr>
      <t xml:space="preserve">      </t>
    </r>
    <r>
      <rPr>
        <sz val="10"/>
        <rFont val="宋体"/>
        <charset val="134"/>
      </rPr>
      <t>国有企业办职教幼教补助支出</t>
    </r>
  </si>
  <si>
    <r>
      <rPr>
        <sz val="10"/>
        <rFont val="Times New Roman"/>
        <charset val="134"/>
      </rPr>
      <t xml:space="preserve">      </t>
    </r>
    <r>
      <rPr>
        <sz val="10"/>
        <rFont val="宋体"/>
        <charset val="134"/>
      </rPr>
      <t>国有企业办公共服务机构移交补助支出</t>
    </r>
  </si>
  <si>
    <r>
      <rPr>
        <sz val="10"/>
        <rFont val="Times New Roman"/>
        <charset val="134"/>
      </rPr>
      <t xml:space="preserve">      </t>
    </r>
    <r>
      <rPr>
        <sz val="10"/>
        <rFont val="宋体"/>
        <charset val="134"/>
      </rPr>
      <t>国有企业退休人员社会化管理补助支出</t>
    </r>
  </si>
  <si>
    <r>
      <rPr>
        <sz val="10"/>
        <rFont val="Times New Roman"/>
        <charset val="134"/>
      </rPr>
      <t xml:space="preserve">      </t>
    </r>
    <r>
      <rPr>
        <sz val="10"/>
        <rFont val="宋体"/>
        <charset val="134"/>
      </rPr>
      <t>国有企业棚户区改造支出</t>
    </r>
  </si>
  <si>
    <r>
      <rPr>
        <sz val="10"/>
        <rFont val="Times New Roman"/>
        <charset val="134"/>
      </rPr>
      <t xml:space="preserve">      </t>
    </r>
    <r>
      <rPr>
        <sz val="10"/>
        <rFont val="宋体"/>
        <charset val="134"/>
      </rPr>
      <t>国有企业改革成本支出</t>
    </r>
  </si>
  <si>
    <r>
      <rPr>
        <sz val="10"/>
        <rFont val="Times New Roman"/>
        <charset val="134"/>
      </rPr>
      <t xml:space="preserve">      </t>
    </r>
    <r>
      <rPr>
        <sz val="10"/>
        <rFont val="宋体"/>
        <charset val="134"/>
      </rPr>
      <t>离休干部医药费补助支出</t>
    </r>
  </si>
  <si>
    <r>
      <rPr>
        <sz val="10"/>
        <rFont val="Times New Roman"/>
        <charset val="134"/>
      </rPr>
      <t xml:space="preserve">      </t>
    </r>
    <r>
      <rPr>
        <sz val="10"/>
        <rFont val="宋体"/>
        <charset val="134"/>
      </rPr>
      <t>其他解决历史遗留问题及改革成本支出</t>
    </r>
  </si>
  <si>
    <r>
      <rPr>
        <sz val="10"/>
        <rFont val="Times New Roman"/>
        <charset val="134"/>
      </rPr>
      <t xml:space="preserve">    </t>
    </r>
    <r>
      <rPr>
        <sz val="10"/>
        <rFont val="宋体"/>
        <charset val="134"/>
      </rPr>
      <t>国有企业资本金注入</t>
    </r>
  </si>
  <si>
    <r>
      <rPr>
        <sz val="10"/>
        <rFont val="Times New Roman"/>
        <charset val="134"/>
      </rPr>
      <t xml:space="preserve">      </t>
    </r>
    <r>
      <rPr>
        <sz val="10"/>
        <rFont val="宋体"/>
        <charset val="134"/>
      </rPr>
      <t>国有经济结构调整支出</t>
    </r>
  </si>
  <si>
    <r>
      <rPr>
        <sz val="10"/>
        <rFont val="Times New Roman"/>
        <charset val="134"/>
      </rPr>
      <t xml:space="preserve">      </t>
    </r>
    <r>
      <rPr>
        <sz val="10"/>
        <rFont val="宋体"/>
        <charset val="134"/>
      </rPr>
      <t>公益性设施投资支出</t>
    </r>
  </si>
  <si>
    <r>
      <rPr>
        <sz val="10"/>
        <rFont val="Times New Roman"/>
        <charset val="134"/>
      </rPr>
      <t xml:space="preserve">      </t>
    </r>
    <r>
      <rPr>
        <sz val="10"/>
        <rFont val="宋体"/>
        <charset val="134"/>
      </rPr>
      <t>前瞻性战略性产业发展支出</t>
    </r>
  </si>
  <si>
    <r>
      <rPr>
        <sz val="10"/>
        <rFont val="Times New Roman"/>
        <charset val="134"/>
      </rPr>
      <t xml:space="preserve">      </t>
    </r>
    <r>
      <rPr>
        <sz val="10"/>
        <rFont val="宋体"/>
        <charset val="134"/>
      </rPr>
      <t>生态环境保护支出</t>
    </r>
  </si>
  <si>
    <r>
      <rPr>
        <sz val="10"/>
        <rFont val="Times New Roman"/>
        <charset val="134"/>
      </rPr>
      <t xml:space="preserve">      </t>
    </r>
    <r>
      <rPr>
        <sz val="10"/>
        <rFont val="宋体"/>
        <charset val="134"/>
      </rPr>
      <t>支持科技进步支出</t>
    </r>
  </si>
  <si>
    <r>
      <rPr>
        <sz val="10"/>
        <rFont val="Times New Roman"/>
        <charset val="134"/>
      </rPr>
      <t xml:space="preserve">      </t>
    </r>
    <r>
      <rPr>
        <sz val="10"/>
        <rFont val="宋体"/>
        <charset val="134"/>
      </rPr>
      <t>保障国家经济安全支出</t>
    </r>
  </si>
  <si>
    <r>
      <rPr>
        <sz val="10"/>
        <rFont val="Times New Roman"/>
        <charset val="134"/>
      </rPr>
      <t xml:space="preserve">      </t>
    </r>
    <r>
      <rPr>
        <sz val="10"/>
        <rFont val="宋体"/>
        <charset val="134"/>
      </rPr>
      <t>对外投资合作支出</t>
    </r>
  </si>
  <si>
    <r>
      <rPr>
        <sz val="10"/>
        <rFont val="Times New Roman"/>
        <charset val="134"/>
      </rPr>
      <t xml:space="preserve">      </t>
    </r>
    <r>
      <rPr>
        <sz val="10"/>
        <rFont val="宋体"/>
        <charset val="134"/>
      </rPr>
      <t>其他国有企业资本金注入</t>
    </r>
  </si>
  <si>
    <r>
      <rPr>
        <sz val="10"/>
        <rFont val="Times New Roman"/>
        <charset val="134"/>
      </rPr>
      <t xml:space="preserve">    </t>
    </r>
    <r>
      <rPr>
        <sz val="10"/>
        <rFont val="宋体"/>
        <charset val="134"/>
      </rPr>
      <t>国有企业政策性补贴</t>
    </r>
  </si>
  <si>
    <r>
      <rPr>
        <sz val="10"/>
        <rFont val="Times New Roman"/>
        <charset val="134"/>
      </rPr>
      <t xml:space="preserve">      </t>
    </r>
    <r>
      <rPr>
        <sz val="10"/>
        <rFont val="宋体"/>
        <charset val="134"/>
      </rPr>
      <t>国有企业政策性补贴</t>
    </r>
  </si>
  <si>
    <r>
      <rPr>
        <sz val="10"/>
        <rFont val="Times New Roman"/>
        <charset val="134"/>
      </rPr>
      <t xml:space="preserve">    </t>
    </r>
    <r>
      <rPr>
        <sz val="10"/>
        <rFont val="宋体"/>
        <charset val="134"/>
      </rPr>
      <t>金融国有资本经营预算支出</t>
    </r>
  </si>
  <si>
    <r>
      <rPr>
        <sz val="10"/>
        <rFont val="Times New Roman"/>
        <charset val="134"/>
      </rPr>
      <t xml:space="preserve">      </t>
    </r>
    <r>
      <rPr>
        <sz val="10"/>
        <rFont val="宋体"/>
        <charset val="134"/>
      </rPr>
      <t>资本性支出</t>
    </r>
  </si>
  <si>
    <r>
      <rPr>
        <sz val="10"/>
        <rFont val="Times New Roman"/>
        <charset val="134"/>
      </rPr>
      <t xml:space="preserve">      </t>
    </r>
    <r>
      <rPr>
        <sz val="10"/>
        <rFont val="宋体"/>
        <charset val="134"/>
      </rPr>
      <t>改革性支出</t>
    </r>
  </si>
  <si>
    <r>
      <rPr>
        <sz val="10"/>
        <rFont val="Times New Roman"/>
        <charset val="134"/>
      </rPr>
      <t xml:space="preserve">      </t>
    </r>
    <r>
      <rPr>
        <sz val="10"/>
        <rFont val="宋体"/>
        <charset val="134"/>
      </rPr>
      <t>其他金融国有资本经营预算支出</t>
    </r>
  </si>
  <si>
    <t>其他国有资本经营预算支出</t>
  </si>
  <si>
    <r>
      <rPr>
        <sz val="10"/>
        <rFont val="Times New Roman"/>
        <charset val="134"/>
      </rPr>
      <t xml:space="preserve">      </t>
    </r>
    <r>
      <rPr>
        <sz val="10"/>
        <rFont val="宋体"/>
        <charset val="134"/>
      </rPr>
      <t>其他国有资本经营预算支出</t>
    </r>
  </si>
  <si>
    <r>
      <rPr>
        <b/>
        <sz val="10"/>
        <rFont val="宋体"/>
        <charset val="134"/>
      </rPr>
      <t>国有资本经营支出合计</t>
    </r>
  </si>
  <si>
    <r>
      <rPr>
        <sz val="10"/>
        <rFont val="宋体"/>
        <charset val="134"/>
      </rPr>
      <t>国有资本经营补助下级支出</t>
    </r>
  </si>
  <si>
    <r>
      <rPr>
        <sz val="10"/>
        <rFont val="宋体"/>
        <charset val="134"/>
      </rPr>
      <t>国有资本经营预算调出资金</t>
    </r>
  </si>
  <si>
    <r>
      <rPr>
        <sz val="10"/>
        <rFont val="宋体"/>
        <charset val="134"/>
      </rPr>
      <t>国有资本经营预算年终结余</t>
    </r>
  </si>
  <si>
    <r>
      <rPr>
        <b/>
        <sz val="10"/>
        <rFont val="宋体"/>
        <charset val="134"/>
      </rPr>
      <t>支</t>
    </r>
    <r>
      <rPr>
        <b/>
        <sz val="10"/>
        <rFont val="Times New Roman"/>
        <charset val="134"/>
      </rPr>
      <t xml:space="preserve">  </t>
    </r>
    <r>
      <rPr>
        <b/>
        <sz val="10"/>
        <rFont val="宋体"/>
        <charset val="134"/>
      </rPr>
      <t>出</t>
    </r>
    <r>
      <rPr>
        <b/>
        <sz val="10"/>
        <rFont val="Times New Roman"/>
        <charset val="134"/>
      </rPr>
      <t xml:space="preserve">  </t>
    </r>
    <r>
      <rPr>
        <b/>
        <sz val="10"/>
        <rFont val="宋体"/>
        <charset val="134"/>
      </rPr>
      <t>总</t>
    </r>
    <r>
      <rPr>
        <b/>
        <sz val="10"/>
        <rFont val="Times New Roman"/>
        <charset val="134"/>
      </rPr>
      <t xml:space="preserve">  </t>
    </r>
    <r>
      <rPr>
        <b/>
        <sz val="10"/>
        <rFont val="宋体"/>
        <charset val="134"/>
      </rPr>
      <t>计</t>
    </r>
  </si>
  <si>
    <t>表十六</t>
  </si>
  <si>
    <t>武定县2024年社会保险基金预算收入情况表</t>
  </si>
  <si>
    <t>2023年决算数</t>
  </si>
  <si>
    <t>2024年预算数</t>
  </si>
  <si>
    <r>
      <rPr>
        <b/>
        <sz val="11"/>
        <rFont val="宋体"/>
        <charset val="134"/>
      </rPr>
      <t>一、企业职工基本养老保险基金收入</t>
    </r>
  </si>
  <si>
    <r>
      <rPr>
        <b/>
        <sz val="11"/>
        <rFont val="宋体"/>
        <charset val="134"/>
      </rPr>
      <t>二、机关事业单位养老保险基金收入</t>
    </r>
  </si>
  <si>
    <r>
      <rPr>
        <b/>
        <sz val="11"/>
        <rFont val="宋体"/>
        <charset val="134"/>
      </rPr>
      <t>三、失业保险基金收入</t>
    </r>
  </si>
  <si>
    <r>
      <rPr>
        <b/>
        <sz val="11"/>
        <rFont val="宋体"/>
        <charset val="134"/>
      </rPr>
      <t>四、工伤保险基金收入</t>
    </r>
  </si>
  <si>
    <r>
      <rPr>
        <sz val="11"/>
        <rFont val="Times New Roman"/>
        <charset val="134"/>
      </rPr>
      <t xml:space="preserve">     7.</t>
    </r>
    <r>
      <rPr>
        <sz val="11"/>
        <rFont val="宋体"/>
        <charset val="134"/>
      </rPr>
      <t>上级补助收入</t>
    </r>
  </si>
  <si>
    <r>
      <rPr>
        <b/>
        <sz val="11"/>
        <rFont val="宋体"/>
        <charset val="134"/>
      </rPr>
      <t>基金收入合计</t>
    </r>
  </si>
  <si>
    <t xml:space="preserve">     1.保险费收入</t>
  </si>
  <si>
    <t xml:space="preserve">     2.利息收入</t>
  </si>
  <si>
    <t xml:space="preserve">     3.财政补贴收入</t>
  </si>
  <si>
    <t xml:space="preserve">     4.委托投资收益</t>
  </si>
  <si>
    <t xml:space="preserve">     5.上级补助收入</t>
  </si>
  <si>
    <r>
      <rPr>
        <sz val="11"/>
        <color theme="1"/>
        <rFont val="Times New Roman"/>
        <charset val="134"/>
      </rPr>
      <t xml:space="preserve">     6.</t>
    </r>
    <r>
      <rPr>
        <sz val="11"/>
        <color theme="1"/>
        <rFont val="宋体"/>
        <charset val="134"/>
      </rPr>
      <t>其他收入</t>
    </r>
  </si>
  <si>
    <r>
      <rPr>
        <sz val="11"/>
        <color theme="1"/>
        <rFont val="Times New Roman"/>
        <charset val="134"/>
      </rPr>
      <t xml:space="preserve">     7.</t>
    </r>
    <r>
      <rPr>
        <sz val="11"/>
        <color theme="1"/>
        <rFont val="宋体"/>
        <charset val="134"/>
      </rPr>
      <t>转移收入</t>
    </r>
  </si>
  <si>
    <t>表十七</t>
  </si>
  <si>
    <t>武定县2024年社会保险基金预算支出情况表</t>
  </si>
  <si>
    <r>
      <rPr>
        <b/>
        <sz val="11"/>
        <rFont val="宋体"/>
        <charset val="134"/>
      </rPr>
      <t>一、企业职工基本养老保险基金支出</t>
    </r>
  </si>
  <si>
    <r>
      <rPr>
        <sz val="11"/>
        <rFont val="Times New Roman"/>
        <charset val="134"/>
      </rPr>
      <t xml:space="preserve">     2.</t>
    </r>
    <r>
      <rPr>
        <sz val="11"/>
        <rFont val="宋体"/>
        <charset val="134"/>
      </rPr>
      <t>丧葬补助金和抚恤金支出</t>
    </r>
  </si>
  <si>
    <r>
      <rPr>
        <sz val="11"/>
        <rFont val="Times New Roman"/>
        <charset val="134"/>
      </rPr>
      <t xml:space="preserve">     4.</t>
    </r>
    <r>
      <rPr>
        <sz val="11"/>
        <rFont val="宋体"/>
        <charset val="134"/>
      </rPr>
      <t>转移支出</t>
    </r>
  </si>
  <si>
    <r>
      <rPr>
        <sz val="11"/>
        <rFont val="Times New Roman"/>
        <charset val="134"/>
      </rPr>
      <t xml:space="preserve">     5.</t>
    </r>
    <r>
      <rPr>
        <sz val="11"/>
        <rFont val="宋体"/>
        <charset val="134"/>
      </rPr>
      <t>上解上级支出</t>
    </r>
  </si>
  <si>
    <r>
      <rPr>
        <b/>
        <sz val="11"/>
        <rFont val="宋体"/>
        <charset val="134"/>
      </rPr>
      <t>二、机关事业单位养老保险基金支出</t>
    </r>
  </si>
  <si>
    <r>
      <rPr>
        <b/>
        <sz val="11"/>
        <rFont val="宋体"/>
        <charset val="134"/>
      </rPr>
      <t>三、失业保险基金支出</t>
    </r>
  </si>
  <si>
    <r>
      <rPr>
        <sz val="11"/>
        <rFont val="Times New Roman"/>
        <charset val="134"/>
      </rPr>
      <t xml:space="preserve">     3.</t>
    </r>
    <r>
      <rPr>
        <sz val="11"/>
        <rFont val="宋体"/>
        <charset val="134"/>
      </rPr>
      <t>丧葬抚恤金和抚恤金支出</t>
    </r>
  </si>
  <si>
    <r>
      <rPr>
        <sz val="11"/>
        <rFont val="Times New Roman"/>
        <charset val="134"/>
      </rPr>
      <t xml:space="preserve">     4.</t>
    </r>
    <r>
      <rPr>
        <sz val="11"/>
        <rFont val="宋体"/>
        <charset val="134"/>
      </rPr>
      <t>稳岗反还支出</t>
    </r>
  </si>
  <si>
    <r>
      <rPr>
        <b/>
        <sz val="11"/>
        <rFont val="宋体"/>
        <charset val="134"/>
      </rPr>
      <t>四、工伤保险基金支出</t>
    </r>
  </si>
  <si>
    <r>
      <rPr>
        <b/>
        <sz val="11"/>
        <rFont val="宋体"/>
        <charset val="134"/>
      </rPr>
      <t>六、城乡居民基本养老保险基金支出</t>
    </r>
  </si>
  <si>
    <r>
      <rPr>
        <sz val="11"/>
        <rFont val="Times New Roman"/>
        <charset val="134"/>
      </rPr>
      <t xml:space="preserve">     6.</t>
    </r>
    <r>
      <rPr>
        <sz val="11"/>
        <rFont val="宋体"/>
        <charset val="134"/>
      </rPr>
      <t>转移支出</t>
    </r>
  </si>
  <si>
    <r>
      <rPr>
        <b/>
        <sz val="11"/>
        <rFont val="宋体"/>
        <charset val="134"/>
      </rPr>
      <t>社会保险基金支出合计</t>
    </r>
  </si>
  <si>
    <t xml:space="preserve">     4.上解上级支出</t>
  </si>
  <si>
    <t>表十八</t>
  </si>
  <si>
    <r>
      <rPr>
        <sz val="20"/>
        <rFont val="宋体"/>
        <charset val="134"/>
      </rPr>
      <t>武定县</t>
    </r>
    <r>
      <rPr>
        <sz val="20"/>
        <rFont val="Times New Roman"/>
        <charset val="134"/>
      </rPr>
      <t>2024</t>
    </r>
    <r>
      <rPr>
        <sz val="20"/>
        <rFont val="宋体"/>
        <charset val="134"/>
      </rPr>
      <t>年社会保险基金结余情况表</t>
    </r>
  </si>
  <si>
    <r>
      <rPr>
        <sz val="11"/>
        <rFont val="Times New Roman"/>
        <charset val="134"/>
      </rPr>
      <t xml:space="preserve">     1.</t>
    </r>
    <r>
      <rPr>
        <sz val="11"/>
        <rFont val="宋体"/>
        <charset val="134"/>
      </rPr>
      <t>基金本年收支结余</t>
    </r>
  </si>
  <si>
    <r>
      <rPr>
        <sz val="11"/>
        <rFont val="Times New Roman"/>
        <charset val="134"/>
      </rPr>
      <t xml:space="preserve">     2.</t>
    </r>
    <r>
      <rPr>
        <sz val="11"/>
        <rFont val="宋体"/>
        <charset val="134"/>
      </rPr>
      <t>基金年末滚存结余</t>
    </r>
  </si>
  <si>
    <t>六、城乡居民基本养老保险基金结余</t>
  </si>
  <si>
    <t>表十九</t>
  </si>
  <si>
    <t>武定县2023年地方政府债务限额和余额情况表</t>
  </si>
  <si>
    <r>
      <rPr>
        <sz val="12"/>
        <rFont val="宋体"/>
        <charset val="134"/>
      </rPr>
      <t>单位：</t>
    </r>
    <r>
      <rPr>
        <sz val="12"/>
        <rFont val="Times New Roman"/>
        <charset val="134"/>
      </rPr>
      <t xml:space="preserve"> </t>
    </r>
    <r>
      <rPr>
        <sz val="12"/>
        <rFont val="宋体"/>
        <charset val="134"/>
      </rPr>
      <t>万元</t>
    </r>
  </si>
  <si>
    <r>
      <rPr>
        <b/>
        <sz val="12"/>
        <color theme="1"/>
        <rFont val="宋体"/>
        <charset val="134"/>
      </rPr>
      <t>项</t>
    </r>
    <r>
      <rPr>
        <b/>
        <sz val="12"/>
        <color theme="1"/>
        <rFont val="Times New Roman"/>
        <charset val="134"/>
      </rPr>
      <t xml:space="preserve">      </t>
    </r>
    <r>
      <rPr>
        <b/>
        <sz val="12"/>
        <color theme="1"/>
        <rFont val="宋体"/>
        <charset val="134"/>
      </rPr>
      <t>目</t>
    </r>
  </si>
  <si>
    <r>
      <rPr>
        <b/>
        <sz val="12"/>
        <color theme="1"/>
        <rFont val="Times New Roman"/>
        <charset val="134"/>
      </rPr>
      <t>2022</t>
    </r>
    <r>
      <rPr>
        <b/>
        <sz val="12"/>
        <color theme="1"/>
        <rFont val="宋体"/>
        <charset val="134"/>
      </rPr>
      <t>年决算数</t>
    </r>
  </si>
  <si>
    <r>
      <rPr>
        <b/>
        <sz val="12"/>
        <color theme="1"/>
        <rFont val="Times New Roman"/>
        <charset val="134"/>
      </rPr>
      <t>2023</t>
    </r>
    <r>
      <rPr>
        <b/>
        <sz val="12"/>
        <color theme="1"/>
        <rFont val="宋体"/>
        <charset val="134"/>
      </rPr>
      <t>年</t>
    </r>
  </si>
  <si>
    <t>快报数</t>
  </si>
  <si>
    <r>
      <rPr>
        <b/>
        <sz val="12"/>
        <color theme="1"/>
        <rFont val="宋体"/>
        <charset val="134"/>
      </rPr>
      <t>为上年执行数</t>
    </r>
    <r>
      <rPr>
        <b/>
        <sz val="12"/>
        <color theme="1"/>
        <rFont val="Times New Roman"/>
        <charset val="134"/>
      </rPr>
      <t>%</t>
    </r>
  </si>
  <si>
    <r>
      <rPr>
        <sz val="11"/>
        <color theme="1"/>
        <rFont val="宋体"/>
        <charset val="134"/>
      </rPr>
      <t>一般</t>
    </r>
    <r>
      <rPr>
        <sz val="11"/>
        <color theme="1"/>
        <rFont val="Times New Roman"/>
        <charset val="134"/>
      </rPr>
      <t xml:space="preserve">
</t>
    </r>
    <r>
      <rPr>
        <sz val="11"/>
        <color theme="1"/>
        <rFont val="宋体"/>
        <charset val="134"/>
      </rPr>
      <t>债务</t>
    </r>
  </si>
  <si>
    <r>
      <rPr>
        <sz val="11"/>
        <color theme="1"/>
        <rFont val="宋体"/>
        <charset val="134"/>
      </rPr>
      <t>一、</t>
    </r>
    <r>
      <rPr>
        <sz val="11"/>
        <color theme="1"/>
        <rFont val="Times New Roman"/>
        <charset val="134"/>
      </rPr>
      <t xml:space="preserve"> </t>
    </r>
    <r>
      <rPr>
        <sz val="11"/>
        <color theme="1"/>
        <rFont val="宋体"/>
        <charset val="134"/>
      </rPr>
      <t>上年末地方政府一般债务余额</t>
    </r>
  </si>
  <si>
    <r>
      <rPr>
        <sz val="11"/>
        <color theme="1"/>
        <rFont val="宋体"/>
        <charset val="134"/>
      </rPr>
      <t>二、</t>
    </r>
    <r>
      <rPr>
        <sz val="11"/>
        <color theme="1"/>
        <rFont val="Times New Roman"/>
        <charset val="134"/>
      </rPr>
      <t xml:space="preserve"> </t>
    </r>
    <r>
      <rPr>
        <sz val="11"/>
        <color theme="1"/>
        <rFont val="宋体"/>
        <charset val="134"/>
      </rPr>
      <t>当年末地方政府一般债务余额限额</t>
    </r>
  </si>
  <si>
    <r>
      <rPr>
        <sz val="11"/>
        <color theme="1"/>
        <rFont val="宋体"/>
        <charset val="134"/>
      </rPr>
      <t>三、</t>
    </r>
    <r>
      <rPr>
        <sz val="11"/>
        <color theme="1"/>
        <rFont val="Times New Roman"/>
        <charset val="134"/>
      </rPr>
      <t xml:space="preserve"> </t>
    </r>
    <r>
      <rPr>
        <sz val="11"/>
        <color theme="1"/>
        <rFont val="宋体"/>
        <charset val="134"/>
      </rPr>
      <t>当年地方政府一般债务转贷收入</t>
    </r>
  </si>
  <si>
    <r>
      <rPr>
        <sz val="11"/>
        <color theme="1"/>
        <rFont val="宋体"/>
        <charset val="134"/>
      </rPr>
      <t>四、</t>
    </r>
    <r>
      <rPr>
        <sz val="11"/>
        <color theme="1"/>
        <rFont val="Times New Roman"/>
        <charset val="134"/>
      </rPr>
      <t xml:space="preserve"> </t>
    </r>
    <r>
      <rPr>
        <sz val="11"/>
        <color theme="1"/>
        <rFont val="宋体"/>
        <charset val="134"/>
      </rPr>
      <t>当年地方政府一般债务还本额</t>
    </r>
  </si>
  <si>
    <r>
      <rPr>
        <sz val="11"/>
        <color theme="1"/>
        <rFont val="宋体"/>
        <charset val="134"/>
      </rPr>
      <t>五、</t>
    </r>
    <r>
      <rPr>
        <sz val="11"/>
        <color theme="1"/>
        <rFont val="Times New Roman"/>
        <charset val="134"/>
      </rPr>
      <t xml:space="preserve"> </t>
    </r>
    <r>
      <rPr>
        <sz val="11"/>
        <color theme="1"/>
        <rFont val="宋体"/>
        <charset val="134"/>
      </rPr>
      <t>当年末地方政府一般债务余额</t>
    </r>
  </si>
  <si>
    <r>
      <rPr>
        <sz val="11"/>
        <color theme="1"/>
        <rFont val="宋体"/>
        <charset val="134"/>
      </rPr>
      <t>专项</t>
    </r>
    <r>
      <rPr>
        <sz val="11"/>
        <color theme="1"/>
        <rFont val="Times New Roman"/>
        <charset val="134"/>
      </rPr>
      <t xml:space="preserve">
</t>
    </r>
    <r>
      <rPr>
        <sz val="11"/>
        <color theme="1"/>
        <rFont val="宋体"/>
        <charset val="134"/>
      </rPr>
      <t>债务</t>
    </r>
  </si>
  <si>
    <r>
      <rPr>
        <sz val="11"/>
        <color theme="1"/>
        <rFont val="宋体"/>
        <charset val="134"/>
      </rPr>
      <t>一、</t>
    </r>
    <r>
      <rPr>
        <sz val="11"/>
        <color theme="1"/>
        <rFont val="Times New Roman"/>
        <charset val="134"/>
      </rPr>
      <t xml:space="preserve"> </t>
    </r>
    <r>
      <rPr>
        <sz val="11"/>
        <color theme="1"/>
        <rFont val="宋体"/>
        <charset val="134"/>
      </rPr>
      <t>上年末地方政府专项债务余额</t>
    </r>
  </si>
  <si>
    <r>
      <rPr>
        <sz val="11"/>
        <color theme="1"/>
        <rFont val="宋体"/>
        <charset val="134"/>
      </rPr>
      <t>二、</t>
    </r>
    <r>
      <rPr>
        <sz val="11"/>
        <color theme="1"/>
        <rFont val="Times New Roman"/>
        <charset val="134"/>
      </rPr>
      <t xml:space="preserve"> </t>
    </r>
    <r>
      <rPr>
        <sz val="11"/>
        <color theme="1"/>
        <rFont val="宋体"/>
        <charset val="134"/>
      </rPr>
      <t>当年末地方政府专项债务余额限额</t>
    </r>
  </si>
  <si>
    <r>
      <rPr>
        <sz val="11"/>
        <color theme="1"/>
        <rFont val="宋体"/>
        <charset val="134"/>
      </rPr>
      <t>三、</t>
    </r>
    <r>
      <rPr>
        <sz val="11"/>
        <color theme="1"/>
        <rFont val="Times New Roman"/>
        <charset val="134"/>
      </rPr>
      <t xml:space="preserve"> </t>
    </r>
    <r>
      <rPr>
        <sz val="11"/>
        <color theme="1"/>
        <rFont val="宋体"/>
        <charset val="134"/>
      </rPr>
      <t>当年地方政府专项债务转贷收入</t>
    </r>
  </si>
  <si>
    <r>
      <rPr>
        <sz val="11"/>
        <color theme="1"/>
        <rFont val="宋体"/>
        <charset val="134"/>
      </rPr>
      <t>四、</t>
    </r>
    <r>
      <rPr>
        <sz val="11"/>
        <color theme="1"/>
        <rFont val="Times New Roman"/>
        <charset val="134"/>
      </rPr>
      <t xml:space="preserve"> </t>
    </r>
    <r>
      <rPr>
        <sz val="11"/>
        <color theme="1"/>
        <rFont val="宋体"/>
        <charset val="134"/>
      </rPr>
      <t>当年地方政府专项债务还本额</t>
    </r>
  </si>
  <si>
    <r>
      <rPr>
        <sz val="11"/>
        <color theme="1"/>
        <rFont val="宋体"/>
        <charset val="134"/>
      </rPr>
      <t>五、</t>
    </r>
    <r>
      <rPr>
        <sz val="11"/>
        <color theme="1"/>
        <rFont val="Times New Roman"/>
        <charset val="134"/>
      </rPr>
      <t xml:space="preserve"> </t>
    </r>
    <r>
      <rPr>
        <sz val="11"/>
        <color theme="1"/>
        <rFont val="宋体"/>
        <charset val="134"/>
      </rPr>
      <t>当年末地方政府专项债务余额</t>
    </r>
  </si>
  <si>
    <r>
      <rPr>
        <sz val="11"/>
        <color theme="1"/>
        <rFont val="宋体"/>
        <charset val="134"/>
      </rPr>
      <t>合计</t>
    </r>
  </si>
  <si>
    <r>
      <rPr>
        <sz val="11"/>
        <color theme="1"/>
        <rFont val="宋体"/>
        <charset val="134"/>
      </rPr>
      <t>一、</t>
    </r>
    <r>
      <rPr>
        <sz val="11"/>
        <color theme="1"/>
        <rFont val="Times New Roman"/>
        <charset val="134"/>
      </rPr>
      <t xml:space="preserve"> </t>
    </r>
    <r>
      <rPr>
        <sz val="11"/>
        <color theme="1"/>
        <rFont val="宋体"/>
        <charset val="134"/>
      </rPr>
      <t>上年末地方政府债务余额</t>
    </r>
  </si>
  <si>
    <r>
      <rPr>
        <sz val="11"/>
        <color theme="1"/>
        <rFont val="宋体"/>
        <charset val="134"/>
      </rPr>
      <t>二、</t>
    </r>
    <r>
      <rPr>
        <sz val="11"/>
        <color theme="1"/>
        <rFont val="Times New Roman"/>
        <charset val="134"/>
      </rPr>
      <t xml:space="preserve"> </t>
    </r>
    <r>
      <rPr>
        <sz val="11"/>
        <color theme="1"/>
        <rFont val="宋体"/>
        <charset val="134"/>
      </rPr>
      <t>当年末地方政府债务余额限额</t>
    </r>
  </si>
  <si>
    <r>
      <rPr>
        <sz val="11"/>
        <color theme="1"/>
        <rFont val="宋体"/>
        <charset val="134"/>
      </rPr>
      <t>三、</t>
    </r>
    <r>
      <rPr>
        <sz val="11"/>
        <color theme="1"/>
        <rFont val="Times New Roman"/>
        <charset val="134"/>
      </rPr>
      <t xml:space="preserve"> </t>
    </r>
    <r>
      <rPr>
        <sz val="11"/>
        <color theme="1"/>
        <rFont val="宋体"/>
        <charset val="134"/>
      </rPr>
      <t>当年地方政府债务转贷收入</t>
    </r>
  </si>
  <si>
    <r>
      <rPr>
        <sz val="11"/>
        <color theme="1"/>
        <rFont val="宋体"/>
        <charset val="134"/>
      </rPr>
      <t>四、</t>
    </r>
    <r>
      <rPr>
        <sz val="11"/>
        <color theme="1"/>
        <rFont val="Times New Roman"/>
        <charset val="134"/>
      </rPr>
      <t xml:space="preserve"> </t>
    </r>
    <r>
      <rPr>
        <sz val="11"/>
        <color theme="1"/>
        <rFont val="宋体"/>
        <charset val="134"/>
      </rPr>
      <t>当年地方政府债务还本额</t>
    </r>
  </si>
  <si>
    <r>
      <rPr>
        <sz val="11"/>
        <color theme="1"/>
        <rFont val="宋体"/>
        <charset val="134"/>
      </rPr>
      <t>五、</t>
    </r>
    <r>
      <rPr>
        <sz val="11"/>
        <color theme="1"/>
        <rFont val="Times New Roman"/>
        <charset val="134"/>
      </rPr>
      <t xml:space="preserve"> </t>
    </r>
    <r>
      <rPr>
        <sz val="11"/>
        <color theme="1"/>
        <rFont val="宋体"/>
        <charset val="134"/>
      </rPr>
      <t>当年末地方政府债务余额</t>
    </r>
  </si>
  <si>
    <t>表二十</t>
  </si>
  <si>
    <t>武定县2023年地方政府债务投向情况表</t>
  </si>
  <si>
    <t>单位： 万元</t>
  </si>
  <si>
    <r>
      <rPr>
        <b/>
        <sz val="12"/>
        <color theme="1"/>
        <rFont val="宋体"/>
        <charset val="134"/>
      </rPr>
      <t>项目</t>
    </r>
  </si>
  <si>
    <r>
      <rPr>
        <b/>
        <sz val="12"/>
        <color theme="1"/>
        <rFont val="Times New Roman"/>
        <charset val="134"/>
      </rPr>
      <t>2023</t>
    </r>
    <r>
      <rPr>
        <b/>
        <sz val="12"/>
        <color theme="1"/>
        <rFont val="宋体"/>
        <charset val="134"/>
      </rPr>
      <t>年快报数</t>
    </r>
  </si>
  <si>
    <r>
      <rPr>
        <b/>
        <sz val="12"/>
        <color theme="1"/>
        <rFont val="Times New Roman"/>
        <charset val="134"/>
      </rPr>
      <t>2023</t>
    </r>
    <r>
      <rPr>
        <b/>
        <sz val="12"/>
        <color theme="1"/>
        <rFont val="宋体"/>
        <charset val="134"/>
      </rPr>
      <t>年增减变化</t>
    </r>
  </si>
  <si>
    <r>
      <rPr>
        <b/>
        <sz val="11"/>
        <rFont val="宋体"/>
        <charset val="134"/>
      </rPr>
      <t>一、基础设施</t>
    </r>
    <r>
      <rPr>
        <b/>
        <sz val="11"/>
        <rFont val="Times New Roman"/>
        <charset val="134"/>
      </rPr>
      <t xml:space="preserve">   </t>
    </r>
  </si>
  <si>
    <r>
      <rPr>
        <sz val="11"/>
        <rFont val="Times New Roman"/>
        <charset val="134"/>
      </rPr>
      <t xml:space="preserve">  1</t>
    </r>
    <r>
      <rPr>
        <sz val="11"/>
        <rFont val="宋体"/>
        <charset val="134"/>
      </rPr>
      <t>、铁路（不含城市轨道交通）</t>
    </r>
  </si>
  <si>
    <r>
      <rPr>
        <sz val="11"/>
        <rFont val="Times New Roman"/>
        <charset val="134"/>
      </rPr>
      <t xml:space="preserve">  2</t>
    </r>
    <r>
      <rPr>
        <sz val="11"/>
        <rFont val="宋体"/>
        <charset val="134"/>
      </rPr>
      <t>、公路</t>
    </r>
    <r>
      <rPr>
        <sz val="11"/>
        <rFont val="Times New Roman"/>
        <charset val="134"/>
      </rPr>
      <t xml:space="preserve">                </t>
    </r>
  </si>
  <si>
    <r>
      <rPr>
        <sz val="11"/>
        <rFont val="Times New Roman"/>
        <charset val="134"/>
      </rPr>
      <t xml:space="preserve">  3</t>
    </r>
    <r>
      <rPr>
        <sz val="11"/>
        <rFont val="宋体"/>
        <charset val="134"/>
      </rPr>
      <t>、机场</t>
    </r>
  </si>
  <si>
    <r>
      <rPr>
        <sz val="11"/>
        <rFont val="Times New Roman"/>
        <charset val="134"/>
      </rPr>
      <t xml:space="preserve">  4</t>
    </r>
    <r>
      <rPr>
        <sz val="11"/>
        <rFont val="宋体"/>
        <charset val="134"/>
      </rPr>
      <t>、市政建设</t>
    </r>
  </si>
  <si>
    <r>
      <rPr>
        <sz val="11"/>
        <rFont val="Times New Roman"/>
        <charset val="134"/>
      </rPr>
      <t xml:space="preserve">     </t>
    </r>
    <r>
      <rPr>
        <sz val="11"/>
        <rFont val="宋体"/>
        <charset val="134"/>
      </rPr>
      <t>其中：轨道交通</t>
    </r>
  </si>
  <si>
    <r>
      <rPr>
        <sz val="11"/>
        <rFont val="Times New Roman"/>
        <charset val="134"/>
      </rPr>
      <t xml:space="preserve">                </t>
    </r>
    <r>
      <rPr>
        <sz val="11"/>
        <rFont val="宋体"/>
        <charset val="134"/>
      </rPr>
      <t>道路</t>
    </r>
  </si>
  <si>
    <r>
      <rPr>
        <sz val="11"/>
        <rFont val="Times New Roman"/>
        <charset val="134"/>
      </rPr>
      <t xml:space="preserve">                </t>
    </r>
    <r>
      <rPr>
        <sz val="11"/>
        <rFont val="宋体"/>
        <charset val="134"/>
      </rPr>
      <t>地下管线</t>
    </r>
  </si>
  <si>
    <t>二、土地储备</t>
  </si>
  <si>
    <t>三、保障性住房</t>
  </si>
  <si>
    <r>
      <rPr>
        <sz val="11"/>
        <rFont val="Times New Roman"/>
        <charset val="134"/>
      </rPr>
      <t xml:space="preserve">     </t>
    </r>
    <r>
      <rPr>
        <sz val="11"/>
        <rFont val="宋体"/>
        <charset val="134"/>
      </rPr>
      <t>其中：廉租房</t>
    </r>
  </si>
  <si>
    <r>
      <rPr>
        <sz val="11"/>
        <rFont val="Times New Roman"/>
        <charset val="134"/>
      </rPr>
      <t xml:space="preserve">          </t>
    </r>
    <r>
      <rPr>
        <sz val="11"/>
        <rFont val="宋体"/>
        <charset val="134"/>
      </rPr>
      <t>公共租赁住房</t>
    </r>
  </si>
  <si>
    <r>
      <rPr>
        <sz val="11"/>
        <rFont val="Times New Roman"/>
        <charset val="134"/>
      </rPr>
      <t xml:space="preserve">          </t>
    </r>
    <r>
      <rPr>
        <sz val="11"/>
        <rFont val="宋体"/>
        <charset val="134"/>
      </rPr>
      <t>棚户区改造</t>
    </r>
  </si>
  <si>
    <t>四、生态建设和环境保护</t>
  </si>
  <si>
    <t>五、社会事业</t>
  </si>
  <si>
    <t>六、农林及农村建设</t>
  </si>
  <si>
    <r>
      <rPr>
        <sz val="11"/>
        <rFont val="Times New Roman"/>
        <charset val="134"/>
      </rPr>
      <t xml:space="preserve">     </t>
    </r>
    <r>
      <rPr>
        <sz val="11"/>
        <rFont val="宋体"/>
        <charset val="134"/>
      </rPr>
      <t>其中：农业及农村建设</t>
    </r>
  </si>
  <si>
    <r>
      <rPr>
        <sz val="11"/>
        <rFont val="Times New Roman"/>
        <charset val="134"/>
      </rPr>
      <t xml:space="preserve">          </t>
    </r>
    <r>
      <rPr>
        <sz val="11"/>
        <rFont val="宋体"/>
        <charset val="134"/>
      </rPr>
      <t>水利建设</t>
    </r>
  </si>
  <si>
    <t>七、其他（产业园区基础设施建设）</t>
  </si>
  <si>
    <t>合计</t>
  </si>
  <si>
    <t>表二十一</t>
  </si>
  <si>
    <t xml:space="preserve"> 武定县2023年年初新增地方政府债券资金安排表</t>
  </si>
  <si>
    <t>单位：亿元</t>
  </si>
  <si>
    <t>序号</t>
  </si>
  <si>
    <t>项目类型</t>
  </si>
  <si>
    <t>项目主管部门</t>
  </si>
  <si>
    <t>债券性质</t>
  </si>
  <si>
    <t>债券规模</t>
  </si>
  <si>
    <t>武定县城市智慧停车场建设项目</t>
  </si>
  <si>
    <t>城市停车场</t>
  </si>
  <si>
    <t>武定县住房和城乡建设局</t>
  </si>
  <si>
    <r>
      <rPr>
        <sz val="10"/>
        <rFont val="方正宋黑简体"/>
        <charset val="134"/>
      </rPr>
      <t>专项债</t>
    </r>
    <r>
      <rPr>
        <sz val="10"/>
        <rFont val="宋体"/>
        <charset val="134"/>
      </rPr>
      <t>劵</t>
    </r>
  </si>
  <si>
    <t>武定县城明惠路片区老旧小区改造带动城市更新试点项目</t>
  </si>
  <si>
    <t>城镇老旧小区改造</t>
  </si>
  <si>
    <t>武定县老年护理院建设项目</t>
  </si>
  <si>
    <t>老年福利项目</t>
  </si>
  <si>
    <t>武定县民政局</t>
  </si>
  <si>
    <r>
      <rPr>
        <sz val="10"/>
        <rFont val="方正宋黑简体"/>
        <charset val="134"/>
      </rPr>
      <t>一般债</t>
    </r>
    <r>
      <rPr>
        <sz val="10"/>
        <rFont val="宋体"/>
        <charset val="134"/>
      </rPr>
      <t>劵</t>
    </r>
  </si>
  <si>
    <t>表二十二</t>
  </si>
  <si>
    <t>武定县2024年地方政府债务限额和余额情况表</t>
  </si>
  <si>
    <r>
      <rPr>
        <sz val="11"/>
        <color theme="1"/>
        <rFont val="宋体"/>
        <charset val="134"/>
      </rPr>
      <t>单位：</t>
    </r>
    <r>
      <rPr>
        <sz val="11"/>
        <color theme="1"/>
        <rFont val="Times New Roman"/>
        <charset val="134"/>
      </rPr>
      <t xml:space="preserve"> </t>
    </r>
    <r>
      <rPr>
        <sz val="11"/>
        <color theme="1"/>
        <rFont val="宋体"/>
        <charset val="134"/>
      </rPr>
      <t>万元</t>
    </r>
  </si>
  <si>
    <r>
      <rPr>
        <b/>
        <sz val="12"/>
        <color theme="1"/>
        <rFont val="Times New Roman"/>
        <charset val="134"/>
      </rPr>
      <t>2024</t>
    </r>
    <r>
      <rPr>
        <b/>
        <sz val="12"/>
        <color theme="1"/>
        <rFont val="宋体"/>
        <charset val="134"/>
      </rPr>
      <t>年</t>
    </r>
  </si>
  <si>
    <r>
      <rPr>
        <b/>
        <sz val="12"/>
        <color theme="1"/>
        <rFont val="宋体"/>
        <charset val="134"/>
      </rPr>
      <t>预算数</t>
    </r>
  </si>
  <si>
    <r>
      <rPr>
        <b/>
        <sz val="12"/>
        <color theme="1"/>
        <rFont val="宋体"/>
        <charset val="134"/>
      </rPr>
      <t>为上年快报数</t>
    </r>
    <r>
      <rPr>
        <b/>
        <sz val="12"/>
        <color theme="1"/>
        <rFont val="Times New Roman"/>
        <charset val="134"/>
      </rPr>
      <t>%</t>
    </r>
  </si>
  <si>
    <r>
      <rPr>
        <sz val="11"/>
        <rFont val="宋体"/>
        <charset val="134"/>
      </rPr>
      <t>二、</t>
    </r>
    <r>
      <rPr>
        <sz val="11"/>
        <rFont val="Times New Roman"/>
        <charset val="134"/>
      </rPr>
      <t xml:space="preserve"> </t>
    </r>
    <r>
      <rPr>
        <sz val="11"/>
        <rFont val="宋体"/>
        <charset val="134"/>
      </rPr>
      <t>当年末地方政府一般债务余额限额</t>
    </r>
  </si>
  <si>
    <t>表二十三</t>
  </si>
  <si>
    <r>
      <t>武定县</t>
    </r>
    <r>
      <rPr>
        <sz val="20"/>
        <rFont val="Times New Roman"/>
        <charset val="134"/>
      </rPr>
      <t>2024</t>
    </r>
    <r>
      <rPr>
        <sz val="20"/>
        <rFont val="宋体"/>
        <charset val="134"/>
      </rPr>
      <t>年</t>
    </r>
    <r>
      <rPr>
        <sz val="20"/>
        <rFont val="Times New Roman"/>
        <charset val="134"/>
      </rPr>
      <t>“</t>
    </r>
    <r>
      <rPr>
        <sz val="20"/>
        <rFont val="宋体"/>
        <charset val="134"/>
      </rPr>
      <t>三保</t>
    </r>
    <r>
      <rPr>
        <sz val="20"/>
        <rFont val="Times New Roman"/>
        <charset val="134"/>
      </rPr>
      <t>”</t>
    </r>
    <r>
      <rPr>
        <sz val="20"/>
        <rFont val="宋体"/>
        <charset val="134"/>
      </rPr>
      <t>支出预算表</t>
    </r>
  </si>
  <si>
    <r>
      <rPr>
        <sz val="12"/>
        <color theme="1"/>
        <rFont val="黑体"/>
        <charset val="134"/>
      </rPr>
      <t>新支出保障分类科目代码</t>
    </r>
  </si>
  <si>
    <r>
      <rPr>
        <sz val="12"/>
        <color theme="1"/>
        <rFont val="黑体"/>
        <charset val="134"/>
      </rPr>
      <t>新支出保障分类科目名称</t>
    </r>
  </si>
  <si>
    <r>
      <rPr>
        <sz val="12"/>
        <color theme="1"/>
        <rFont val="Times New Roman"/>
        <charset val="134"/>
      </rPr>
      <t>2024</t>
    </r>
    <r>
      <rPr>
        <sz val="12"/>
        <color theme="1"/>
        <rFont val="黑体"/>
        <charset val="134"/>
      </rPr>
      <t>年分级承担资金需求数</t>
    </r>
  </si>
  <si>
    <r>
      <rPr>
        <sz val="11"/>
        <color theme="1"/>
        <rFont val="黑体"/>
        <charset val="134"/>
      </rPr>
      <t>备注</t>
    </r>
  </si>
  <si>
    <r>
      <rPr>
        <b/>
        <sz val="11"/>
        <color theme="1"/>
        <rFont val="华文细黑"/>
        <charset val="134"/>
      </rPr>
      <t>合计</t>
    </r>
  </si>
  <si>
    <r>
      <rPr>
        <b/>
        <sz val="11"/>
        <color theme="1"/>
        <rFont val="华文细黑"/>
        <charset val="134"/>
      </rPr>
      <t>中央</t>
    </r>
  </si>
  <si>
    <r>
      <rPr>
        <b/>
        <sz val="11"/>
        <color theme="1"/>
        <rFont val="华文细黑"/>
        <charset val="134"/>
      </rPr>
      <t>省级</t>
    </r>
  </si>
  <si>
    <r>
      <rPr>
        <b/>
        <sz val="11"/>
        <color theme="1"/>
        <rFont val="华文细黑"/>
        <charset val="134"/>
      </rPr>
      <t>州级</t>
    </r>
  </si>
  <si>
    <r>
      <rPr>
        <b/>
        <sz val="11"/>
        <rFont val="华文细黑"/>
        <charset val="134"/>
      </rPr>
      <t>县级</t>
    </r>
  </si>
  <si>
    <t>003</t>
  </si>
  <si>
    <r>
      <rPr>
        <b/>
        <sz val="11"/>
        <color theme="1"/>
        <rFont val="宋体"/>
        <charset val="134"/>
      </rPr>
      <t>三保</t>
    </r>
  </si>
  <si>
    <t>003001</t>
  </si>
  <si>
    <r>
      <rPr>
        <b/>
        <sz val="11"/>
        <color theme="1"/>
        <rFont val="宋体"/>
        <charset val="134"/>
      </rPr>
      <t>保工资</t>
    </r>
  </si>
  <si>
    <t>003001001</t>
  </si>
  <si>
    <r>
      <rPr>
        <sz val="11"/>
        <color theme="1"/>
        <rFont val="宋体"/>
        <charset val="134"/>
      </rPr>
      <t>基本工资</t>
    </r>
  </si>
  <si>
    <t>003001001001</t>
  </si>
  <si>
    <r>
      <rPr>
        <sz val="11"/>
        <color theme="1"/>
        <rFont val="宋体"/>
        <charset val="134"/>
      </rPr>
      <t>行政人员工资</t>
    </r>
  </si>
  <si>
    <t>003001001002</t>
  </si>
  <si>
    <r>
      <rPr>
        <sz val="11"/>
        <color theme="1"/>
        <rFont val="宋体"/>
        <charset val="134"/>
      </rPr>
      <t>事业人员工资</t>
    </r>
  </si>
  <si>
    <t>003001002</t>
  </si>
  <si>
    <r>
      <rPr>
        <sz val="11"/>
        <color theme="1"/>
        <rFont val="宋体"/>
        <charset val="134"/>
      </rPr>
      <t>津贴补贴</t>
    </r>
  </si>
  <si>
    <t>003001003</t>
  </si>
  <si>
    <r>
      <rPr>
        <sz val="11"/>
        <color theme="1"/>
        <rFont val="宋体"/>
        <charset val="134"/>
      </rPr>
      <t>公务交通补贴</t>
    </r>
  </si>
  <si>
    <t>003001004</t>
  </si>
  <si>
    <r>
      <rPr>
        <sz val="11"/>
        <color theme="1"/>
        <rFont val="宋体"/>
        <charset val="134"/>
      </rPr>
      <t>奖金</t>
    </r>
  </si>
  <si>
    <t>003001005</t>
  </si>
  <si>
    <r>
      <rPr>
        <sz val="11"/>
        <color theme="1"/>
        <rFont val="宋体"/>
        <charset val="134"/>
      </rPr>
      <t>绩效工资（不含规范后提高绩效部分）</t>
    </r>
  </si>
  <si>
    <t>003001006</t>
  </si>
  <si>
    <r>
      <rPr>
        <sz val="11"/>
        <color theme="1"/>
        <rFont val="宋体"/>
        <charset val="134"/>
      </rPr>
      <t>在职工资附加性支出（单位缴费部分）</t>
    </r>
  </si>
  <si>
    <t>003001006001</t>
  </si>
  <si>
    <r>
      <rPr>
        <sz val="11"/>
        <color theme="1"/>
        <rFont val="宋体"/>
        <charset val="134"/>
      </rPr>
      <t>养老保险</t>
    </r>
  </si>
  <si>
    <t>003001006002</t>
  </si>
  <si>
    <r>
      <rPr>
        <sz val="11"/>
        <color theme="1"/>
        <rFont val="宋体"/>
        <charset val="134"/>
      </rPr>
      <t>医疗保险（含生育保险）</t>
    </r>
  </si>
  <si>
    <t>003001006003</t>
  </si>
  <si>
    <r>
      <rPr>
        <sz val="11"/>
        <color theme="1"/>
        <rFont val="宋体"/>
        <charset val="134"/>
      </rPr>
      <t>工伤保险</t>
    </r>
  </si>
  <si>
    <t>003001006004</t>
  </si>
  <si>
    <r>
      <rPr>
        <sz val="11"/>
        <color theme="1"/>
        <rFont val="宋体"/>
        <charset val="134"/>
      </rPr>
      <t>失业保险</t>
    </r>
  </si>
  <si>
    <t>003001006005</t>
  </si>
  <si>
    <r>
      <rPr>
        <sz val="11"/>
        <color theme="1"/>
        <rFont val="宋体"/>
        <charset val="134"/>
      </rPr>
      <t>住房公积金</t>
    </r>
  </si>
  <si>
    <t>003001006006</t>
  </si>
  <si>
    <r>
      <rPr>
        <sz val="11"/>
        <color theme="1"/>
        <rFont val="宋体"/>
        <charset val="134"/>
      </rPr>
      <t>职业年金</t>
    </r>
  </si>
  <si>
    <t>003001007</t>
  </si>
  <si>
    <r>
      <rPr>
        <sz val="11"/>
        <color theme="1"/>
        <rFont val="宋体"/>
        <charset val="134"/>
      </rPr>
      <t>离休人员经费</t>
    </r>
  </si>
  <si>
    <t>003001007001</t>
  </si>
  <si>
    <r>
      <rPr>
        <sz val="11"/>
        <color theme="1"/>
        <rFont val="宋体"/>
        <charset val="134"/>
      </rPr>
      <t>离休费</t>
    </r>
  </si>
  <si>
    <t>003001007002</t>
  </si>
  <si>
    <r>
      <rPr>
        <sz val="11"/>
        <color theme="1"/>
        <rFont val="宋体"/>
        <charset val="134"/>
      </rPr>
      <t>离休医疗费</t>
    </r>
  </si>
  <si>
    <t>003001007003</t>
  </si>
  <si>
    <r>
      <rPr>
        <sz val="11"/>
        <color theme="1"/>
        <rFont val="宋体"/>
        <charset val="134"/>
      </rPr>
      <t>离休生活补助</t>
    </r>
  </si>
  <si>
    <t>003001101</t>
  </si>
  <si>
    <r>
      <rPr>
        <sz val="11"/>
        <color theme="1"/>
        <rFont val="宋体"/>
        <charset val="134"/>
      </rPr>
      <t>退休生活补助</t>
    </r>
  </si>
  <si>
    <t>003002</t>
  </si>
  <si>
    <r>
      <rPr>
        <b/>
        <sz val="11"/>
        <color theme="1"/>
        <rFont val="宋体"/>
        <charset val="134"/>
      </rPr>
      <t>保运转</t>
    </r>
  </si>
  <si>
    <t>003002001</t>
  </si>
  <si>
    <r>
      <rPr>
        <sz val="11"/>
        <color theme="1"/>
        <rFont val="宋体"/>
        <charset val="134"/>
      </rPr>
      <t>行政单位公用经费（不含政法部门）</t>
    </r>
  </si>
  <si>
    <t>003002002</t>
  </si>
  <si>
    <r>
      <rPr>
        <sz val="11"/>
        <color theme="1"/>
        <rFont val="宋体"/>
        <charset val="134"/>
      </rPr>
      <t>政法部门公用经费</t>
    </r>
  </si>
  <si>
    <t>003002003</t>
  </si>
  <si>
    <r>
      <rPr>
        <sz val="11"/>
        <color theme="1"/>
        <rFont val="宋体"/>
        <charset val="134"/>
      </rPr>
      <t>事业单位公用经费</t>
    </r>
  </si>
  <si>
    <t>003002003001</t>
  </si>
  <si>
    <r>
      <rPr>
        <sz val="11"/>
        <color theme="1"/>
        <rFont val="宋体"/>
        <charset val="134"/>
      </rPr>
      <t>教育部门公用经费</t>
    </r>
  </si>
  <si>
    <t>003002003002</t>
  </si>
  <si>
    <r>
      <rPr>
        <sz val="11"/>
        <color theme="1"/>
        <rFont val="宋体"/>
        <charset val="134"/>
      </rPr>
      <t>卫生部门公用经费</t>
    </r>
  </si>
  <si>
    <t>003002003003</t>
  </si>
  <si>
    <r>
      <rPr>
        <sz val="11"/>
        <color theme="1"/>
        <rFont val="宋体"/>
        <charset val="134"/>
      </rPr>
      <t>其他事业单位公用经费</t>
    </r>
  </si>
  <si>
    <t>003002004</t>
  </si>
  <si>
    <r>
      <rPr>
        <sz val="11"/>
        <color theme="1"/>
        <rFont val="宋体"/>
        <charset val="134"/>
      </rPr>
      <t>离退休干部公用经费</t>
    </r>
  </si>
  <si>
    <t>003002004001</t>
  </si>
  <si>
    <r>
      <rPr>
        <sz val="11"/>
        <color theme="1"/>
        <rFont val="宋体"/>
        <charset val="134"/>
      </rPr>
      <t>离休干部公用经费</t>
    </r>
  </si>
  <si>
    <t>003002004002</t>
  </si>
  <si>
    <r>
      <rPr>
        <sz val="11"/>
        <color theme="1"/>
        <rFont val="宋体"/>
        <charset val="134"/>
      </rPr>
      <t>退休干部公用经费</t>
    </r>
  </si>
  <si>
    <t>003002005</t>
  </si>
  <si>
    <r>
      <rPr>
        <sz val="11"/>
        <rFont val="宋体"/>
        <charset val="134"/>
      </rPr>
      <t>公务用车经费</t>
    </r>
  </si>
  <si>
    <t>003002005001</t>
  </si>
  <si>
    <r>
      <rPr>
        <sz val="11"/>
        <rFont val="宋体"/>
        <charset val="134"/>
      </rPr>
      <t>公务用车购置费</t>
    </r>
  </si>
  <si>
    <t>003002005002</t>
  </si>
  <si>
    <r>
      <rPr>
        <sz val="11"/>
        <rFont val="宋体"/>
        <charset val="134"/>
      </rPr>
      <t>公务用车运行维护费</t>
    </r>
  </si>
  <si>
    <t>003002005003</t>
  </si>
  <si>
    <r>
      <rPr>
        <sz val="11"/>
        <rFont val="宋体"/>
        <charset val="134"/>
      </rPr>
      <t>公务用车租用费</t>
    </r>
  </si>
  <si>
    <t>003002005004</t>
  </si>
  <si>
    <r>
      <rPr>
        <sz val="11"/>
        <rFont val="宋体"/>
        <charset val="134"/>
      </rPr>
      <t>公务用车平台经费</t>
    </r>
  </si>
  <si>
    <t>003002006</t>
  </si>
  <si>
    <r>
      <rPr>
        <sz val="11"/>
        <rFont val="宋体"/>
        <charset val="134"/>
      </rPr>
      <t>工会经费</t>
    </r>
  </si>
  <si>
    <t>003003</t>
  </si>
  <si>
    <r>
      <rPr>
        <b/>
        <sz val="11"/>
        <color theme="1"/>
        <rFont val="宋体"/>
        <charset val="134"/>
      </rPr>
      <t>保基本民生（</t>
    </r>
    <r>
      <rPr>
        <b/>
        <sz val="11"/>
        <color theme="1"/>
        <rFont val="Times New Roman"/>
        <charset val="134"/>
      </rPr>
      <t>39</t>
    </r>
    <r>
      <rPr>
        <b/>
        <sz val="11"/>
        <color theme="1"/>
        <rFont val="宋体"/>
        <charset val="134"/>
      </rPr>
      <t>项基本民生）</t>
    </r>
  </si>
  <si>
    <t>003003001</t>
  </si>
  <si>
    <r>
      <rPr>
        <sz val="11"/>
        <color theme="1"/>
        <rFont val="宋体"/>
        <charset val="134"/>
      </rPr>
      <t>学前教育幼儿资助</t>
    </r>
  </si>
  <si>
    <t>003003002</t>
  </si>
  <si>
    <r>
      <rPr>
        <sz val="11"/>
        <color theme="1"/>
        <rFont val="宋体"/>
        <charset val="134"/>
      </rPr>
      <t>城乡义务教育生均公用经费</t>
    </r>
  </si>
  <si>
    <t>003003002001</t>
  </si>
  <si>
    <r>
      <rPr>
        <sz val="11"/>
        <color theme="1"/>
        <rFont val="宋体"/>
        <charset val="134"/>
      </rPr>
      <t>小学</t>
    </r>
  </si>
  <si>
    <t>003003002002</t>
  </si>
  <si>
    <r>
      <rPr>
        <sz val="11"/>
        <color theme="1"/>
        <rFont val="宋体"/>
        <charset val="134"/>
      </rPr>
      <t>初中</t>
    </r>
  </si>
  <si>
    <t>003003003</t>
  </si>
  <si>
    <r>
      <rPr>
        <sz val="11"/>
        <color theme="1"/>
        <rFont val="宋体"/>
        <charset val="134"/>
      </rPr>
      <t>义务教育阶段特殊教育学校和随班就读残疾学生生均公用经费</t>
    </r>
  </si>
  <si>
    <t>003003004</t>
  </si>
  <si>
    <r>
      <rPr>
        <sz val="11"/>
        <color theme="1"/>
        <rFont val="宋体"/>
        <charset val="134"/>
      </rPr>
      <t>义务教育免费提供教科书</t>
    </r>
  </si>
  <si>
    <t>003003005</t>
  </si>
  <si>
    <r>
      <rPr>
        <sz val="11"/>
        <color theme="1"/>
        <rFont val="宋体"/>
        <charset val="134"/>
      </rPr>
      <t>家庭经济困难学生生活补助</t>
    </r>
  </si>
  <si>
    <t>003003005001</t>
  </si>
  <si>
    <t>003003005002</t>
  </si>
  <si>
    <t>003003006</t>
  </si>
  <si>
    <r>
      <rPr>
        <sz val="11"/>
        <color theme="1"/>
        <rFont val="宋体"/>
        <charset val="134"/>
      </rPr>
      <t>普通高中学生资助</t>
    </r>
  </si>
  <si>
    <t>003003006001</t>
  </si>
  <si>
    <r>
      <rPr>
        <sz val="11"/>
        <color theme="1"/>
        <rFont val="宋体"/>
        <charset val="134"/>
      </rPr>
      <t>家庭经济困难学生国家助学金</t>
    </r>
  </si>
  <si>
    <t>003003006002</t>
  </si>
  <si>
    <r>
      <rPr>
        <sz val="11"/>
        <color theme="1"/>
        <rFont val="宋体"/>
        <charset val="134"/>
      </rPr>
      <t>免除家庭经济困难学生学杂费</t>
    </r>
  </si>
  <si>
    <t>003003007</t>
  </si>
  <si>
    <r>
      <rPr>
        <sz val="11"/>
        <color theme="1"/>
        <rFont val="宋体"/>
        <charset val="134"/>
      </rPr>
      <t>中职教育学生资助</t>
    </r>
  </si>
  <si>
    <t>003003007001</t>
  </si>
  <si>
    <t>003003007002</t>
  </si>
  <si>
    <r>
      <rPr>
        <sz val="11"/>
        <color theme="1"/>
        <rFont val="宋体"/>
        <charset val="134"/>
      </rPr>
      <t>农村、涉农专业和家庭经济困难学生免学费</t>
    </r>
  </si>
  <si>
    <t>003003008</t>
  </si>
  <si>
    <r>
      <rPr>
        <sz val="11"/>
        <color theme="1"/>
        <rFont val="宋体"/>
        <charset val="134"/>
      </rPr>
      <t>农村义务教育学生营养改善计划</t>
    </r>
  </si>
  <si>
    <t>003003009</t>
  </si>
  <si>
    <r>
      <rPr>
        <sz val="11"/>
        <color theme="1"/>
        <rFont val="宋体"/>
        <charset val="134"/>
      </rPr>
      <t>博物馆、纪念馆免费开放补助和公共美术馆、图书馆、文化馆站免费开放补助</t>
    </r>
  </si>
  <si>
    <t>003003010</t>
  </si>
  <si>
    <r>
      <rPr>
        <sz val="11"/>
        <color theme="1"/>
        <rFont val="宋体"/>
        <charset val="134"/>
      </rPr>
      <t>困难群众救助</t>
    </r>
  </si>
  <si>
    <t>003003010001</t>
  </si>
  <si>
    <r>
      <rPr>
        <sz val="11"/>
        <color theme="1"/>
        <rFont val="宋体"/>
        <charset val="134"/>
      </rPr>
      <t>最低生活保障</t>
    </r>
  </si>
  <si>
    <t>003003010001001</t>
  </si>
  <si>
    <r>
      <rPr>
        <sz val="11"/>
        <color theme="1"/>
        <rFont val="宋体"/>
        <charset val="134"/>
      </rPr>
      <t>城市最低生活保障</t>
    </r>
  </si>
  <si>
    <t>003003010001002</t>
  </si>
  <si>
    <r>
      <rPr>
        <sz val="11"/>
        <color theme="1"/>
        <rFont val="宋体"/>
        <charset val="134"/>
      </rPr>
      <t>农村最低生活保障</t>
    </r>
  </si>
  <si>
    <t>003003010002</t>
  </si>
  <si>
    <r>
      <rPr>
        <sz val="11"/>
        <color theme="1"/>
        <rFont val="宋体"/>
        <charset val="134"/>
      </rPr>
      <t>特困人员救助供养</t>
    </r>
  </si>
  <si>
    <t>003003010003</t>
  </si>
  <si>
    <r>
      <rPr>
        <sz val="11"/>
        <color theme="1"/>
        <rFont val="宋体"/>
        <charset val="134"/>
      </rPr>
      <t>特殊儿童群体基本生活保障</t>
    </r>
  </si>
  <si>
    <t>003003010004</t>
  </si>
  <si>
    <r>
      <rPr>
        <sz val="11"/>
        <color theme="1"/>
        <rFont val="宋体"/>
        <charset val="134"/>
      </rPr>
      <t>临时救助</t>
    </r>
  </si>
  <si>
    <t>003003010005</t>
  </si>
  <si>
    <r>
      <rPr>
        <sz val="11"/>
        <color theme="1"/>
        <rFont val="宋体"/>
        <charset val="134"/>
      </rPr>
      <t>流浪乞讨人员救助</t>
    </r>
  </si>
  <si>
    <t>003003011</t>
  </si>
  <si>
    <r>
      <rPr>
        <sz val="11"/>
        <color theme="1"/>
        <rFont val="宋体"/>
        <charset val="134"/>
      </rPr>
      <t>残疾人补助</t>
    </r>
  </si>
  <si>
    <t>003003011001</t>
  </si>
  <si>
    <r>
      <rPr>
        <sz val="11"/>
        <color theme="1"/>
        <rFont val="宋体"/>
        <charset val="134"/>
      </rPr>
      <t>困难残疾人生活补贴</t>
    </r>
  </si>
  <si>
    <t>003003011002</t>
  </si>
  <si>
    <r>
      <rPr>
        <sz val="11"/>
        <color theme="1"/>
        <rFont val="宋体"/>
        <charset val="134"/>
      </rPr>
      <t>重度残疾人护理补贴</t>
    </r>
  </si>
  <si>
    <t>003003012</t>
  </si>
  <si>
    <r>
      <rPr>
        <sz val="11"/>
        <color theme="1"/>
        <rFont val="宋体"/>
        <charset val="134"/>
      </rPr>
      <t>城乡居民基本养老保险</t>
    </r>
  </si>
  <si>
    <t>003003013</t>
  </si>
  <si>
    <r>
      <rPr>
        <sz val="11"/>
        <color theme="1"/>
        <rFont val="宋体"/>
        <charset val="134"/>
      </rPr>
      <t>财政对企业职工养老保险的补助</t>
    </r>
  </si>
  <si>
    <t>003003014</t>
  </si>
  <si>
    <r>
      <rPr>
        <sz val="11"/>
        <color theme="1"/>
        <rFont val="宋体"/>
        <charset val="134"/>
      </rPr>
      <t>财政对机关事业单位养老保险的补助</t>
    </r>
  </si>
  <si>
    <t>003003015</t>
  </si>
  <si>
    <r>
      <rPr>
        <sz val="11"/>
        <color theme="1"/>
        <rFont val="宋体"/>
        <charset val="134"/>
      </rPr>
      <t>老年人福利补贴</t>
    </r>
  </si>
  <si>
    <t>003003016</t>
  </si>
  <si>
    <r>
      <rPr>
        <sz val="11"/>
        <color theme="1"/>
        <rFont val="宋体"/>
        <charset val="134"/>
      </rPr>
      <t>就业见习补贴</t>
    </r>
  </si>
  <si>
    <t>003003017</t>
  </si>
  <si>
    <r>
      <rPr>
        <sz val="11"/>
        <color theme="1"/>
        <rFont val="宋体"/>
        <charset val="134"/>
      </rPr>
      <t>优抚对象抚恤和生活补助经费</t>
    </r>
  </si>
  <si>
    <t>003003018</t>
  </si>
  <si>
    <r>
      <rPr>
        <sz val="11"/>
        <color theme="1"/>
        <rFont val="宋体"/>
        <charset val="134"/>
      </rPr>
      <t>义务兵优待金</t>
    </r>
  </si>
  <si>
    <t>003003019</t>
  </si>
  <si>
    <r>
      <rPr>
        <sz val="11"/>
        <color theme="1"/>
        <rFont val="宋体"/>
        <charset val="134"/>
      </rPr>
      <t>退役安置支出</t>
    </r>
  </si>
  <si>
    <t>003003019001</t>
  </si>
  <si>
    <r>
      <rPr>
        <sz val="11"/>
        <rFont val="宋体"/>
        <charset val="134"/>
      </rPr>
      <t>退役士兵安置</t>
    </r>
  </si>
  <si>
    <t>003003019002</t>
  </si>
  <si>
    <r>
      <rPr>
        <sz val="11"/>
        <rFont val="宋体"/>
        <charset val="134"/>
      </rPr>
      <t>军队移交地方政府离退休人员</t>
    </r>
  </si>
  <si>
    <t>003003019003</t>
  </si>
  <si>
    <r>
      <rPr>
        <sz val="11"/>
        <rFont val="宋体"/>
        <charset val="134"/>
      </rPr>
      <t>军转干部解困补助</t>
    </r>
  </si>
  <si>
    <t>003003019004</t>
  </si>
  <si>
    <r>
      <rPr>
        <sz val="11"/>
        <color theme="1"/>
        <rFont val="Times New Roman"/>
        <charset val="134"/>
      </rPr>
      <t xml:space="preserve">  </t>
    </r>
    <r>
      <rPr>
        <sz val="11"/>
        <color theme="1"/>
        <rFont val="宋体"/>
        <charset val="134"/>
      </rPr>
      <t>军队转业干部补助经费</t>
    </r>
  </si>
  <si>
    <t>003003020</t>
  </si>
  <si>
    <r>
      <rPr>
        <sz val="11"/>
        <color theme="1"/>
        <rFont val="宋体"/>
        <charset val="134"/>
      </rPr>
      <t>城乡居民基本医疗保险</t>
    </r>
  </si>
  <si>
    <t>003003021</t>
  </si>
  <si>
    <r>
      <rPr>
        <sz val="11"/>
        <color theme="1"/>
        <rFont val="宋体"/>
        <charset val="134"/>
      </rPr>
      <t>基本公共卫生服务</t>
    </r>
  </si>
  <si>
    <t>003003022</t>
  </si>
  <si>
    <r>
      <rPr>
        <sz val="11"/>
        <rFont val="宋体"/>
        <charset val="134"/>
      </rPr>
      <t>计划生育支出</t>
    </r>
  </si>
  <si>
    <t>003003022001</t>
  </si>
  <si>
    <r>
      <rPr>
        <sz val="11"/>
        <rFont val="宋体"/>
        <charset val="134"/>
      </rPr>
      <t>农村部分计划生育家庭奖励扶助</t>
    </r>
  </si>
  <si>
    <t>003003022002</t>
  </si>
  <si>
    <r>
      <rPr>
        <sz val="11"/>
        <rFont val="宋体"/>
        <charset val="134"/>
      </rPr>
      <t>全国计划生育特别扶助制度</t>
    </r>
  </si>
  <si>
    <t>003003023</t>
  </si>
  <si>
    <r>
      <rPr>
        <sz val="11"/>
        <rFont val="宋体"/>
        <charset val="134"/>
      </rPr>
      <t>城乡医疗救助</t>
    </r>
  </si>
  <si>
    <t>003003024</t>
  </si>
  <si>
    <r>
      <rPr>
        <sz val="11"/>
        <rFont val="宋体"/>
        <charset val="134"/>
      </rPr>
      <t>疫情防控支出</t>
    </r>
  </si>
  <si>
    <t>003003025</t>
  </si>
  <si>
    <r>
      <rPr>
        <sz val="11"/>
        <rFont val="宋体"/>
        <charset val="134"/>
      </rPr>
      <t>村级支出</t>
    </r>
  </si>
  <si>
    <t>003003025001</t>
  </si>
  <si>
    <r>
      <rPr>
        <sz val="11"/>
        <rFont val="宋体"/>
        <charset val="134"/>
      </rPr>
      <t>村委会干部岗位补贴</t>
    </r>
  </si>
  <si>
    <t>003003025002</t>
  </si>
  <si>
    <r>
      <rPr>
        <sz val="11"/>
        <rFont val="宋体"/>
        <charset val="134"/>
      </rPr>
      <t>村民小组党组织负责人补助和村民小组长补贴</t>
    </r>
  </si>
  <si>
    <t>003003025003</t>
  </si>
  <si>
    <r>
      <rPr>
        <sz val="11"/>
        <rFont val="宋体"/>
        <charset val="134"/>
      </rPr>
      <t>村委会运转经费</t>
    </r>
  </si>
  <si>
    <t>003003025004</t>
  </si>
  <si>
    <r>
      <rPr>
        <sz val="11"/>
        <rFont val="宋体"/>
        <charset val="134"/>
      </rPr>
      <t>村</t>
    </r>
    <r>
      <rPr>
        <sz val="11"/>
        <rFont val="Times New Roman"/>
        <charset val="134"/>
      </rPr>
      <t>(</t>
    </r>
    <r>
      <rPr>
        <sz val="11"/>
        <rFont val="宋体"/>
        <charset val="134"/>
      </rPr>
      <t>居</t>
    </r>
    <r>
      <rPr>
        <sz val="11"/>
        <rFont val="Times New Roman"/>
        <charset val="134"/>
      </rPr>
      <t>)</t>
    </r>
    <r>
      <rPr>
        <sz val="11"/>
        <rFont val="宋体"/>
        <charset val="134"/>
      </rPr>
      <t>民小组运转经费</t>
    </r>
  </si>
  <si>
    <t>003003026</t>
  </si>
  <si>
    <r>
      <rPr>
        <sz val="11"/>
        <rFont val="宋体"/>
        <charset val="134"/>
      </rPr>
      <t>与民生密切相关的公共事业支出</t>
    </r>
  </si>
  <si>
    <t>003003026001</t>
  </si>
  <si>
    <r>
      <rPr>
        <sz val="11"/>
        <rFont val="宋体"/>
        <charset val="134"/>
      </rPr>
      <t>供水支出</t>
    </r>
  </si>
  <si>
    <t>003003026002</t>
  </si>
  <si>
    <r>
      <rPr>
        <sz val="11"/>
        <rFont val="宋体"/>
        <charset val="134"/>
      </rPr>
      <t>供电支出</t>
    </r>
  </si>
  <si>
    <t>003003026003</t>
  </si>
  <si>
    <r>
      <rPr>
        <sz val="11"/>
        <rFont val="宋体"/>
        <charset val="134"/>
      </rPr>
      <t>供暖支出</t>
    </r>
  </si>
  <si>
    <t>003003026004</t>
  </si>
  <si>
    <r>
      <rPr>
        <sz val="11"/>
        <rFont val="宋体"/>
        <charset val="134"/>
      </rPr>
      <t>公共交通支出</t>
    </r>
  </si>
  <si>
    <t>003003101</t>
  </si>
  <si>
    <r>
      <rPr>
        <sz val="11"/>
        <rFont val="宋体"/>
        <charset val="134"/>
      </rPr>
      <t>普通高中生均公用经费</t>
    </r>
  </si>
  <si>
    <t>003003102</t>
  </si>
  <si>
    <r>
      <rPr>
        <sz val="11"/>
        <rFont val="宋体"/>
        <charset val="134"/>
      </rPr>
      <t>民族中学高中寄宿学生生活费补助</t>
    </r>
  </si>
  <si>
    <t>003003103</t>
  </si>
  <si>
    <r>
      <rPr>
        <sz val="11"/>
        <rFont val="宋体"/>
        <charset val="134"/>
      </rPr>
      <t>自然灾害生活救助（或受灾人员救助）</t>
    </r>
  </si>
  <si>
    <t>003003104</t>
  </si>
  <si>
    <r>
      <rPr>
        <sz val="11"/>
        <rFont val="宋体"/>
        <charset val="134"/>
      </rPr>
      <t>企业退休人员计划生育奖励</t>
    </r>
  </si>
  <si>
    <t>003003105</t>
  </si>
  <si>
    <r>
      <rPr>
        <sz val="11"/>
        <rFont val="宋体"/>
        <charset val="134"/>
      </rPr>
      <t>机关事业单位职工及军人抚恤补助</t>
    </r>
  </si>
  <si>
    <t>003003106</t>
  </si>
  <si>
    <r>
      <rPr>
        <sz val="11"/>
        <rFont val="宋体"/>
        <charset val="134"/>
      </rPr>
      <t>重点优抚对象生活困难补助</t>
    </r>
  </si>
  <si>
    <t>003003107</t>
  </si>
  <si>
    <r>
      <rPr>
        <sz val="11"/>
        <rFont val="宋体"/>
        <charset val="134"/>
      </rPr>
      <t>社区支出</t>
    </r>
  </si>
  <si>
    <t>003003107001</t>
  </si>
  <si>
    <r>
      <rPr>
        <sz val="11"/>
        <rFont val="宋体"/>
        <charset val="134"/>
      </rPr>
      <t>社区干部岗位补贴</t>
    </r>
  </si>
  <si>
    <t>003003107002</t>
  </si>
  <si>
    <r>
      <rPr>
        <sz val="11"/>
        <rFont val="宋体"/>
        <charset val="134"/>
      </rPr>
      <t>社区工作经费</t>
    </r>
  </si>
  <si>
    <t>003003108</t>
  </si>
  <si>
    <r>
      <rPr>
        <sz val="11"/>
        <rFont val="宋体"/>
        <charset val="134"/>
      </rPr>
      <t>西部志愿者生活补助</t>
    </r>
  </si>
  <si>
    <t>003003109</t>
  </si>
  <si>
    <r>
      <rPr>
        <sz val="11"/>
        <rFont val="宋体"/>
        <charset val="134"/>
      </rPr>
      <t>三支一扶计划专项补助</t>
    </r>
  </si>
  <si>
    <t>003003110</t>
  </si>
  <si>
    <r>
      <rPr>
        <sz val="11"/>
        <rFont val="宋体"/>
        <charset val="134"/>
      </rPr>
      <t>防治艾滋病经费</t>
    </r>
  </si>
  <si>
    <t>003003111</t>
  </si>
  <si>
    <r>
      <rPr>
        <sz val="11"/>
        <rFont val="宋体"/>
        <charset val="134"/>
      </rPr>
      <t>财政对城镇职工基本医疗保险基金缺口补助</t>
    </r>
  </si>
  <si>
    <t>003003112</t>
  </si>
  <si>
    <r>
      <rPr>
        <sz val="11"/>
        <rFont val="宋体"/>
        <charset val="134"/>
      </rPr>
      <t>财政对失业保险基金的补助</t>
    </r>
  </si>
  <si>
    <t>003003113</t>
  </si>
  <si>
    <r>
      <rPr>
        <sz val="11"/>
        <rFont val="宋体"/>
        <charset val="134"/>
      </rPr>
      <t>财政对工伤保险基金的补助</t>
    </r>
  </si>
  <si>
    <t>取数表</t>
  </si>
  <si>
    <t>收入</t>
  </si>
  <si>
    <t>支出</t>
  </si>
  <si>
    <r>
      <rPr>
        <b/>
        <sz val="12"/>
        <rFont val="宋体"/>
        <charset val="134"/>
      </rPr>
      <t>项</t>
    </r>
    <r>
      <rPr>
        <b/>
        <sz val="12"/>
        <rFont val="宋体"/>
        <charset val="134"/>
      </rPr>
      <t>目</t>
    </r>
  </si>
  <si>
    <t>上年科目编码</t>
  </si>
  <si>
    <t>科目名称</t>
  </si>
  <si>
    <t>资金性质</t>
  </si>
  <si>
    <t>累计完成数</t>
  </si>
  <si>
    <t>备用</t>
  </si>
  <si>
    <t>101</t>
  </si>
  <si>
    <t>税收收入</t>
  </si>
  <si>
    <t>1.一般预算</t>
  </si>
  <si>
    <t>一、一般公共服务</t>
  </si>
  <si>
    <t>一般公共服务</t>
  </si>
  <si>
    <t xml:space="preserve">    增值税</t>
  </si>
  <si>
    <t>10101</t>
  </si>
  <si>
    <t>增值税</t>
  </si>
  <si>
    <t xml:space="preserve">    人大事务</t>
  </si>
  <si>
    <t>20101</t>
  </si>
  <si>
    <t>人大事务</t>
  </si>
  <si>
    <t xml:space="preserve">    营业税</t>
  </si>
  <si>
    <t>10103</t>
  </si>
  <si>
    <t>营业税</t>
  </si>
  <si>
    <t xml:space="preserve">      行政运行</t>
  </si>
  <si>
    <t>2010101</t>
  </si>
  <si>
    <t>行政运行</t>
  </si>
  <si>
    <t xml:space="preserve">    企业所得税</t>
  </si>
  <si>
    <t>10104</t>
  </si>
  <si>
    <t>企业所得税</t>
  </si>
  <si>
    <t xml:space="preserve">      一般行政管理事务</t>
  </si>
  <si>
    <t>2010102</t>
  </si>
  <si>
    <t>一般行政管理事务</t>
  </si>
  <si>
    <t xml:space="preserve">    企业所得税退税</t>
  </si>
  <si>
    <t>10105</t>
  </si>
  <si>
    <t>企业所得税退税</t>
  </si>
  <si>
    <t xml:space="preserve">      机关服务</t>
  </si>
  <si>
    <t>2010103</t>
  </si>
  <si>
    <t>机关服务</t>
  </si>
  <si>
    <t xml:space="preserve">    个人所得税</t>
  </si>
  <si>
    <t>10106</t>
  </si>
  <si>
    <t>个人所得税</t>
  </si>
  <si>
    <t xml:space="preserve">      人大会议</t>
  </si>
  <si>
    <t>2010104</t>
  </si>
  <si>
    <t>人大会议</t>
  </si>
  <si>
    <t xml:space="preserve">    资源税</t>
  </si>
  <si>
    <t>10107</t>
  </si>
  <si>
    <t>资源税</t>
  </si>
  <si>
    <t xml:space="preserve">      人大立法</t>
  </si>
  <si>
    <t>2010105</t>
  </si>
  <si>
    <t>人大立法</t>
  </si>
  <si>
    <t xml:space="preserve">    城市维护建设税</t>
  </si>
  <si>
    <t>10109</t>
  </si>
  <si>
    <t>城市维护建设税</t>
  </si>
  <si>
    <t xml:space="preserve">      人大监督</t>
  </si>
  <si>
    <t>2010106</t>
  </si>
  <si>
    <t>人大监督</t>
  </si>
  <si>
    <t xml:space="preserve">    房产税</t>
  </si>
  <si>
    <t>10110</t>
  </si>
  <si>
    <t>房产税</t>
  </si>
  <si>
    <t xml:space="preserve">      人大代表履职能力提升</t>
  </si>
  <si>
    <t>2010107</t>
  </si>
  <si>
    <t>代表培训</t>
  </si>
  <si>
    <t xml:space="preserve">    印花税</t>
  </si>
  <si>
    <t>10111</t>
  </si>
  <si>
    <t>印花税</t>
  </si>
  <si>
    <t xml:space="preserve">      代表工作</t>
  </si>
  <si>
    <t>2010108</t>
  </si>
  <si>
    <t>代表工作</t>
  </si>
  <si>
    <t xml:space="preserve">    城镇土地使用税</t>
  </si>
  <si>
    <t>10112</t>
  </si>
  <si>
    <t>城镇土地使用税</t>
  </si>
  <si>
    <t xml:space="preserve">      人大信访工作</t>
  </si>
  <si>
    <t>2010109</t>
  </si>
  <si>
    <t>人大信访</t>
  </si>
  <si>
    <t xml:space="preserve">    土地增值税</t>
  </si>
  <si>
    <t>10113</t>
  </si>
  <si>
    <t>土地增值税</t>
  </si>
  <si>
    <t xml:space="preserve">      事业运行</t>
  </si>
  <si>
    <t>2010150</t>
  </si>
  <si>
    <t>事业运行</t>
  </si>
  <si>
    <t xml:space="preserve">    车船税</t>
  </si>
  <si>
    <t>10114</t>
  </si>
  <si>
    <t>车船税</t>
  </si>
  <si>
    <t xml:space="preserve">      其他人大事务支出</t>
  </si>
  <si>
    <t>2010199</t>
  </si>
  <si>
    <t>其他人大事务支出</t>
  </si>
  <si>
    <t xml:space="preserve">    耕地占用税</t>
  </si>
  <si>
    <t>10118</t>
  </si>
  <si>
    <t>耕地占用税</t>
  </si>
  <si>
    <t xml:space="preserve">    政协事务</t>
  </si>
  <si>
    <t>20102</t>
  </si>
  <si>
    <t>政协事务</t>
  </si>
  <si>
    <t xml:space="preserve">    契税</t>
  </si>
  <si>
    <t>10119</t>
  </si>
  <si>
    <t>契税</t>
  </si>
  <si>
    <t>2010201</t>
  </si>
  <si>
    <t xml:space="preserve">    烟叶税</t>
  </si>
  <si>
    <t>10120</t>
  </si>
  <si>
    <t>烟叶税</t>
  </si>
  <si>
    <t>2010202</t>
  </si>
  <si>
    <t xml:space="preserve">    其他税收收入</t>
  </si>
  <si>
    <t>10199</t>
  </si>
  <si>
    <t>其他税收收入</t>
  </si>
  <si>
    <t>2010203</t>
  </si>
  <si>
    <t>1010104</t>
  </si>
  <si>
    <t>改征增值税</t>
  </si>
  <si>
    <t xml:space="preserve">      政协会议</t>
  </si>
  <si>
    <t>2010204</t>
  </si>
  <si>
    <t>政协会议</t>
  </si>
  <si>
    <t>103</t>
  </si>
  <si>
    <t>非税收入</t>
  </si>
  <si>
    <t xml:space="preserve">      委员视察</t>
  </si>
  <si>
    <t>2010205</t>
  </si>
  <si>
    <t>委员视察</t>
  </si>
  <si>
    <t>10302</t>
  </si>
  <si>
    <t>专项收入</t>
  </si>
  <si>
    <t xml:space="preserve">      参政议政</t>
  </si>
  <si>
    <t>2010206</t>
  </si>
  <si>
    <t>参政议政</t>
  </si>
  <si>
    <t xml:space="preserve">    行政事业性收费收入</t>
  </si>
  <si>
    <t>10304</t>
  </si>
  <si>
    <t>行政事业性收费收入</t>
  </si>
  <si>
    <t>2010250</t>
  </si>
  <si>
    <t>10305</t>
  </si>
  <si>
    <t>罚没收入</t>
  </si>
  <si>
    <t xml:space="preserve">      其他政协事务支出</t>
  </si>
  <si>
    <t>2010299</t>
  </si>
  <si>
    <t>其他政协事务支出</t>
  </si>
  <si>
    <t xml:space="preserve">    国有资本经营收入</t>
  </si>
  <si>
    <t>10306</t>
  </si>
  <si>
    <t>国有资本经营收入</t>
  </si>
  <si>
    <t xml:space="preserve">    政府办公厅(室)及相关机构事务</t>
  </si>
  <si>
    <t>20103</t>
  </si>
  <si>
    <t>政府办公厅(室)及相关机构事务</t>
  </si>
  <si>
    <t>10307</t>
  </si>
  <si>
    <t>国有资源（资产）有偿使用收入</t>
  </si>
  <si>
    <t>2010301</t>
  </si>
  <si>
    <t>10399</t>
  </si>
  <si>
    <t>其他收入</t>
  </si>
  <si>
    <t>2010302</t>
  </si>
  <si>
    <t>2010303</t>
  </si>
  <si>
    <t xml:space="preserve">      专项服务</t>
  </si>
  <si>
    <t>2010304</t>
  </si>
  <si>
    <t>专项服务</t>
  </si>
  <si>
    <t>110</t>
  </si>
  <si>
    <t xml:space="preserve">      专项业务活动</t>
  </si>
  <si>
    <t>2010305</t>
  </si>
  <si>
    <t>专项业务活动</t>
  </si>
  <si>
    <t xml:space="preserve">  上级补助收入</t>
  </si>
  <si>
    <t>110A</t>
  </si>
  <si>
    <t>上级补助收入</t>
  </si>
  <si>
    <t xml:space="preserve">      政务公开审批</t>
  </si>
  <si>
    <t>2010306</t>
  </si>
  <si>
    <t>政务公开审批</t>
  </si>
  <si>
    <t xml:space="preserve">    返还性收入</t>
  </si>
  <si>
    <t>11001</t>
  </si>
  <si>
    <t>返还性收入</t>
  </si>
  <si>
    <t xml:space="preserve">      法制建设</t>
  </si>
  <si>
    <t>2010307</t>
  </si>
  <si>
    <t>法制建设</t>
  </si>
  <si>
    <t>1100101</t>
  </si>
  <si>
    <t>增值税和消费税税收返还收入</t>
  </si>
  <si>
    <t xml:space="preserve">      信访事务</t>
  </si>
  <si>
    <t>2010308</t>
  </si>
  <si>
    <t>信访事务</t>
  </si>
  <si>
    <t>1100102</t>
  </si>
  <si>
    <t>所得税基数返还收入</t>
  </si>
  <si>
    <t xml:space="preserve">      参事事务</t>
  </si>
  <si>
    <t>2010309</t>
  </si>
  <si>
    <t>参事事务</t>
  </si>
  <si>
    <t xml:space="preserve">      成品油价格和税费改革税收返还收入</t>
  </si>
  <si>
    <t>1100103</t>
  </si>
  <si>
    <t>成品油价格和税费改革税收返还收入</t>
  </si>
  <si>
    <t>2010350</t>
  </si>
  <si>
    <t xml:space="preserve">      其他税收返还收入</t>
  </si>
  <si>
    <t>1100199</t>
  </si>
  <si>
    <t>其他税收返还收入</t>
  </si>
  <si>
    <t xml:space="preserve">      其他政府办公厅(室)及相关机构事务支出</t>
  </si>
  <si>
    <t>2010399</t>
  </si>
  <si>
    <t>其他政府办公厅（室）及相关机构事务支出</t>
  </si>
  <si>
    <t xml:space="preserve">    一般性转移支付收入</t>
  </si>
  <si>
    <t>11002</t>
  </si>
  <si>
    <t>一般性转移支付收入</t>
  </si>
  <si>
    <t xml:space="preserve">    发展与改革事务</t>
  </si>
  <si>
    <t>20104</t>
  </si>
  <si>
    <t>发展与改革事务</t>
  </si>
  <si>
    <t>1100201</t>
  </si>
  <si>
    <t>体制补助收入</t>
  </si>
  <si>
    <t>2010401</t>
  </si>
  <si>
    <t>1100202</t>
  </si>
  <si>
    <t>均衡性转移支付补助收入</t>
  </si>
  <si>
    <t>2010402</t>
  </si>
  <si>
    <t xml:space="preserve">      革命老区及民族和边境地区转移支付收入</t>
  </si>
  <si>
    <t>1100203</t>
  </si>
  <si>
    <t>民族地区转移支付补助收入</t>
  </si>
  <si>
    <t>2010403</t>
  </si>
  <si>
    <t xml:space="preserve">      调整工资转移支付补助收入</t>
  </si>
  <si>
    <t>1100204</t>
  </si>
  <si>
    <t>调整工资转移支付补助收入</t>
  </si>
  <si>
    <t xml:space="preserve">      战略规划与实施</t>
  </si>
  <si>
    <t>2010404</t>
  </si>
  <si>
    <t>战略规划与实施</t>
  </si>
  <si>
    <t xml:space="preserve">      农村税费改革补助收入</t>
  </si>
  <si>
    <t>1100206</t>
  </si>
  <si>
    <t>农村税费改革补助收入</t>
  </si>
  <si>
    <t xml:space="preserve">      日常经济运行调节</t>
  </si>
  <si>
    <t>2010405</t>
  </si>
  <si>
    <t>日常经济运行调节</t>
  </si>
  <si>
    <t>1100207</t>
  </si>
  <si>
    <t>县级基本财力保障机制奖补资金收入</t>
  </si>
  <si>
    <t xml:space="preserve">      社会事业发展规划</t>
  </si>
  <si>
    <t>2010406</t>
  </si>
  <si>
    <t>社会事业发展规划</t>
  </si>
  <si>
    <t>1100208</t>
  </si>
  <si>
    <t>结算补助收入</t>
  </si>
  <si>
    <t xml:space="preserve">      经济体制改革研究</t>
  </si>
  <si>
    <t>2010407</t>
  </si>
  <si>
    <t>经济体制改革研究</t>
  </si>
  <si>
    <t xml:space="preserve">      化解债务补助收入</t>
  </si>
  <si>
    <t>1100211</t>
  </si>
  <si>
    <t>化解债务补助收入</t>
  </si>
  <si>
    <t xml:space="preserve">      物价管理</t>
  </si>
  <si>
    <t>2010408</t>
  </si>
  <si>
    <t>物价管理</t>
  </si>
  <si>
    <t xml:space="preserve">      资源枯竭型城市转移支付补助收入</t>
  </si>
  <si>
    <t>1100212</t>
  </si>
  <si>
    <t>资源枯竭型城市转移支付补助收入</t>
  </si>
  <si>
    <t xml:space="preserve">      应对气象变化管理事务</t>
  </si>
  <si>
    <t>2010409</t>
  </si>
  <si>
    <t>应对气象变化管理事务</t>
  </si>
  <si>
    <t>1100214</t>
  </si>
  <si>
    <t>企事业单位划转补助收入</t>
  </si>
  <si>
    <t>2010450</t>
  </si>
  <si>
    <t xml:space="preserve">      成品油价格和税费改革转移支付补助收入</t>
  </si>
  <si>
    <t>1100215</t>
  </si>
  <si>
    <t>成品油价格和税费改革转移支付补助收入</t>
  </si>
  <si>
    <t xml:space="preserve">      其他发展与改革事务支出</t>
  </si>
  <si>
    <t>2010499</t>
  </si>
  <si>
    <t>其他发展与改革事务支出</t>
  </si>
  <si>
    <t xml:space="preserve">      工商部门停征两费转移支付收入</t>
  </si>
  <si>
    <t>1100218</t>
  </si>
  <si>
    <t>工商部门停征两费转移支付收入</t>
  </si>
  <si>
    <t xml:space="preserve">    统计信息事务</t>
  </si>
  <si>
    <t>20105</t>
  </si>
  <si>
    <t>统计信息事务</t>
  </si>
  <si>
    <t xml:space="preserve">      基层公检法司转移支付收入</t>
  </si>
  <si>
    <t>1100220</t>
  </si>
  <si>
    <t>公共安全转移支付收入</t>
  </si>
  <si>
    <t>2010501</t>
  </si>
  <si>
    <t xml:space="preserve">      义务教育等转移支付收入</t>
  </si>
  <si>
    <t>1100221</t>
  </si>
  <si>
    <t>教育转移支付收入</t>
  </si>
  <si>
    <t>2010502</t>
  </si>
  <si>
    <t xml:space="preserve">      基本养老保险和低保等转移支付收入</t>
  </si>
  <si>
    <t>1100222</t>
  </si>
  <si>
    <t>社会保障和就业转移支付收入</t>
  </si>
  <si>
    <t>2010503</t>
  </si>
  <si>
    <t xml:space="preserve">      新型农村合作医疗等转移支付收入</t>
  </si>
  <si>
    <t>1100223</t>
  </si>
  <si>
    <t>医疗卫生转移支付收入</t>
  </si>
  <si>
    <t xml:space="preserve">      信息事务</t>
  </si>
  <si>
    <t>2010504</t>
  </si>
  <si>
    <t>信息事务</t>
  </si>
  <si>
    <t xml:space="preserve">      农村综合改革转移支付收入</t>
  </si>
  <si>
    <t>1100224</t>
  </si>
  <si>
    <t>村级公益事业“一事一议”奖补资金收入</t>
  </si>
  <si>
    <t xml:space="preserve">      专项统计业务</t>
  </si>
  <si>
    <t>2010505</t>
  </si>
  <si>
    <t>专项统计业务</t>
  </si>
  <si>
    <t>1100225</t>
  </si>
  <si>
    <t>产粮(油)大县奖励资金收入</t>
  </si>
  <si>
    <t xml:space="preserve">      统计管理</t>
  </si>
  <si>
    <t>2010506</t>
  </si>
  <si>
    <t>统计管理</t>
  </si>
  <si>
    <t>1100226</t>
  </si>
  <si>
    <t>重点生态功能区转移支付收入</t>
  </si>
  <si>
    <t xml:space="preserve">      专项普查活动</t>
  </si>
  <si>
    <t>2010507</t>
  </si>
  <si>
    <t>专项普查活动</t>
  </si>
  <si>
    <r>
      <rPr>
        <sz val="11"/>
        <rFont val="宋体"/>
        <charset val="134"/>
      </rPr>
      <t>110022</t>
    </r>
    <r>
      <rPr>
        <sz val="11"/>
        <rFont val="宋体"/>
        <charset val="134"/>
      </rPr>
      <t>7</t>
    </r>
  </si>
  <si>
    <t>1100227</t>
  </si>
  <si>
    <t>固定数额补助收入</t>
  </si>
  <si>
    <t xml:space="preserve">      统计抽样调查</t>
  </si>
  <si>
    <t>2010508</t>
  </si>
  <si>
    <t>统计抽样调查</t>
  </si>
  <si>
    <t xml:space="preserve">      其他一般性转移支付收入</t>
  </si>
  <si>
    <t>1100299</t>
  </si>
  <si>
    <t>其他一般性转移支付收入</t>
  </si>
  <si>
    <t>2010550</t>
  </si>
  <si>
    <t xml:space="preserve">    专项转移支付收入</t>
  </si>
  <si>
    <t>11003</t>
  </si>
  <si>
    <t>专项转移支付收入</t>
  </si>
  <si>
    <t xml:space="preserve">      其他统计信息事务支出</t>
  </si>
  <si>
    <t>2010599</t>
  </si>
  <si>
    <t>其他统计信息事务支出</t>
  </si>
  <si>
    <t>1100301</t>
  </si>
  <si>
    <t xml:space="preserve">    财政事务</t>
  </si>
  <si>
    <t>20106</t>
  </si>
  <si>
    <t>财政事务</t>
  </si>
  <si>
    <t xml:space="preserve">      外交</t>
  </si>
  <si>
    <t>1100302</t>
  </si>
  <si>
    <t>外交</t>
  </si>
  <si>
    <t>2010601</t>
  </si>
  <si>
    <t>1100303</t>
  </si>
  <si>
    <t>国防</t>
  </si>
  <si>
    <t>2010602</t>
  </si>
  <si>
    <t>1100304</t>
  </si>
  <si>
    <t>公共安全</t>
  </si>
  <si>
    <t>2010603</t>
  </si>
  <si>
    <t>1100305</t>
  </si>
  <si>
    <t>教育</t>
  </si>
  <si>
    <t xml:space="preserve">      预算改革业务</t>
  </si>
  <si>
    <t>2010604</t>
  </si>
  <si>
    <t>预算编制业务</t>
  </si>
  <si>
    <t>1100306</t>
  </si>
  <si>
    <t>科学技术</t>
  </si>
  <si>
    <t xml:space="preserve">      财政国库业务</t>
  </si>
  <si>
    <t>2010605</t>
  </si>
  <si>
    <t>财政国库业务</t>
  </si>
  <si>
    <t xml:space="preserve">      文化体育与传媒</t>
  </si>
  <si>
    <t>1100307</t>
  </si>
  <si>
    <t>文化体育与传媒</t>
  </si>
  <si>
    <t xml:space="preserve">      财政监察</t>
  </si>
  <si>
    <t>2010606</t>
  </si>
  <si>
    <t>财政监察</t>
  </si>
  <si>
    <t>1100308</t>
  </si>
  <si>
    <t>社会保障和就业</t>
  </si>
  <si>
    <t xml:space="preserve">      信息化建设</t>
  </si>
  <si>
    <t>2010607</t>
  </si>
  <si>
    <t>信息化建设</t>
  </si>
  <si>
    <t xml:space="preserve">      医疗卫生</t>
  </si>
  <si>
    <t>1100310</t>
  </si>
  <si>
    <t>医疗卫生</t>
  </si>
  <si>
    <t xml:space="preserve">      财政委托业务支出</t>
  </si>
  <si>
    <t>2010608</t>
  </si>
  <si>
    <t>财政委托业务支出</t>
  </si>
  <si>
    <t>1100311</t>
  </si>
  <si>
    <t>节能环保</t>
  </si>
  <si>
    <t>2010650</t>
  </si>
  <si>
    <t>1100312</t>
  </si>
  <si>
    <t>城乡社区事务</t>
  </si>
  <si>
    <t xml:space="preserve">      其他财政事务支出</t>
  </si>
  <si>
    <t>2010699</t>
  </si>
  <si>
    <t>其他财政事务支出</t>
  </si>
  <si>
    <t>1100313</t>
  </si>
  <si>
    <t>农林水事务</t>
  </si>
  <si>
    <t xml:space="preserve">    税收事务</t>
  </si>
  <si>
    <t>20107</t>
  </si>
  <si>
    <t>税收事务</t>
  </si>
  <si>
    <t>1100314</t>
  </si>
  <si>
    <t>交通运输</t>
  </si>
  <si>
    <t>2010701</t>
  </si>
  <si>
    <t xml:space="preserve">      资源勘探电力信息等</t>
  </si>
  <si>
    <t>1100315</t>
  </si>
  <si>
    <t>资源勘探电力信息等事务</t>
  </si>
  <si>
    <t>2010702</t>
  </si>
  <si>
    <t>1100316</t>
  </si>
  <si>
    <t>商业服务业等事务</t>
  </si>
  <si>
    <t>2010703</t>
  </si>
  <si>
    <t>1100317</t>
  </si>
  <si>
    <t>金融监管等事务</t>
  </si>
  <si>
    <t xml:space="preserve">      税务办案</t>
  </si>
  <si>
    <t>2010704</t>
  </si>
  <si>
    <t>税务办案</t>
  </si>
  <si>
    <t xml:space="preserve">      国土资源气象等</t>
  </si>
  <si>
    <t>1100320</t>
  </si>
  <si>
    <t>国土资源气象等事务</t>
  </si>
  <si>
    <t xml:space="preserve">      税务登记证及发票管理</t>
  </si>
  <si>
    <t>2010705</t>
  </si>
  <si>
    <t>税务登记证及发票管理</t>
  </si>
  <si>
    <t>1100321</t>
  </si>
  <si>
    <t>住房保障</t>
  </si>
  <si>
    <t xml:space="preserve">      代扣代收代征税款手续费</t>
  </si>
  <si>
    <t>2010706</t>
  </si>
  <si>
    <t>代扣代收代征税款手续费</t>
  </si>
  <si>
    <t>1100322</t>
  </si>
  <si>
    <t>粮油物资管理事务</t>
  </si>
  <si>
    <t xml:space="preserve">      税务宣传</t>
  </si>
  <si>
    <t>2010707</t>
  </si>
  <si>
    <t>税务宣传</t>
  </si>
  <si>
    <t xml:space="preserve">      其他收入</t>
  </si>
  <si>
    <t>1100399</t>
  </si>
  <si>
    <t xml:space="preserve">      协税护税</t>
  </si>
  <si>
    <t>2010708</t>
  </si>
  <si>
    <t>协税护税</t>
  </si>
  <si>
    <t xml:space="preserve">  地方政府债券收入</t>
  </si>
  <si>
    <r>
      <rPr>
        <sz val="11"/>
        <rFont val="宋体"/>
        <charset val="134"/>
      </rPr>
      <t>1</t>
    </r>
    <r>
      <rPr>
        <sz val="11"/>
        <rFont val="宋体"/>
        <charset val="134"/>
      </rPr>
      <t>050104</t>
    </r>
  </si>
  <si>
    <t>1050104</t>
  </si>
  <si>
    <t>财政部代理发行地方政府债券收入</t>
  </si>
  <si>
    <t>2010709</t>
  </si>
  <si>
    <t xml:space="preserve">  下级上解收入</t>
  </si>
  <si>
    <t>110B</t>
  </si>
  <si>
    <t>下级上解收入</t>
  </si>
  <si>
    <t>2010750</t>
  </si>
  <si>
    <t xml:space="preserve">    体制上解收入</t>
  </si>
  <si>
    <t>1100209</t>
  </si>
  <si>
    <t>体制上解收入</t>
  </si>
  <si>
    <t xml:space="preserve">      其他税收事务支出</t>
  </si>
  <si>
    <t>2010799</t>
  </si>
  <si>
    <t>其他税收事务支出</t>
  </si>
  <si>
    <t xml:space="preserve">    出口退税专项上解收入</t>
  </si>
  <si>
    <t>1100210</t>
  </si>
  <si>
    <t>出口退税专项上解收入</t>
  </si>
  <si>
    <t xml:space="preserve">    审计事务</t>
  </si>
  <si>
    <t>20108</t>
  </si>
  <si>
    <t>审计事务</t>
  </si>
  <si>
    <t xml:space="preserve">    成品油价格和税费改革专项上解收入</t>
  </si>
  <si>
    <t>1100216</t>
  </si>
  <si>
    <t>成品油价格和税费改革专项上解收入</t>
  </si>
  <si>
    <t>2010801</t>
  </si>
  <si>
    <t xml:space="preserve">    专项上解收入</t>
  </si>
  <si>
    <t>1100351</t>
  </si>
  <si>
    <t>专项上解收入</t>
  </si>
  <si>
    <t>2010802</t>
  </si>
  <si>
    <t xml:space="preserve">  上年结余收入</t>
  </si>
  <si>
    <t>1100801</t>
  </si>
  <si>
    <t>2010803</t>
  </si>
  <si>
    <t xml:space="preserve">    上年结转</t>
  </si>
  <si>
    <t>1100801A</t>
  </si>
  <si>
    <t>结转</t>
  </si>
  <si>
    <t xml:space="preserve">      审计业务</t>
  </si>
  <si>
    <t>2010804</t>
  </si>
  <si>
    <t>审计业务</t>
  </si>
  <si>
    <t xml:space="preserve">    净结余</t>
  </si>
  <si>
    <t>1100801B</t>
  </si>
  <si>
    <t>净结余</t>
  </si>
  <si>
    <t xml:space="preserve">      审计管理</t>
  </si>
  <si>
    <t>2010805</t>
  </si>
  <si>
    <t>审计管理</t>
  </si>
  <si>
    <t xml:space="preserve">  调入资金</t>
  </si>
  <si>
    <t>1100901</t>
  </si>
  <si>
    <t>2010806</t>
  </si>
  <si>
    <t xml:space="preserve">  转贷地方政府债券收入</t>
  </si>
  <si>
    <t>1101101</t>
  </si>
  <si>
    <t>转贷财政部代理发行地方政府债券收入</t>
  </si>
  <si>
    <t>2010850</t>
  </si>
  <si>
    <t xml:space="preserve">  接受其他地区援助收入</t>
  </si>
  <si>
    <r>
      <rPr>
        <sz val="11"/>
        <rFont val="宋体"/>
        <charset val="134"/>
      </rPr>
      <t>11013</t>
    </r>
  </si>
  <si>
    <t>11013</t>
  </si>
  <si>
    <t>接受其他地区援助收入</t>
  </si>
  <si>
    <t xml:space="preserve">      其他审计事务支出</t>
  </si>
  <si>
    <t>2010899</t>
  </si>
  <si>
    <t>其他审计事务支出</t>
  </si>
  <si>
    <t xml:space="preserve">  调入预算稳定调节基金</t>
  </si>
  <si>
    <t>11006</t>
  </si>
  <si>
    <t>调入预算稳定调节基金</t>
  </si>
  <si>
    <t xml:space="preserve">    海关事务</t>
  </si>
  <si>
    <t>20109</t>
  </si>
  <si>
    <t>海关事务</t>
  </si>
  <si>
    <t>1030102</t>
  </si>
  <si>
    <t>农网还贷资金收入</t>
  </si>
  <si>
    <t>2.基金预算</t>
  </si>
  <si>
    <t>2010901</t>
  </si>
  <si>
    <t>一、农网还贷资金收入</t>
  </si>
  <si>
    <t>1030103</t>
  </si>
  <si>
    <t>山西省煤炭可持续发展基金收入</t>
  </si>
  <si>
    <t>2010902</t>
  </si>
  <si>
    <t>1030199</t>
  </si>
  <si>
    <t>1030112</t>
  </si>
  <si>
    <t>海南省高等级公路车辆通行附加费收入</t>
  </si>
  <si>
    <t>2010903</t>
  </si>
  <si>
    <t>二、海南省高等级公路车辆通行附加费收入</t>
  </si>
  <si>
    <t>1030114</t>
  </si>
  <si>
    <t>转让政府还贷道路收费权收入</t>
  </si>
  <si>
    <t xml:space="preserve">      收费业务</t>
  </si>
  <si>
    <t>2010904</t>
  </si>
  <si>
    <t>收费业务</t>
  </si>
  <si>
    <t>103011401</t>
  </si>
  <si>
    <t>转让政府还贷公路收费权收入</t>
  </si>
  <si>
    <t xml:space="preserve">      缉私办案</t>
  </si>
  <si>
    <t>2010905</t>
  </si>
  <si>
    <t>缉私办案</t>
  </si>
  <si>
    <t>103011402</t>
  </si>
  <si>
    <t>转让政府还贷城市道路收费权收入</t>
  </si>
  <si>
    <t xml:space="preserve">      口岸电子执法系统建设与维护</t>
  </si>
  <si>
    <t>2010906</t>
  </si>
  <si>
    <t>口岸电子执法系统建设与维护</t>
  </si>
  <si>
    <t>1030115</t>
  </si>
  <si>
    <t>港口建设费收入</t>
  </si>
  <si>
    <t>2010907</t>
  </si>
  <si>
    <t>三、港口建设费收入</t>
  </si>
  <si>
    <t>1030118</t>
  </si>
  <si>
    <t>散装水泥专项资金收入</t>
  </si>
  <si>
    <t>2010950</t>
  </si>
  <si>
    <t>四、散装水泥专项资金收入</t>
  </si>
  <si>
    <t>1030119</t>
  </si>
  <si>
    <t>新型墙体材料专项基金收入</t>
  </si>
  <si>
    <t xml:space="preserve">      其他海关事务支出</t>
  </si>
  <si>
    <t>2010999</t>
  </si>
  <si>
    <t>其他海关事务支出</t>
  </si>
  <si>
    <t>五、新型墙体材料专项基金收入</t>
  </si>
  <si>
    <t>1030121</t>
  </si>
  <si>
    <t>旅游发展基金收入</t>
  </si>
  <si>
    <t xml:space="preserve">    人力资源事务</t>
  </si>
  <si>
    <t>20110</t>
  </si>
  <si>
    <t>人力资源事务</t>
  </si>
  <si>
    <t>六、旅游发展基金收入</t>
  </si>
  <si>
    <t>1030126</t>
  </si>
  <si>
    <t>文化事业建设费收入</t>
  </si>
  <si>
    <t>2011001</t>
  </si>
  <si>
    <t>1030127</t>
  </si>
  <si>
    <t>地方教育附加收入</t>
  </si>
  <si>
    <t>2011002</t>
  </si>
  <si>
    <t>1030131</t>
  </si>
  <si>
    <t>新菜地开发建设基金收入</t>
  </si>
  <si>
    <t>2011003</t>
  </si>
  <si>
    <t>七、新菜地开发建设基金收入</t>
  </si>
  <si>
    <t>1030133</t>
  </si>
  <si>
    <t>新增建设用地土地有偿使用费收入</t>
  </si>
  <si>
    <t xml:space="preserve">      政府特殊津贴</t>
  </si>
  <si>
    <t>2011004</t>
  </si>
  <si>
    <t>政府特殊津贴</t>
  </si>
  <si>
    <t>八、新增建设用地土地有偿使用费收入</t>
  </si>
  <si>
    <t>1030135</t>
  </si>
  <si>
    <t>育林基金收入</t>
  </si>
  <si>
    <t xml:space="preserve">      资助留学回国人员</t>
  </si>
  <si>
    <t>2011005</t>
  </si>
  <si>
    <t>资助留学回国人员</t>
  </si>
  <si>
    <t>1030136</t>
  </si>
  <si>
    <t>森林植被恢复费</t>
  </si>
  <si>
    <t xml:space="preserve">      军队转业干部安置</t>
  </si>
  <si>
    <t>2011006</t>
  </si>
  <si>
    <t>军队转业干部安置</t>
  </si>
  <si>
    <t>1030138</t>
  </si>
  <si>
    <t>地方水利建设基金收入</t>
  </si>
  <si>
    <t xml:space="preserve">      博士后日常经费</t>
  </si>
  <si>
    <t>2011007</t>
  </si>
  <si>
    <t>博士后日常经费</t>
  </si>
  <si>
    <t>103013801</t>
  </si>
  <si>
    <t>地方水利建设基金划转收入</t>
  </si>
  <si>
    <t xml:space="preserve">      引进人才费用</t>
  </si>
  <si>
    <t>2011008</t>
  </si>
  <si>
    <t>引进人才费用</t>
  </si>
  <si>
    <t>103013802</t>
  </si>
  <si>
    <t>地方其他水利建设基金收入</t>
  </si>
  <si>
    <t xml:space="preserve">      公务员考核</t>
  </si>
  <si>
    <t>2011009</t>
  </si>
  <si>
    <t>公务员考核</t>
  </si>
  <si>
    <t>1030139</t>
  </si>
  <si>
    <t>南水北调工程基金收入</t>
  </si>
  <si>
    <t xml:space="preserve">      公务员履职能力提升</t>
  </si>
  <si>
    <t>2011010</t>
  </si>
  <si>
    <t>公务员培训</t>
  </si>
  <si>
    <t>九、南水北调工程建设基金收入</t>
  </si>
  <si>
    <t>1030142</t>
  </si>
  <si>
    <t>残疾人就业保障金收入</t>
  </si>
  <si>
    <t xml:space="preserve">      公务员招考</t>
  </si>
  <si>
    <t>2011011</t>
  </si>
  <si>
    <t>公务员招考</t>
  </si>
  <si>
    <t>1030143</t>
  </si>
  <si>
    <t>政府住房基金收入</t>
  </si>
  <si>
    <t xml:space="preserve">      公务员综合管理</t>
  </si>
  <si>
    <t>2011012</t>
  </si>
  <si>
    <t>公务员综合管理</t>
  </si>
  <si>
    <t>十、政府住房基金收入</t>
  </si>
  <si>
    <t>103014301</t>
  </si>
  <si>
    <t>上缴管理费用</t>
  </si>
  <si>
    <t>2011050</t>
  </si>
  <si>
    <t xml:space="preserve">     上缴管理费用</t>
  </si>
  <si>
    <t>103014302</t>
  </si>
  <si>
    <t>计提廉租住房资金</t>
  </si>
  <si>
    <t xml:space="preserve">      其他人事事务支出</t>
  </si>
  <si>
    <t>2011099</t>
  </si>
  <si>
    <t>其他人事事务支出</t>
  </si>
  <si>
    <t xml:space="preserve">     计提公共租赁住房资金</t>
  </si>
  <si>
    <t>103014303</t>
  </si>
  <si>
    <t>廉租住房租金收入</t>
  </si>
  <si>
    <t xml:space="preserve">    纪检监察事务</t>
  </si>
  <si>
    <t>20111</t>
  </si>
  <si>
    <t>纪检监察事务</t>
  </si>
  <si>
    <t xml:space="preserve">     廉租住房租金收入</t>
  </si>
  <si>
    <t>103014304</t>
  </si>
  <si>
    <t>公共租赁住房租金收入</t>
  </si>
  <si>
    <t>2011101</t>
  </si>
  <si>
    <t xml:space="preserve">     公共租赁住房租金收入</t>
  </si>
  <si>
    <t>103014305</t>
  </si>
  <si>
    <t>配建商业设施租售收入</t>
  </si>
  <si>
    <t>2011102</t>
  </si>
  <si>
    <t xml:space="preserve">     配建商业设施租售收入</t>
  </si>
  <si>
    <t>103014399</t>
  </si>
  <si>
    <t>其他政府住房基金收入</t>
  </si>
  <si>
    <t>2011103</t>
  </si>
  <si>
    <t xml:space="preserve">     其他政府住房基金收入</t>
  </si>
  <si>
    <t>1030144</t>
  </si>
  <si>
    <t>城市公用事业附加收入</t>
  </si>
  <si>
    <t xml:space="preserve">      大案要案查处</t>
  </si>
  <si>
    <t>2011104</t>
  </si>
  <si>
    <t>大案要案查处</t>
  </si>
  <si>
    <t>十一、城市公用事业附加收入</t>
  </si>
  <si>
    <t>1030146</t>
  </si>
  <si>
    <t>国有土地收益基金收入</t>
  </si>
  <si>
    <t xml:space="preserve">      派驻派出机构</t>
  </si>
  <si>
    <t>2011105</t>
  </si>
  <si>
    <t>派驻派出机构</t>
  </si>
  <si>
    <t>十二、国有土地收益基金收入</t>
  </si>
  <si>
    <t>1030147</t>
  </si>
  <si>
    <t>农业土地开发资金收入</t>
  </si>
  <si>
    <t xml:space="preserve">      中央巡视</t>
  </si>
  <si>
    <t>2011106</t>
  </si>
  <si>
    <t>中央巡视</t>
  </si>
  <si>
    <t>十三、农业土地开发资金收入</t>
  </si>
  <si>
    <t>1030148</t>
  </si>
  <si>
    <t>国有土地使用权出让收入</t>
  </si>
  <si>
    <t>2011150</t>
  </si>
  <si>
    <t>十四、国有土地使用权出让收入</t>
  </si>
  <si>
    <t>103014801</t>
  </si>
  <si>
    <t>土地出让价款收入</t>
  </si>
  <si>
    <t xml:space="preserve">      其他纪检监察事务支出</t>
  </si>
  <si>
    <t>2011199</t>
  </si>
  <si>
    <t>其他纪检监察事务支出</t>
  </si>
  <si>
    <t xml:space="preserve">        土地出让价款收入</t>
  </si>
  <si>
    <t>103014802</t>
  </si>
  <si>
    <t>补缴的土地价款</t>
  </si>
  <si>
    <t>20112</t>
  </si>
  <si>
    <t>人口与计划生育事务</t>
  </si>
  <si>
    <t xml:space="preserve">        补缴的土地价款</t>
  </si>
  <si>
    <t>103014803</t>
  </si>
  <si>
    <t>划拨土地收入</t>
  </si>
  <si>
    <r>
      <rPr>
        <sz val="11"/>
        <rFont val="宋体"/>
        <charset val="134"/>
      </rPr>
      <t>2100799</t>
    </r>
  </si>
  <si>
    <t>2011201</t>
  </si>
  <si>
    <t xml:space="preserve">        划拨土地收入</t>
  </si>
  <si>
    <t>103014804</t>
  </si>
  <si>
    <t>教育资金收入</t>
  </si>
  <si>
    <t>2011202</t>
  </si>
  <si>
    <t>103014805</t>
  </si>
  <si>
    <t>农田水利建设资金收入</t>
  </si>
  <si>
    <t>2011203</t>
  </si>
  <si>
    <t>103014898</t>
  </si>
  <si>
    <t>缴纳新增建设用地有偿使用费</t>
  </si>
  <si>
    <t>2011204</t>
  </si>
  <si>
    <t>人口规划与发展战略研究</t>
  </si>
  <si>
    <t xml:space="preserve">        缴纳新增建设用地土地有偿使用费</t>
  </si>
  <si>
    <t>103014899</t>
  </si>
  <si>
    <t>其他土地出让收入</t>
  </si>
  <si>
    <t>2011205</t>
  </si>
  <si>
    <t>计划生育家庭奖励</t>
  </si>
  <si>
    <t xml:space="preserve">        其他土地出让收入</t>
  </si>
  <si>
    <t>1030149</t>
  </si>
  <si>
    <t>大中型水库移民后期扶持基金收入</t>
  </si>
  <si>
    <t>2011206</t>
  </si>
  <si>
    <t>人口和计划生育统计及抽样调查</t>
  </si>
  <si>
    <t>1030150</t>
  </si>
  <si>
    <t>大中型水库库区基金收入</t>
  </si>
  <si>
    <t>2011207</t>
  </si>
  <si>
    <t>人口和计划生育信息系统建设</t>
  </si>
  <si>
    <t>十五、大中型水库库区基金收入</t>
  </si>
  <si>
    <t>1030155</t>
  </si>
  <si>
    <t>彩票公益金收入</t>
  </si>
  <si>
    <t>2011208</t>
  </si>
  <si>
    <t>计划生育、生殖健康促进工程</t>
  </si>
  <si>
    <t>十六、彩票公益金收入</t>
  </si>
  <si>
    <t>103015501</t>
  </si>
  <si>
    <t>福利彩票公益金收入</t>
  </si>
  <si>
    <t>2011209</t>
  </si>
  <si>
    <t>计划生育免费基本技术服务</t>
  </si>
  <si>
    <t xml:space="preserve">        福利彩票公益金收入</t>
  </si>
  <si>
    <t>103015502</t>
  </si>
  <si>
    <t>体育彩票公益金收入</t>
  </si>
  <si>
    <t>2011210</t>
  </si>
  <si>
    <t>人口出生性别比综合治理</t>
  </si>
  <si>
    <t>　　    体育彩票公益金收入</t>
  </si>
  <si>
    <t>1030156</t>
  </si>
  <si>
    <t>城市基础设施配套费收入</t>
  </si>
  <si>
    <t>2011211</t>
  </si>
  <si>
    <t>人口和计划生育服务网络建设</t>
  </si>
  <si>
    <t>十七、城市基础设施配套费收入</t>
  </si>
  <si>
    <t>1030157</t>
  </si>
  <si>
    <t>小型水库移民扶助基金收入</t>
  </si>
  <si>
    <t>2011212</t>
  </si>
  <si>
    <t>计划生育避孕药具经费</t>
  </si>
  <si>
    <t>十八、小型水库移民扶助基金收入</t>
  </si>
  <si>
    <t>1030158</t>
  </si>
  <si>
    <t>国有重大水利工程建设基金收入</t>
  </si>
  <si>
    <t>2011213</t>
  </si>
  <si>
    <t>人口和计划生育宣传教育经费</t>
  </si>
  <si>
    <t>十九、国家重大水利工程建设基金收入</t>
  </si>
  <si>
    <t>103015801</t>
  </si>
  <si>
    <t>南水北调工程建设资金</t>
  </si>
  <si>
    <t>2011214</t>
  </si>
  <si>
    <t>流动人口计划生育管理和服务</t>
  </si>
  <si>
    <t xml:space="preserve">        南水北调工程建设资金</t>
  </si>
  <si>
    <t>103015802</t>
  </si>
  <si>
    <t>三峡工程后续工作资金</t>
  </si>
  <si>
    <t>2011215</t>
  </si>
  <si>
    <t>人口和计划生育目标责任制考核</t>
  </si>
  <si>
    <t xml:space="preserve">        三峡工程后续工作资金</t>
  </si>
  <si>
    <t>103015803</t>
  </si>
  <si>
    <t>省级重大水利工程建设资金</t>
  </si>
  <si>
    <t>2011299</t>
  </si>
  <si>
    <t>其他人口与计划生育事务支出</t>
  </si>
  <si>
    <t xml:space="preserve">        省级重大水利工程建设资金</t>
  </si>
  <si>
    <t>1030159</t>
  </si>
  <si>
    <t>车辆通行费</t>
  </si>
  <si>
    <t xml:space="preserve">    商贸事务</t>
  </si>
  <si>
    <t>20113</t>
  </si>
  <si>
    <t>商贸事务</t>
  </si>
  <si>
    <t>二十、车辆通行费</t>
  </si>
  <si>
    <t>1030160</t>
  </si>
  <si>
    <t>船舶港务费</t>
  </si>
  <si>
    <t>2011301</t>
  </si>
  <si>
    <t>二十一、无线电频率占用费</t>
  </si>
  <si>
    <t>1030174</t>
  </si>
  <si>
    <t>无线电频率占用费</t>
  </si>
  <si>
    <t>2011302</t>
  </si>
  <si>
    <t>二十二、水土保持补偿费收入</t>
  </si>
  <si>
    <t>其他政府性基金收入</t>
  </si>
  <si>
    <t>2011303</t>
  </si>
  <si>
    <t>二十三、其他政府性基金收入</t>
  </si>
  <si>
    <t xml:space="preserve">      对外贸易管理</t>
  </si>
  <si>
    <t>2011304</t>
  </si>
  <si>
    <t>对外贸易管理</t>
  </si>
  <si>
    <t>11004</t>
  </si>
  <si>
    <t>政府性基金转移收入</t>
  </si>
  <si>
    <t xml:space="preserve">      国际经济合作</t>
  </si>
  <si>
    <t>2011305</t>
  </si>
  <si>
    <t>国际经济合作</t>
  </si>
  <si>
    <t xml:space="preserve">    政府性基金转移收入</t>
  </si>
  <si>
    <t>1100401</t>
  </si>
  <si>
    <t>政府性基金补助收入</t>
  </si>
  <si>
    <t xml:space="preserve">      外资管理</t>
  </si>
  <si>
    <t>2011306</t>
  </si>
  <si>
    <t>外资管理</t>
  </si>
  <si>
    <t xml:space="preserve">    　政府性基金补助收入</t>
  </si>
  <si>
    <t>1100402</t>
  </si>
  <si>
    <t>政府性基金上解收入</t>
  </si>
  <si>
    <t xml:space="preserve">      国内贸易管理</t>
  </si>
  <si>
    <t>2011307</t>
  </si>
  <si>
    <t>国内贸易管理</t>
  </si>
  <si>
    <t xml:space="preserve">    　政府性基金上解收入</t>
  </si>
  <si>
    <t>1100702</t>
  </si>
  <si>
    <t>地震灾后恢复重建补助收入</t>
  </si>
  <si>
    <t xml:space="preserve">      招商引资</t>
  </si>
  <si>
    <t>2011308</t>
  </si>
  <si>
    <t>招商引资</t>
  </si>
  <si>
    <t>1100802</t>
  </si>
  <si>
    <t>2011350</t>
  </si>
  <si>
    <t xml:space="preserve">    上年结余收入</t>
  </si>
  <si>
    <t>1100902</t>
  </si>
  <si>
    <t xml:space="preserve">      其他商贸事务支出</t>
  </si>
  <si>
    <t>2011399</t>
  </si>
  <si>
    <t>其他商贸事务支出</t>
  </si>
  <si>
    <t xml:space="preserve">    调入资金</t>
  </si>
  <si>
    <t xml:space="preserve">    知识产权事务</t>
  </si>
  <si>
    <t>20114</t>
  </si>
  <si>
    <t>知识产权事务</t>
  </si>
  <si>
    <t>2011401</t>
  </si>
  <si>
    <t>2011402</t>
  </si>
  <si>
    <t>2011403</t>
  </si>
  <si>
    <t xml:space="preserve">      专利审批</t>
  </si>
  <si>
    <t>2011404</t>
  </si>
  <si>
    <t>专利审批</t>
  </si>
  <si>
    <t xml:space="preserve">      国家知识产权战略</t>
  </si>
  <si>
    <t>2011405</t>
  </si>
  <si>
    <t>国家知识产权战略</t>
  </si>
  <si>
    <t xml:space="preserve">      专利试点和产业化推进</t>
  </si>
  <si>
    <t>2011406</t>
  </si>
  <si>
    <t>专利试点和产业化推进</t>
  </si>
  <si>
    <t xml:space="preserve">      专利执法</t>
  </si>
  <si>
    <t>2011407</t>
  </si>
  <si>
    <t>专利执法</t>
  </si>
  <si>
    <t xml:space="preserve">      国际组织专项活动</t>
  </si>
  <si>
    <t>2011408</t>
  </si>
  <si>
    <t>国际组织专项活动</t>
  </si>
  <si>
    <t xml:space="preserve">      知识产权宏观管理</t>
  </si>
  <si>
    <t>2011409</t>
  </si>
  <si>
    <t>知识产权宏观管理</t>
  </si>
  <si>
    <t>2011450</t>
  </si>
  <si>
    <t xml:space="preserve">      其他知识产权事务支出</t>
  </si>
  <si>
    <t>2011499</t>
  </si>
  <si>
    <t>其他知识产权事务支出</t>
  </si>
  <si>
    <t xml:space="preserve">    工商行政管理事务</t>
  </si>
  <si>
    <t>20115</t>
  </si>
  <si>
    <t>工商行政管理事务</t>
  </si>
  <si>
    <t>2011501</t>
  </si>
  <si>
    <t>2011502</t>
  </si>
  <si>
    <t>2011503</t>
  </si>
  <si>
    <t xml:space="preserve">      工商行政管理专项</t>
  </si>
  <si>
    <t>2011504</t>
  </si>
  <si>
    <t>工商行政管理专项</t>
  </si>
  <si>
    <t xml:space="preserve">      执法办案专项</t>
  </si>
  <si>
    <t>2011505</t>
  </si>
  <si>
    <t>执法办案专项</t>
  </si>
  <si>
    <t xml:space="preserve">      消费者权益保护</t>
  </si>
  <si>
    <t>2011506</t>
  </si>
  <si>
    <t>消费者权益保护</t>
  </si>
  <si>
    <t>2011507</t>
  </si>
  <si>
    <t>2011550</t>
  </si>
  <si>
    <t xml:space="preserve">      其他工商行政管理事务支出</t>
  </si>
  <si>
    <t>2011599</t>
  </si>
  <si>
    <t>其他工商行政管理事务支出</t>
  </si>
  <si>
    <t xml:space="preserve">    质量技术监督与检验检疫事务</t>
  </si>
  <si>
    <t>20117</t>
  </si>
  <si>
    <t>质量技术监督与检验检疫事务</t>
  </si>
  <si>
    <t>2011701</t>
  </si>
  <si>
    <t>2011702</t>
  </si>
  <si>
    <t>2011703</t>
  </si>
  <si>
    <t xml:space="preserve">      出入境检验检疫行政执法和业务管理</t>
  </si>
  <si>
    <t>2011704</t>
  </si>
  <si>
    <t>出入境检验检疫行政执法和业务管理</t>
  </si>
  <si>
    <t xml:space="preserve">      出入境检验检疫技术支持</t>
  </si>
  <si>
    <t>2011705</t>
  </si>
  <si>
    <t>出入境检验检疫技术支持</t>
  </si>
  <si>
    <t xml:space="preserve">      质量技术监督行政执法及业务管理</t>
  </si>
  <si>
    <t>2011706</t>
  </si>
  <si>
    <t>质量技术监督行政执法及业务管理</t>
  </si>
  <si>
    <t xml:space="preserve">      质量技术监督技术支持</t>
  </si>
  <si>
    <t>2011707</t>
  </si>
  <si>
    <t>质量技术监督技术支持</t>
  </si>
  <si>
    <t xml:space="preserve">      认证认可监督管理</t>
  </si>
  <si>
    <t>2011708</t>
  </si>
  <si>
    <t>认证认可监督管理</t>
  </si>
  <si>
    <t xml:space="preserve">      标准化管理</t>
  </si>
  <si>
    <t>2011709</t>
  </si>
  <si>
    <t>标准化管理</t>
  </si>
  <si>
    <t>2011710</t>
  </si>
  <si>
    <t>2011750</t>
  </si>
  <si>
    <t xml:space="preserve">      其他质量技术监督与检验检疫事务支出</t>
  </si>
  <si>
    <t>2011799</t>
  </si>
  <si>
    <t>其他质量技术监督与检验检疫事务支出</t>
  </si>
  <si>
    <t xml:space="preserve">    民族事务</t>
  </si>
  <si>
    <t>20123</t>
  </si>
  <si>
    <t>民族事务</t>
  </si>
  <si>
    <t>2012301</t>
  </si>
  <si>
    <t>2012302</t>
  </si>
  <si>
    <t>2012303</t>
  </si>
  <si>
    <t xml:space="preserve">      民族工作专项</t>
  </si>
  <si>
    <t>2012304</t>
  </si>
  <si>
    <t>民族工作专项</t>
  </si>
  <si>
    <t>2012350</t>
  </si>
  <si>
    <t xml:space="preserve">      其他民族事务支出</t>
  </si>
  <si>
    <t>2012399</t>
  </si>
  <si>
    <t>其他民族事务支出</t>
  </si>
  <si>
    <t xml:space="preserve">    宗教事务</t>
  </si>
  <si>
    <t>20124</t>
  </si>
  <si>
    <t>宗教事务</t>
  </si>
  <si>
    <t>2012401</t>
  </si>
  <si>
    <t>2012402</t>
  </si>
  <si>
    <t>2012403</t>
  </si>
  <si>
    <t xml:space="preserve">      宗教工作专项</t>
  </si>
  <si>
    <t>2012404</t>
  </si>
  <si>
    <t>宗教工作专项</t>
  </si>
  <si>
    <t>2012450</t>
  </si>
  <si>
    <t xml:space="preserve">      其他宗教事务支出</t>
  </si>
  <si>
    <t>2012499</t>
  </si>
  <si>
    <t>其他宗教事务支出</t>
  </si>
  <si>
    <t xml:space="preserve">    港澳台侨事务</t>
  </si>
  <si>
    <t>20125</t>
  </si>
  <si>
    <t>港澳台侨事务</t>
  </si>
  <si>
    <t>2012501</t>
  </si>
  <si>
    <t>2012502</t>
  </si>
  <si>
    <t>2012503</t>
  </si>
  <si>
    <t xml:space="preserve">      港澳事务</t>
  </si>
  <si>
    <t>2012504</t>
  </si>
  <si>
    <t>港澳事务</t>
  </si>
  <si>
    <t xml:space="preserve">      台湾事务</t>
  </si>
  <si>
    <t>2012505</t>
  </si>
  <si>
    <t>台湾事务</t>
  </si>
  <si>
    <t xml:space="preserve">      华侨事务</t>
  </si>
  <si>
    <t>2012506</t>
  </si>
  <si>
    <t>华侨事务</t>
  </si>
  <si>
    <t>2012550</t>
  </si>
  <si>
    <t xml:space="preserve">      其他港澳台侨事务支出</t>
  </si>
  <si>
    <t>2012599</t>
  </si>
  <si>
    <t>其他港澳台侨事务支出</t>
  </si>
  <si>
    <t xml:space="preserve">    档案事务</t>
  </si>
  <si>
    <t>20126</t>
  </si>
  <si>
    <t>档案事务</t>
  </si>
  <si>
    <t>2012601</t>
  </si>
  <si>
    <t>2012602</t>
  </si>
  <si>
    <t>2012603</t>
  </si>
  <si>
    <t xml:space="preserve">      档案馆</t>
  </si>
  <si>
    <t>2012604</t>
  </si>
  <si>
    <t>档案馆</t>
  </si>
  <si>
    <t xml:space="preserve">      其他档案事务支出</t>
  </si>
  <si>
    <t>2012699</t>
  </si>
  <si>
    <t>其他档案事务支出</t>
  </si>
  <si>
    <t xml:space="preserve">    民主党派及工商联事务</t>
  </si>
  <si>
    <t>20128</t>
  </si>
  <si>
    <t>民主党派及工商联事务</t>
  </si>
  <si>
    <t>2012801</t>
  </si>
  <si>
    <t>2012802</t>
  </si>
  <si>
    <t>2012803</t>
  </si>
  <si>
    <t>2012804</t>
  </si>
  <si>
    <t>2012850</t>
  </si>
  <si>
    <t xml:space="preserve">      其他民主党派及工商联事务支出</t>
  </si>
  <si>
    <t>2012899</t>
  </si>
  <si>
    <t>其他民主党派及工商联事务支出</t>
  </si>
  <si>
    <t xml:space="preserve">    群众团体事务</t>
  </si>
  <si>
    <t>20129</t>
  </si>
  <si>
    <t>群众团体事务</t>
  </si>
  <si>
    <t>2012901</t>
  </si>
  <si>
    <t>2012902</t>
  </si>
  <si>
    <t>2012903</t>
  </si>
  <si>
    <t xml:space="preserve">      厂务公开</t>
  </si>
  <si>
    <t>2012904</t>
  </si>
  <si>
    <t>厂务公开</t>
  </si>
  <si>
    <t xml:space="preserve">      工会疗养休养</t>
  </si>
  <si>
    <t>2012905</t>
  </si>
  <si>
    <t>工会疗养休养</t>
  </si>
  <si>
    <t>2012950</t>
  </si>
  <si>
    <t xml:space="preserve">      其他群众团体事务支出</t>
  </si>
  <si>
    <t>2012999</t>
  </si>
  <si>
    <t>其他群众团体事务支出</t>
  </si>
  <si>
    <t xml:space="preserve">    党委办公厅（室）及相关机构事务</t>
  </si>
  <si>
    <t>20131</t>
  </si>
  <si>
    <t>党委办公厅（室）及相关机构事务</t>
  </si>
  <si>
    <t>2013101</t>
  </si>
  <si>
    <t>2013102</t>
  </si>
  <si>
    <t>2013103</t>
  </si>
  <si>
    <t xml:space="preserve">      专项业务</t>
  </si>
  <si>
    <t>2013105</t>
  </si>
  <si>
    <t>专项业务</t>
  </si>
  <si>
    <t>2013150</t>
  </si>
  <si>
    <t xml:space="preserve">      其他党委办公厅（室）及相关机构事务支出</t>
  </si>
  <si>
    <t>2013199</t>
  </si>
  <si>
    <t>其他党委办公厅（室）及相关机构事务支出</t>
  </si>
  <si>
    <t xml:space="preserve">    组织事务</t>
  </si>
  <si>
    <t>20132</t>
  </si>
  <si>
    <t>组织事务</t>
  </si>
  <si>
    <t>2013201</t>
  </si>
  <si>
    <t>2013202</t>
  </si>
  <si>
    <t>2013203</t>
  </si>
  <si>
    <t>2013250</t>
  </si>
  <si>
    <t xml:space="preserve">      其他组织事务支出</t>
  </si>
  <si>
    <t>2013299</t>
  </si>
  <si>
    <t>其他组织事务支出</t>
  </si>
  <si>
    <t xml:space="preserve">    宣传事务</t>
  </si>
  <si>
    <t>20133</t>
  </si>
  <si>
    <t>宣传事务</t>
  </si>
  <si>
    <t>2013301</t>
  </si>
  <si>
    <t>2013302</t>
  </si>
  <si>
    <t>2013303</t>
  </si>
  <si>
    <t>2013350</t>
  </si>
  <si>
    <t xml:space="preserve">      其他宣传事务支出</t>
  </si>
  <si>
    <t>2013399</t>
  </si>
  <si>
    <t>其他宣传事务支出</t>
  </si>
  <si>
    <t xml:space="preserve">    统战事务</t>
  </si>
  <si>
    <t>20134</t>
  </si>
  <si>
    <t>统战事务</t>
  </si>
  <si>
    <t>2013401</t>
  </si>
  <si>
    <t>2013402</t>
  </si>
  <si>
    <t>2013403</t>
  </si>
  <si>
    <t>2013450</t>
  </si>
  <si>
    <t xml:space="preserve">      其他统战事务支出</t>
  </si>
  <si>
    <t>2013499</t>
  </si>
  <si>
    <t>其他统战事务支出</t>
  </si>
  <si>
    <t xml:space="preserve">    对外联络事务</t>
  </si>
  <si>
    <t>20135</t>
  </si>
  <si>
    <t>对外联络事务</t>
  </si>
  <si>
    <t>2013501</t>
  </si>
  <si>
    <t>2013502</t>
  </si>
  <si>
    <t>2013503</t>
  </si>
  <si>
    <t>2013550</t>
  </si>
  <si>
    <t xml:space="preserve">      其他对外联络事务支出</t>
  </si>
  <si>
    <t>2013599</t>
  </si>
  <si>
    <t>其他对外联络事务支出</t>
  </si>
  <si>
    <t xml:space="preserve">    其他共产党事务支出</t>
  </si>
  <si>
    <t>20136</t>
  </si>
  <si>
    <t>其他共产党事务支出</t>
  </si>
  <si>
    <t>2013601</t>
  </si>
  <si>
    <t>2013602</t>
  </si>
  <si>
    <t>2013603</t>
  </si>
  <si>
    <t>2013650</t>
  </si>
  <si>
    <t xml:space="preserve">      其他共产党事务支出</t>
  </si>
  <si>
    <t>2013699</t>
  </si>
  <si>
    <t xml:space="preserve">    其他一般公共服务支出</t>
  </si>
  <si>
    <t>20199</t>
  </si>
  <si>
    <t>其他一般公共服务支出</t>
  </si>
  <si>
    <t xml:space="preserve">      国家赔偿费用支出</t>
  </si>
  <si>
    <t>2019901</t>
  </si>
  <si>
    <t>国家赔偿费用支出</t>
  </si>
  <si>
    <t xml:space="preserve">      其他一般公共服务支出</t>
  </si>
  <si>
    <t>2019999</t>
  </si>
  <si>
    <t>二、外交支出</t>
  </si>
  <si>
    <t>202</t>
  </si>
  <si>
    <t>20299</t>
  </si>
  <si>
    <t>20201</t>
  </si>
  <si>
    <t>外交管理事务</t>
  </si>
  <si>
    <t>20202</t>
  </si>
  <si>
    <t>驻外机构</t>
  </si>
  <si>
    <t>20203</t>
  </si>
  <si>
    <t>对外援助</t>
  </si>
  <si>
    <t>20204</t>
  </si>
  <si>
    <t>国际组织</t>
  </si>
  <si>
    <t xml:space="preserve">    对外合作与交流</t>
  </si>
  <si>
    <t>20205</t>
  </si>
  <si>
    <t>对外合作与交流</t>
  </si>
  <si>
    <t>20206</t>
  </si>
  <si>
    <t>对外宣传</t>
  </si>
  <si>
    <t>20207</t>
  </si>
  <si>
    <t>边界勘界联检</t>
  </si>
  <si>
    <t xml:space="preserve">    其他外交支出</t>
  </si>
  <si>
    <t>其他外交支出</t>
  </si>
  <si>
    <t>三、国防支出</t>
  </si>
  <si>
    <t>20399</t>
  </si>
  <si>
    <t>20301</t>
  </si>
  <si>
    <t>现役部队</t>
  </si>
  <si>
    <t xml:space="preserve">    国防动员</t>
  </si>
  <si>
    <t>20306</t>
  </si>
  <si>
    <t>国防动员</t>
  </si>
  <si>
    <t xml:space="preserve">      兵役征集</t>
  </si>
  <si>
    <t>2030601</t>
  </si>
  <si>
    <t>兵役征集</t>
  </si>
  <si>
    <t xml:space="preserve">      经济动员</t>
  </si>
  <si>
    <t>2030602</t>
  </si>
  <si>
    <t>经济动员</t>
  </si>
  <si>
    <t xml:space="preserve">      人民防空</t>
  </si>
  <si>
    <t>2030603</t>
  </si>
  <si>
    <t>人民防空</t>
  </si>
  <si>
    <t xml:space="preserve">      交通战备</t>
  </si>
  <si>
    <t>2030604</t>
  </si>
  <si>
    <t>交通战备</t>
  </si>
  <si>
    <t xml:space="preserve">      国防教育</t>
  </si>
  <si>
    <t>2030605</t>
  </si>
  <si>
    <t>国防教育</t>
  </si>
  <si>
    <t xml:space="preserve">      预备役部队</t>
  </si>
  <si>
    <t>2030606</t>
  </si>
  <si>
    <t>20302</t>
  </si>
  <si>
    <t>预备役部队</t>
  </si>
  <si>
    <t xml:space="preserve">      民兵</t>
  </si>
  <si>
    <t>2030607</t>
  </si>
  <si>
    <t>20303</t>
  </si>
  <si>
    <t>民兵</t>
  </si>
  <si>
    <t xml:space="preserve">      其他国防动员支出</t>
  </si>
  <si>
    <t>2030699</t>
  </si>
  <si>
    <t>其他国防动员支出</t>
  </si>
  <si>
    <t>20304</t>
  </si>
  <si>
    <t>国防科研事业</t>
  </si>
  <si>
    <t>20305</t>
  </si>
  <si>
    <t>专项工程</t>
  </si>
  <si>
    <t xml:space="preserve">    其他国防支出</t>
  </si>
  <si>
    <t>其他国防支出</t>
  </si>
  <si>
    <t>四、公共安全支出</t>
  </si>
  <si>
    <t xml:space="preserve">    武装警察</t>
  </si>
  <si>
    <t>20401</t>
  </si>
  <si>
    <t>武装警察</t>
  </si>
  <si>
    <t xml:space="preserve">      内卫</t>
  </si>
  <si>
    <t>2040101</t>
  </si>
  <si>
    <t>内卫</t>
  </si>
  <si>
    <t xml:space="preserve">      边防</t>
  </si>
  <si>
    <t>2040102</t>
  </si>
  <si>
    <t>边防</t>
  </si>
  <si>
    <t xml:space="preserve">      消防</t>
  </si>
  <si>
    <t>2040103</t>
  </si>
  <si>
    <t>消防</t>
  </si>
  <si>
    <t xml:space="preserve">      警卫</t>
  </si>
  <si>
    <t>2040104</t>
  </si>
  <si>
    <t>警卫</t>
  </si>
  <si>
    <t xml:space="preserve">      黄金</t>
  </si>
  <si>
    <t>2040105</t>
  </si>
  <si>
    <t>黄金</t>
  </si>
  <si>
    <t xml:space="preserve">      森林</t>
  </si>
  <si>
    <t>2040106</t>
  </si>
  <si>
    <t>森林</t>
  </si>
  <si>
    <t xml:space="preserve">      水电</t>
  </si>
  <si>
    <t>2040107</t>
  </si>
  <si>
    <t>水电</t>
  </si>
  <si>
    <t xml:space="preserve">      交通</t>
  </si>
  <si>
    <t>2040108</t>
  </si>
  <si>
    <t>交通</t>
  </si>
  <si>
    <t xml:space="preserve">      海警</t>
  </si>
  <si>
    <t>2040109</t>
  </si>
  <si>
    <t>海警</t>
  </si>
  <si>
    <t xml:space="preserve">      其他武装警察支出</t>
  </si>
  <si>
    <t>2040199</t>
  </si>
  <si>
    <t>其他武装警察支出</t>
  </si>
  <si>
    <t xml:space="preserve">    公安</t>
  </si>
  <si>
    <t>20402</t>
  </si>
  <si>
    <t>公安</t>
  </si>
  <si>
    <t>2040201</t>
  </si>
  <si>
    <t>2040202</t>
  </si>
  <si>
    <t>2040203</t>
  </si>
  <si>
    <t xml:space="preserve">      治安管理</t>
  </si>
  <si>
    <t>2040204</t>
  </si>
  <si>
    <t>治安管理</t>
  </si>
  <si>
    <t xml:space="preserve">      国内安全保卫</t>
  </si>
  <si>
    <t>2040205</t>
  </si>
  <si>
    <t>国内安全保卫</t>
  </si>
  <si>
    <t xml:space="preserve">      刑事侦查</t>
  </si>
  <si>
    <t>2040206</t>
  </si>
  <si>
    <t>刑事侦查</t>
  </si>
  <si>
    <t xml:space="preserve">      经济犯罪侦查</t>
  </si>
  <si>
    <t>2040207</t>
  </si>
  <si>
    <t>经济犯罪侦查</t>
  </si>
  <si>
    <t xml:space="preserve">      出入境管理</t>
  </si>
  <si>
    <t>2040208</t>
  </si>
  <si>
    <t>出入境管理</t>
  </si>
  <si>
    <t xml:space="preserve">      行动技术管理</t>
  </si>
  <si>
    <t>2040209</t>
  </si>
  <si>
    <t>行动技术管理</t>
  </si>
  <si>
    <t xml:space="preserve">      防范和处理邪教犯罪</t>
  </si>
  <si>
    <t>2040210</t>
  </si>
  <si>
    <t>防范和处理邪教犯罪</t>
  </si>
  <si>
    <t xml:space="preserve">      禁毒管理</t>
  </si>
  <si>
    <t>2040211</t>
  </si>
  <si>
    <t>禁毒管理</t>
  </si>
  <si>
    <t xml:space="preserve">      道路交通管理</t>
  </si>
  <si>
    <t>2040212</t>
  </si>
  <si>
    <t>道路交通管理</t>
  </si>
  <si>
    <t xml:space="preserve">      网络侦控管理</t>
  </si>
  <si>
    <t>2040213</t>
  </si>
  <si>
    <t>网络侦控管理</t>
  </si>
  <si>
    <t xml:space="preserve">      反恐怖</t>
  </si>
  <si>
    <t>2040214</t>
  </si>
  <si>
    <t>反恐怖</t>
  </si>
  <si>
    <t xml:space="preserve">      居民身份证管理</t>
  </si>
  <si>
    <t>2040215</t>
  </si>
  <si>
    <t>居民身份证管理</t>
  </si>
  <si>
    <t xml:space="preserve">      网络运行及维护</t>
  </si>
  <si>
    <t>2040216</t>
  </si>
  <si>
    <t>网络运行及维护</t>
  </si>
  <si>
    <t xml:space="preserve">      拘押收教场所管理</t>
  </si>
  <si>
    <t>2040217</t>
  </si>
  <si>
    <t>拘押收教场所管理</t>
  </si>
  <si>
    <t xml:space="preserve">      警犬繁育及训养</t>
  </si>
  <si>
    <t>2040218</t>
  </si>
  <si>
    <t>警犬繁育及训养</t>
  </si>
  <si>
    <t>2040219</t>
  </si>
  <si>
    <t>2040250</t>
  </si>
  <si>
    <t xml:space="preserve">      其他公安支出</t>
  </si>
  <si>
    <t>2040299</t>
  </si>
  <si>
    <t>其他公安支出</t>
  </si>
  <si>
    <t xml:space="preserve">    国家安全</t>
  </si>
  <si>
    <t>20403</t>
  </si>
  <si>
    <t>国家安全</t>
  </si>
  <si>
    <t>2040301</t>
  </si>
  <si>
    <t>2040302</t>
  </si>
  <si>
    <t>2040303</t>
  </si>
  <si>
    <t xml:space="preserve">      安全业务</t>
  </si>
  <si>
    <t>2040304</t>
  </si>
  <si>
    <t>安全业务</t>
  </si>
  <si>
    <t>2040350</t>
  </si>
  <si>
    <t xml:space="preserve">      其他国家安全支出</t>
  </si>
  <si>
    <t>2040399</t>
  </si>
  <si>
    <t>其他国家安全支出</t>
  </si>
  <si>
    <t xml:space="preserve">    检察</t>
  </si>
  <si>
    <t>20404</t>
  </si>
  <si>
    <t>检察</t>
  </si>
  <si>
    <t>2040401</t>
  </si>
  <si>
    <t>2040402</t>
  </si>
  <si>
    <t>2040403</t>
  </si>
  <si>
    <t xml:space="preserve">      查办和预防职务犯罪</t>
  </si>
  <si>
    <t>2040404</t>
  </si>
  <si>
    <t>查办和预防职务犯罪</t>
  </si>
  <si>
    <t xml:space="preserve">      公诉和审判监督</t>
  </si>
  <si>
    <t>2040405</t>
  </si>
  <si>
    <t>公诉和审判监督</t>
  </si>
  <si>
    <t xml:space="preserve">      侦查监督</t>
  </si>
  <si>
    <t>2040406</t>
  </si>
  <si>
    <t>侦查监督</t>
  </si>
  <si>
    <t xml:space="preserve">      执行监督</t>
  </si>
  <si>
    <t>2040407</t>
  </si>
  <si>
    <t>执行监督</t>
  </si>
  <si>
    <t xml:space="preserve">      控告申诉</t>
  </si>
  <si>
    <t>2040408</t>
  </si>
  <si>
    <t>控告申诉</t>
  </si>
  <si>
    <t xml:space="preserve">      “两房”建设</t>
  </si>
  <si>
    <t>2040409</t>
  </si>
  <si>
    <t>“两房”建设</t>
  </si>
  <si>
    <t>2040450</t>
  </si>
  <si>
    <t xml:space="preserve">      其他检察支出</t>
  </si>
  <si>
    <t>2040499</t>
  </si>
  <si>
    <t>其他检察支出</t>
  </si>
  <si>
    <t xml:space="preserve">    法院</t>
  </si>
  <si>
    <t>20405</t>
  </si>
  <si>
    <t>法院</t>
  </si>
  <si>
    <t>2040501</t>
  </si>
  <si>
    <t>2040502</t>
  </si>
  <si>
    <t>2040503</t>
  </si>
  <si>
    <t xml:space="preserve">      案件审判</t>
  </si>
  <si>
    <t>2040504</t>
  </si>
  <si>
    <t>案件审判</t>
  </si>
  <si>
    <t xml:space="preserve">      案件执行</t>
  </si>
  <si>
    <t>2040505</t>
  </si>
  <si>
    <t>案件执行</t>
  </si>
  <si>
    <t xml:space="preserve">      “两庭”建设</t>
  </si>
  <si>
    <t>2040506</t>
  </si>
  <si>
    <t>“两庭”建设</t>
  </si>
  <si>
    <t>2040550</t>
  </si>
  <si>
    <t xml:space="preserve">      其他法院支出</t>
  </si>
  <si>
    <t>2040599</t>
  </si>
  <si>
    <t>其他法院支出</t>
  </si>
  <si>
    <t xml:space="preserve">    司法</t>
  </si>
  <si>
    <t>20406</t>
  </si>
  <si>
    <t>司法</t>
  </si>
  <si>
    <t>2040601</t>
  </si>
  <si>
    <t>2040602</t>
  </si>
  <si>
    <t>2040603</t>
  </si>
  <si>
    <t xml:space="preserve">      基层司法业务</t>
  </si>
  <si>
    <t>2040604</t>
  </si>
  <si>
    <t>基层司法业务</t>
  </si>
  <si>
    <t xml:space="preserve">      普法宣传</t>
  </si>
  <si>
    <t>2040605</t>
  </si>
  <si>
    <t>普法宣传</t>
  </si>
  <si>
    <t xml:space="preserve">      律师公证管理</t>
  </si>
  <si>
    <t>2040606</t>
  </si>
  <si>
    <t>律师公证管理</t>
  </si>
  <si>
    <t xml:space="preserve">      法律援助</t>
  </si>
  <si>
    <t>2040607</t>
  </si>
  <si>
    <t>法律援助</t>
  </si>
  <si>
    <t xml:space="preserve">      司法统一考试</t>
  </si>
  <si>
    <t>2040608</t>
  </si>
  <si>
    <t>司法统一考试</t>
  </si>
  <si>
    <t xml:space="preserve">      仲裁</t>
  </si>
  <si>
    <t>2040609</t>
  </si>
  <si>
    <t>仲裁</t>
  </si>
  <si>
    <t>2040650</t>
  </si>
  <si>
    <t xml:space="preserve">      其他司法支出</t>
  </si>
  <si>
    <t>2040699</t>
  </si>
  <si>
    <t>其他司法支出</t>
  </si>
  <si>
    <t xml:space="preserve">    监狱</t>
  </si>
  <si>
    <t>20407</t>
  </si>
  <si>
    <t>监狱</t>
  </si>
  <si>
    <t>2040701</t>
  </si>
  <si>
    <t>2040702</t>
  </si>
  <si>
    <t>2040703</t>
  </si>
  <si>
    <t xml:space="preserve">      犯人生活</t>
  </si>
  <si>
    <t>2040704</t>
  </si>
  <si>
    <t>犯人生活</t>
  </si>
  <si>
    <t xml:space="preserve">      犯人改造</t>
  </si>
  <si>
    <t>2040705</t>
  </si>
  <si>
    <t>犯人改造</t>
  </si>
  <si>
    <t xml:space="preserve">      狱政设施建设</t>
  </si>
  <si>
    <t>2040706</t>
  </si>
  <si>
    <t>狱政设施建设</t>
  </si>
  <si>
    <t>2040750</t>
  </si>
  <si>
    <t xml:space="preserve">      其他监狱支出</t>
  </si>
  <si>
    <t>2040799</t>
  </si>
  <si>
    <t>其他监狱支出</t>
  </si>
  <si>
    <t xml:space="preserve">    强制隔离戒毒</t>
  </si>
  <si>
    <t>20408</t>
  </si>
  <si>
    <t>劳教</t>
  </si>
  <si>
    <t>2040801</t>
  </si>
  <si>
    <t>2040802</t>
  </si>
  <si>
    <t>2040803</t>
  </si>
  <si>
    <t xml:space="preserve">      强制隔离戒毒人员生活</t>
  </si>
  <si>
    <t>2040804</t>
  </si>
  <si>
    <t>劳教人员生活</t>
  </si>
  <si>
    <t xml:space="preserve">      强制隔离戒毒人员教育</t>
  </si>
  <si>
    <t>2040805</t>
  </si>
  <si>
    <t>劳教人员教育</t>
  </si>
  <si>
    <t xml:space="preserve">      所政设施建设</t>
  </si>
  <si>
    <t>2040806</t>
  </si>
  <si>
    <t>所政设施建设</t>
  </si>
  <si>
    <t>2040850</t>
  </si>
  <si>
    <t xml:space="preserve">      其他强制隔离戒毒支出</t>
  </si>
  <si>
    <t>2040899</t>
  </si>
  <si>
    <t>其他劳教支出</t>
  </si>
  <si>
    <t xml:space="preserve">    国家保密</t>
  </si>
  <si>
    <t>20409</t>
  </si>
  <si>
    <t>国家保密</t>
  </si>
  <si>
    <t>2040901</t>
  </si>
  <si>
    <t>2040902</t>
  </si>
  <si>
    <t>2040903</t>
  </si>
  <si>
    <t xml:space="preserve">      保密技术</t>
  </si>
  <si>
    <t>2040904</t>
  </si>
  <si>
    <t>保密技术</t>
  </si>
  <si>
    <t xml:space="preserve">      保密管理</t>
  </si>
  <si>
    <t>2040905</t>
  </si>
  <si>
    <t>保密管理</t>
  </si>
  <si>
    <t>2040950</t>
  </si>
  <si>
    <t xml:space="preserve">      其他国家保密支出</t>
  </si>
  <si>
    <t>2040999</t>
  </si>
  <si>
    <t>其他国家保密支出</t>
  </si>
  <si>
    <t xml:space="preserve">    缉私警察</t>
  </si>
  <si>
    <t>20410</t>
  </si>
  <si>
    <t>缉私警察</t>
  </si>
  <si>
    <t>2041001</t>
  </si>
  <si>
    <t>2041002</t>
  </si>
  <si>
    <t xml:space="preserve">      专项缉私活动支出</t>
  </si>
  <si>
    <t>2041003</t>
  </si>
  <si>
    <t>专项缉私活动支出</t>
  </si>
  <si>
    <t xml:space="preserve">      缉私情报</t>
  </si>
  <si>
    <t>2041004</t>
  </si>
  <si>
    <t>缉私情报</t>
  </si>
  <si>
    <t xml:space="preserve">      禁毒及缉毒</t>
  </si>
  <si>
    <t>2041005</t>
  </si>
  <si>
    <t>禁毒及缉毒</t>
  </si>
  <si>
    <t>2041006</t>
  </si>
  <si>
    <t xml:space="preserve">      其他缉私警察支出</t>
  </si>
  <si>
    <t>2041099</t>
  </si>
  <si>
    <t>其他缉私警察支出</t>
  </si>
  <si>
    <t xml:space="preserve">    其他公共安全支出</t>
  </si>
  <si>
    <t>20499</t>
  </si>
  <si>
    <t>其他公共安全支出</t>
  </si>
  <si>
    <t>五、教育支出</t>
  </si>
  <si>
    <t xml:space="preserve">    教育管理事务</t>
  </si>
  <si>
    <t>20501</t>
  </si>
  <si>
    <t>教育管理事务</t>
  </si>
  <si>
    <t>2050101</t>
  </si>
  <si>
    <t>2050102</t>
  </si>
  <si>
    <t>2050103</t>
  </si>
  <si>
    <t xml:space="preserve">      其他教育管理事务支出</t>
  </si>
  <si>
    <t>2050199</t>
  </si>
  <si>
    <t>其他教育管理事务支出</t>
  </si>
  <si>
    <t xml:space="preserve">    普通教育</t>
  </si>
  <si>
    <t>20502</t>
  </si>
  <si>
    <t>普通教育</t>
  </si>
  <si>
    <t xml:space="preserve">      学前教育</t>
  </si>
  <si>
    <t>2050201</t>
  </si>
  <si>
    <t>学前教育</t>
  </si>
  <si>
    <t xml:space="preserve">      小学教育</t>
  </si>
  <si>
    <t>2050202</t>
  </si>
  <si>
    <t>小学教育</t>
  </si>
  <si>
    <t xml:space="preserve">      初中教育</t>
  </si>
  <si>
    <t>2050203</t>
  </si>
  <si>
    <t>初中教育</t>
  </si>
  <si>
    <t xml:space="preserve">      高中教育</t>
  </si>
  <si>
    <t>2050204</t>
  </si>
  <si>
    <t>高中教育</t>
  </si>
  <si>
    <t xml:space="preserve">      高等教育</t>
  </si>
  <si>
    <t>2050205</t>
  </si>
  <si>
    <t>高等教育</t>
  </si>
  <si>
    <t xml:space="preserve">      化解农村义务教育债务支出</t>
  </si>
  <si>
    <t>2050206</t>
  </si>
  <si>
    <t>化解农村义务教育债务支出</t>
  </si>
  <si>
    <t xml:space="preserve">      化解普通高中债务支出</t>
  </si>
  <si>
    <t>2050207</t>
  </si>
  <si>
    <t>化解普通高中债务支出</t>
  </si>
  <si>
    <t xml:space="preserve">      其他普通教育支出</t>
  </si>
  <si>
    <t>2050299</t>
  </si>
  <si>
    <t>其他普通教育支出</t>
  </si>
  <si>
    <t xml:space="preserve">    职业教育</t>
  </si>
  <si>
    <t>20503</t>
  </si>
  <si>
    <t>职业教育</t>
  </si>
  <si>
    <t xml:space="preserve">      初等职业教育</t>
  </si>
  <si>
    <t>2050301</t>
  </si>
  <si>
    <t>初等职业教育</t>
  </si>
  <si>
    <t xml:space="preserve">      中专教育</t>
  </si>
  <si>
    <t>2050302</t>
  </si>
  <si>
    <t>中专教育</t>
  </si>
  <si>
    <t xml:space="preserve">      技校教育</t>
  </si>
  <si>
    <t>2050303</t>
  </si>
  <si>
    <t>技校教育</t>
  </si>
  <si>
    <t xml:space="preserve">      职业高中教育</t>
  </si>
  <si>
    <t>2050304</t>
  </si>
  <si>
    <t>职业高中教育</t>
  </si>
  <si>
    <t xml:space="preserve">      高等职业教育</t>
  </si>
  <si>
    <t>2050305</t>
  </si>
  <si>
    <t>高等职业教育</t>
  </si>
  <si>
    <t xml:space="preserve">      其他职业教育支出</t>
  </si>
  <si>
    <t>2050399</t>
  </si>
  <si>
    <t>其他职业教育支出</t>
  </si>
  <si>
    <t xml:space="preserve">    成人教育</t>
  </si>
  <si>
    <t>20504</t>
  </si>
  <si>
    <t>成人教育</t>
  </si>
  <si>
    <t xml:space="preserve">      成人初等教育</t>
  </si>
  <si>
    <t>2050401</t>
  </si>
  <si>
    <t>成人初等教育</t>
  </si>
  <si>
    <t xml:space="preserve">      成人中等教育</t>
  </si>
  <si>
    <t>2050402</t>
  </si>
  <si>
    <t>成人中等教育</t>
  </si>
  <si>
    <t xml:space="preserve">      成人高等教育</t>
  </si>
  <si>
    <t>2050403</t>
  </si>
  <si>
    <t>成人高等教育</t>
  </si>
  <si>
    <t xml:space="preserve">      成人广播电视教育</t>
  </si>
  <si>
    <t>2050404</t>
  </si>
  <si>
    <t>成人广播电视教育</t>
  </si>
  <si>
    <t xml:space="preserve">      其他成人教育支出</t>
  </si>
  <si>
    <t>2050499</t>
  </si>
  <si>
    <t>其他成人教育支出</t>
  </si>
  <si>
    <t xml:space="preserve">    广播电视教育</t>
  </si>
  <si>
    <t>20505</t>
  </si>
  <si>
    <t>广播电视教育</t>
  </si>
  <si>
    <t xml:space="preserve">      广播电视学校</t>
  </si>
  <si>
    <t>2050501</t>
  </si>
  <si>
    <t>广播电视学校</t>
  </si>
  <si>
    <t xml:space="preserve">      教育电视台</t>
  </si>
  <si>
    <t>2050502</t>
  </si>
  <si>
    <t>教育电视台</t>
  </si>
  <si>
    <t xml:space="preserve">      其他广播电视教育支出</t>
  </si>
  <si>
    <t>2050599</t>
  </si>
  <si>
    <t>其他广播电视教育支出</t>
  </si>
  <si>
    <t xml:space="preserve">    留学教育</t>
  </si>
  <si>
    <t>20506</t>
  </si>
  <si>
    <t>留学教育</t>
  </si>
  <si>
    <t xml:space="preserve">      出国留学教育</t>
  </si>
  <si>
    <t>2050601</t>
  </si>
  <si>
    <t>出国留学教育</t>
  </si>
  <si>
    <t xml:space="preserve">      来华留学教育</t>
  </si>
  <si>
    <t>2050602</t>
  </si>
  <si>
    <t>来华留学教育</t>
  </si>
  <si>
    <t xml:space="preserve">      其他留学教育支出</t>
  </si>
  <si>
    <t>2050699</t>
  </si>
  <si>
    <t>其他留学教育支出</t>
  </si>
  <si>
    <t xml:space="preserve">    特殊教育</t>
  </si>
  <si>
    <t>20507</t>
  </si>
  <si>
    <t>特殊教育</t>
  </si>
  <si>
    <t xml:space="preserve">      特殊学校教育</t>
  </si>
  <si>
    <t>2050701</t>
  </si>
  <si>
    <t>特殊学校教育</t>
  </si>
  <si>
    <t xml:space="preserve">      工读学校教育</t>
  </si>
  <si>
    <t>2050702</t>
  </si>
  <si>
    <t>工读学校教育</t>
  </si>
  <si>
    <t xml:space="preserve">      其他特殊教育支出</t>
  </si>
  <si>
    <t>2050799</t>
  </si>
  <si>
    <t>其他特殊教育支出</t>
  </si>
  <si>
    <t xml:space="preserve">    进修及培训</t>
  </si>
  <si>
    <t>20508</t>
  </si>
  <si>
    <t>教师进修及干部继续教育</t>
  </si>
  <si>
    <t xml:space="preserve">      教师进修</t>
  </si>
  <si>
    <t>2050801</t>
  </si>
  <si>
    <t>教师进修</t>
  </si>
  <si>
    <t xml:space="preserve">      干部教育</t>
  </si>
  <si>
    <t>2050802</t>
  </si>
  <si>
    <t>干部教育</t>
  </si>
  <si>
    <t xml:space="preserve">      培训支出</t>
  </si>
  <si>
    <t>2050803</t>
  </si>
  <si>
    <t>培训支出</t>
  </si>
  <si>
    <t xml:space="preserve">      退役士兵能力提升</t>
  </si>
  <si>
    <t>2050804</t>
  </si>
  <si>
    <t>退役士兵能力提升</t>
  </si>
  <si>
    <t xml:space="preserve">      其他进修及培训</t>
  </si>
  <si>
    <t>2050899</t>
  </si>
  <si>
    <t>其他教师进修及干部继续教育支出</t>
  </si>
  <si>
    <t xml:space="preserve">    教育费附加安排的支出</t>
  </si>
  <si>
    <t>20509</t>
  </si>
  <si>
    <t>教育费附加安排的支出</t>
  </si>
  <si>
    <t xml:space="preserve">      农村中小学校舍建设</t>
  </si>
  <si>
    <t>2050901</t>
  </si>
  <si>
    <t>农村中小学校舍建设</t>
  </si>
  <si>
    <t xml:space="preserve">      农村中小学教学设施</t>
  </si>
  <si>
    <t>2050902</t>
  </si>
  <si>
    <t>农村中小学教学设施</t>
  </si>
  <si>
    <t xml:space="preserve">      城市中小学校舍建设</t>
  </si>
  <si>
    <t>2050903</t>
  </si>
  <si>
    <t>城市中小学校舍建设</t>
  </si>
  <si>
    <t xml:space="preserve">      城市中小学教学设施</t>
  </si>
  <si>
    <t>2050904</t>
  </si>
  <si>
    <t>城市中小学教学设施</t>
  </si>
  <si>
    <t xml:space="preserve">      中等职业学校教学设施</t>
  </si>
  <si>
    <t>2050905</t>
  </si>
  <si>
    <t>中等职业学校教学设施</t>
  </si>
  <si>
    <t xml:space="preserve">      其他教育费附加安排的支出</t>
  </si>
  <si>
    <t>2050999</t>
  </si>
  <si>
    <t>其他教育费附加安排的支出</t>
  </si>
  <si>
    <t xml:space="preserve">    其他教育支出</t>
  </si>
  <si>
    <t>20599</t>
  </si>
  <si>
    <t>其他教育支出</t>
  </si>
  <si>
    <t>六、科学技术支出</t>
  </si>
  <si>
    <t xml:space="preserve">    科学技术管理事务</t>
  </si>
  <si>
    <t>20601</t>
  </si>
  <si>
    <t>科学技术管理事务</t>
  </si>
  <si>
    <t>2060101</t>
  </si>
  <si>
    <t>2060102</t>
  </si>
  <si>
    <t>2060103</t>
  </si>
  <si>
    <t xml:space="preserve">      其他科学技术管理事务支出</t>
  </si>
  <si>
    <t>2060199</t>
  </si>
  <si>
    <t>其他科学技术管理事务支出</t>
  </si>
  <si>
    <t xml:space="preserve">    基础研究</t>
  </si>
  <si>
    <t>20602</t>
  </si>
  <si>
    <t>基础研究</t>
  </si>
  <si>
    <t xml:space="preserve">      机构运行</t>
  </si>
  <si>
    <t>2060201</t>
  </si>
  <si>
    <t>机构运行</t>
  </si>
  <si>
    <t xml:space="preserve">      重点基础研究规划</t>
  </si>
  <si>
    <t>2060202</t>
  </si>
  <si>
    <t>重点基础研究规划</t>
  </si>
  <si>
    <t xml:space="preserve">      自然科学基金</t>
  </si>
  <si>
    <t>2060203</t>
  </si>
  <si>
    <t>自然科学基金</t>
  </si>
  <si>
    <t xml:space="preserve">      重点实验室及相关设施</t>
  </si>
  <si>
    <t>2060204</t>
  </si>
  <si>
    <t>重点实验室及相关设施</t>
  </si>
  <si>
    <t xml:space="preserve">      重大科学工程</t>
  </si>
  <si>
    <t>2060205</t>
  </si>
  <si>
    <t>重大科学工程</t>
  </si>
  <si>
    <t xml:space="preserve">      专项基础科研</t>
  </si>
  <si>
    <t>2060206</t>
  </si>
  <si>
    <t>专项基础科研</t>
  </si>
  <si>
    <t xml:space="preserve">      专项技术基础</t>
  </si>
  <si>
    <t>2060207</t>
  </si>
  <si>
    <t>专项技术基础</t>
  </si>
  <si>
    <t xml:space="preserve">      其他基础研究支出</t>
  </si>
  <si>
    <t>2060299</t>
  </si>
  <si>
    <t>其他基础研究支出</t>
  </si>
  <si>
    <t xml:space="preserve">    应用研究</t>
  </si>
  <si>
    <t>20603</t>
  </si>
  <si>
    <t>应用研究</t>
  </si>
  <si>
    <t>2060301</t>
  </si>
  <si>
    <t xml:space="preserve">      社会公益研究</t>
  </si>
  <si>
    <t>2060302</t>
  </si>
  <si>
    <t>社会公益研究</t>
  </si>
  <si>
    <t xml:space="preserve">      高技术研究</t>
  </si>
  <si>
    <t>2060303</t>
  </si>
  <si>
    <t>高技术研究</t>
  </si>
  <si>
    <t xml:space="preserve">      专项科研试制</t>
  </si>
  <si>
    <t>2060304</t>
  </si>
  <si>
    <t>专项科研试制</t>
  </si>
  <si>
    <t xml:space="preserve">      其他应用研究支出</t>
  </si>
  <si>
    <t>2060399</t>
  </si>
  <si>
    <t>其他应用研究支出</t>
  </si>
  <si>
    <t xml:space="preserve">    技术研究与开发</t>
  </si>
  <si>
    <t>20604</t>
  </si>
  <si>
    <t>技术研究与开发</t>
  </si>
  <si>
    <t>2060401</t>
  </si>
  <si>
    <t xml:space="preserve">      应用技术研究与开发</t>
  </si>
  <si>
    <t>2060402</t>
  </si>
  <si>
    <t>应用技术研究与开发</t>
  </si>
  <si>
    <t xml:space="preserve">      产业技术研究与开发</t>
  </si>
  <si>
    <t>2060403</t>
  </si>
  <si>
    <t>产业技术研究与开发</t>
  </si>
  <si>
    <t xml:space="preserve">      科技成果转化与扩散</t>
  </si>
  <si>
    <t>2060404</t>
  </si>
  <si>
    <t>科技成果转化与扩散</t>
  </si>
  <si>
    <t xml:space="preserve">      其他技术研究与开发支出</t>
  </si>
  <si>
    <t>2060499</t>
  </si>
  <si>
    <t>其他技术研究与开发支出</t>
  </si>
  <si>
    <t xml:space="preserve">    科技条件与服务</t>
  </si>
  <si>
    <t>20605</t>
  </si>
  <si>
    <t>科技条件与服务</t>
  </si>
  <si>
    <t>2060501</t>
  </si>
  <si>
    <t xml:space="preserve">      技术创新服务体系</t>
  </si>
  <si>
    <t>2060502</t>
  </si>
  <si>
    <t>技术创新服务体系</t>
  </si>
  <si>
    <t xml:space="preserve">      科技条件专项</t>
  </si>
  <si>
    <t>2060503</t>
  </si>
  <si>
    <t>科技条件专项</t>
  </si>
  <si>
    <t xml:space="preserve">      其他科技条件与服务支出</t>
  </si>
  <si>
    <t>2060599</t>
  </si>
  <si>
    <t>其他科技条件与服务支出</t>
  </si>
  <si>
    <t xml:space="preserve">    社会科学</t>
  </si>
  <si>
    <t>20606</t>
  </si>
  <si>
    <t>社会科学</t>
  </si>
  <si>
    <t xml:space="preserve">      社会科学研究机构</t>
  </si>
  <si>
    <t>2060601</t>
  </si>
  <si>
    <t>社会科学研究机构</t>
  </si>
  <si>
    <t xml:space="preserve">      社会科学研究</t>
  </si>
  <si>
    <t>2060602</t>
  </si>
  <si>
    <t>社会科学研究</t>
  </si>
  <si>
    <t xml:space="preserve">      社科基金支出</t>
  </si>
  <si>
    <t>2060603</t>
  </si>
  <si>
    <t>社科基金支出</t>
  </si>
  <si>
    <t xml:space="preserve">      其他社会科学支出</t>
  </si>
  <si>
    <t>2060699</t>
  </si>
  <si>
    <t>其他社会科学支出</t>
  </si>
  <si>
    <t xml:space="preserve">    科学技术普及</t>
  </si>
  <si>
    <t>20607</t>
  </si>
  <si>
    <t>科学技术普及</t>
  </si>
  <si>
    <t>2060701</t>
  </si>
  <si>
    <t xml:space="preserve">      科普活动</t>
  </si>
  <si>
    <t>2060702</t>
  </si>
  <si>
    <t>科普活动</t>
  </si>
  <si>
    <t xml:space="preserve">      青少年科技活动</t>
  </si>
  <si>
    <t>2060703</t>
  </si>
  <si>
    <t>青少年科技活动</t>
  </si>
  <si>
    <t xml:space="preserve">      学术交流活动</t>
  </si>
  <si>
    <t>2060704</t>
  </si>
  <si>
    <t>学术交流活动</t>
  </si>
  <si>
    <t xml:space="preserve">      科技馆站</t>
  </si>
  <si>
    <t>2060705</t>
  </si>
  <si>
    <t>科技馆站</t>
  </si>
  <si>
    <t xml:space="preserve">      其他科学技术普及支出</t>
  </si>
  <si>
    <t>2060799</t>
  </si>
  <si>
    <t>其他科学技术普及支出</t>
  </si>
  <si>
    <t xml:space="preserve">    科技交流与合作</t>
  </si>
  <si>
    <t>20608</t>
  </si>
  <si>
    <t>科技交流与合作</t>
  </si>
  <si>
    <t xml:space="preserve">      国际交流与合作</t>
  </si>
  <si>
    <t>2060801</t>
  </si>
  <si>
    <t>国际交流与合作</t>
  </si>
  <si>
    <t xml:space="preserve">      重大科技合作项目</t>
  </si>
  <si>
    <t>2060802</t>
  </si>
  <si>
    <t>重大科技合作项目</t>
  </si>
  <si>
    <t xml:space="preserve">      其他科技交流与合作支出</t>
  </si>
  <si>
    <t>2060899</t>
  </si>
  <si>
    <t>其他科技交流与合作支出</t>
  </si>
  <si>
    <t xml:space="preserve">    科技重大专项</t>
  </si>
  <si>
    <t>20609</t>
  </si>
  <si>
    <t>科技重大专项</t>
  </si>
  <si>
    <t xml:space="preserve">    其他科学技术支出</t>
  </si>
  <si>
    <t>20699</t>
  </si>
  <si>
    <t>其他科学技术支出</t>
  </si>
  <si>
    <t xml:space="preserve">      科技奖励</t>
  </si>
  <si>
    <t>2069901</t>
  </si>
  <si>
    <t>科技奖励</t>
  </si>
  <si>
    <t xml:space="preserve">      核应急</t>
  </si>
  <si>
    <t>2069902</t>
  </si>
  <si>
    <t>核应急</t>
  </si>
  <si>
    <t xml:space="preserve">      转制科研机构</t>
  </si>
  <si>
    <t>2069903</t>
  </si>
  <si>
    <t>转制科研机构</t>
  </si>
  <si>
    <t xml:space="preserve">      其他科学技术支出</t>
  </si>
  <si>
    <t>2069999</t>
  </si>
  <si>
    <t>七、文化体育与传媒支出</t>
  </si>
  <si>
    <t xml:space="preserve">    文化</t>
  </si>
  <si>
    <t>20701</t>
  </si>
  <si>
    <t>文化</t>
  </si>
  <si>
    <t>2070101</t>
  </si>
  <si>
    <t>2070102</t>
  </si>
  <si>
    <t>2070103</t>
  </si>
  <si>
    <t xml:space="preserve">      图书馆</t>
  </si>
  <si>
    <t>2070104</t>
  </si>
  <si>
    <t>图书馆</t>
  </si>
  <si>
    <t xml:space="preserve">      文化展示及纪念机构</t>
  </si>
  <si>
    <t>2070105</t>
  </si>
  <si>
    <t>文化展示及纪念机构</t>
  </si>
  <si>
    <t xml:space="preserve">      艺术表演场所</t>
  </si>
  <si>
    <t>2070106</t>
  </si>
  <si>
    <t>艺术表演场所</t>
  </si>
  <si>
    <t xml:space="preserve">      艺术表演团体</t>
  </si>
  <si>
    <t>2070107</t>
  </si>
  <si>
    <t>艺术表演团体</t>
  </si>
  <si>
    <t xml:space="preserve">      文化活动</t>
  </si>
  <si>
    <t>2070108</t>
  </si>
  <si>
    <t>文化活动</t>
  </si>
  <si>
    <t xml:space="preserve">      群众文化</t>
  </si>
  <si>
    <t>2070109</t>
  </si>
  <si>
    <t>群众文化</t>
  </si>
  <si>
    <t xml:space="preserve">      文化交流与合作</t>
  </si>
  <si>
    <t>2070110</t>
  </si>
  <si>
    <t>文化交流与合作</t>
  </si>
  <si>
    <t xml:space="preserve">      文化创作与保护</t>
  </si>
  <si>
    <t>2070111</t>
  </si>
  <si>
    <t>文化创作与保护</t>
  </si>
  <si>
    <t xml:space="preserve">      文化市场管理</t>
  </si>
  <si>
    <t>2070112</t>
  </si>
  <si>
    <t>文化市场管理</t>
  </si>
  <si>
    <t xml:space="preserve">      其他文化支出</t>
  </si>
  <si>
    <t>2070199</t>
  </si>
  <si>
    <t>其他文化支出</t>
  </si>
  <si>
    <t xml:space="preserve">    文物</t>
  </si>
  <si>
    <t>20702</t>
  </si>
  <si>
    <t>文物</t>
  </si>
  <si>
    <t>2070201</t>
  </si>
  <si>
    <t>2070202</t>
  </si>
  <si>
    <t>2070203</t>
  </si>
  <si>
    <t xml:space="preserve">      文物保护</t>
  </si>
  <si>
    <t>2070204</t>
  </si>
  <si>
    <t>文物保护</t>
  </si>
  <si>
    <t xml:space="preserve">      博物馆</t>
  </si>
  <si>
    <t>2070205</t>
  </si>
  <si>
    <t>博物馆</t>
  </si>
  <si>
    <t xml:space="preserve">      历史名城与古迹</t>
  </si>
  <si>
    <t>2070206</t>
  </si>
  <si>
    <t>历史名城与古迹</t>
  </si>
  <si>
    <t xml:space="preserve">      其他文物支出</t>
  </si>
  <si>
    <t>2070299</t>
  </si>
  <si>
    <t>其他文物支出</t>
  </si>
  <si>
    <t xml:space="preserve">    体育</t>
  </si>
  <si>
    <t>20703</t>
  </si>
  <si>
    <t>体育</t>
  </si>
  <si>
    <t>2070301</t>
  </si>
  <si>
    <t>2070302</t>
  </si>
  <si>
    <t>2070303</t>
  </si>
  <si>
    <t xml:space="preserve">      运动项目管理</t>
  </si>
  <si>
    <t>2070304</t>
  </si>
  <si>
    <t>运动项目管理</t>
  </si>
  <si>
    <t xml:space="preserve">      体育竞赛</t>
  </si>
  <si>
    <t>2070305</t>
  </si>
  <si>
    <t>体育竞赛</t>
  </si>
  <si>
    <t xml:space="preserve">      体育训练</t>
  </si>
  <si>
    <t>2070306</t>
  </si>
  <si>
    <t>体育训练</t>
  </si>
  <si>
    <t xml:space="preserve">      体育场馆</t>
  </si>
  <si>
    <t>2070307</t>
  </si>
  <si>
    <t>体育场馆</t>
  </si>
  <si>
    <t xml:space="preserve">      群众体育</t>
  </si>
  <si>
    <t>2070308</t>
  </si>
  <si>
    <t>群众体育</t>
  </si>
  <si>
    <t xml:space="preserve">      体育交流与合作</t>
  </si>
  <si>
    <t>2070309</t>
  </si>
  <si>
    <t>体育交流与合作</t>
  </si>
  <si>
    <t xml:space="preserve">      其他体育支出</t>
  </si>
  <si>
    <t>2070399</t>
  </si>
  <si>
    <t>其他体育支出</t>
  </si>
  <si>
    <t xml:space="preserve">    广播影视</t>
  </si>
  <si>
    <t>20704</t>
  </si>
  <si>
    <t>广播影视</t>
  </si>
  <si>
    <t>2070401</t>
  </si>
  <si>
    <t>2070402</t>
  </si>
  <si>
    <t>2070403</t>
  </si>
  <si>
    <t xml:space="preserve">      广播</t>
  </si>
  <si>
    <t>2070404</t>
  </si>
  <si>
    <t>广播</t>
  </si>
  <si>
    <t xml:space="preserve">      电视</t>
  </si>
  <si>
    <t>2070405</t>
  </si>
  <si>
    <t>电视</t>
  </si>
  <si>
    <t xml:space="preserve">      电影</t>
  </si>
  <si>
    <t>2070406</t>
  </si>
  <si>
    <t>电影</t>
  </si>
  <si>
    <t>2070499</t>
  </si>
  <si>
    <t>2070407</t>
  </si>
  <si>
    <t>广播电视监控</t>
  </si>
  <si>
    <t xml:space="preserve">      其他广播影视支出</t>
  </si>
  <si>
    <t>其他广播影视支出</t>
  </si>
  <si>
    <t xml:space="preserve">    新闻出版</t>
  </si>
  <si>
    <t>20705</t>
  </si>
  <si>
    <t>新闻出版</t>
  </si>
  <si>
    <t>2070501</t>
  </si>
  <si>
    <t>2070502</t>
  </si>
  <si>
    <t>2070503</t>
  </si>
  <si>
    <t xml:space="preserve">      新闻通讯</t>
  </si>
  <si>
    <t>2070504</t>
  </si>
  <si>
    <t>新闻通讯</t>
  </si>
  <si>
    <t xml:space="preserve">      出版发行</t>
  </si>
  <si>
    <t>2070505</t>
  </si>
  <si>
    <t>出版发行</t>
  </si>
  <si>
    <t xml:space="preserve">      版权管理</t>
  </si>
  <si>
    <t>2070506</t>
  </si>
  <si>
    <t>版权管理</t>
  </si>
  <si>
    <t xml:space="preserve">      出版市场管理</t>
  </si>
  <si>
    <t>2070507</t>
  </si>
  <si>
    <t>出版市场管理</t>
  </si>
  <si>
    <t xml:space="preserve">      其他新闻出版支出</t>
  </si>
  <si>
    <t>2070599</t>
  </si>
  <si>
    <t>其他新闻出版支出</t>
  </si>
  <si>
    <t xml:space="preserve">    其他文化体育与传媒支出</t>
  </si>
  <si>
    <t>20799</t>
  </si>
  <si>
    <t>其他文化体育与传媒支出</t>
  </si>
  <si>
    <t xml:space="preserve">      宣传文化发展专项支出</t>
  </si>
  <si>
    <t>2079902</t>
  </si>
  <si>
    <t>宣传文化发展专项支出</t>
  </si>
  <si>
    <t xml:space="preserve">      文化产业发展专项支出</t>
  </si>
  <si>
    <t>2079903</t>
  </si>
  <si>
    <t>文化产业发展专项支出</t>
  </si>
  <si>
    <t xml:space="preserve">      其他文化体育与传媒支出</t>
  </si>
  <si>
    <t>2079999</t>
  </si>
  <si>
    <t>八、社会保障和就业</t>
  </si>
  <si>
    <t xml:space="preserve">    人力资源和社会保障管理事务</t>
  </si>
  <si>
    <t>20801</t>
  </si>
  <si>
    <t>人力资源和社会保障管理事务</t>
  </si>
  <si>
    <t>2080101</t>
  </si>
  <si>
    <t>2080102</t>
  </si>
  <si>
    <t>2080103</t>
  </si>
  <si>
    <t xml:space="preserve">      综合业务管理</t>
  </si>
  <si>
    <t>2080104</t>
  </si>
  <si>
    <t>综合业务管理</t>
  </si>
  <si>
    <t xml:space="preserve">      劳动保障监察</t>
  </si>
  <si>
    <t>2080105</t>
  </si>
  <si>
    <t>劳动保障监察</t>
  </si>
  <si>
    <t xml:space="preserve">      就业管理事务</t>
  </si>
  <si>
    <t>2080106</t>
  </si>
  <si>
    <t>就业管理事务</t>
  </si>
  <si>
    <t xml:space="preserve">      社会保险业务管理事务</t>
  </si>
  <si>
    <t>2080107</t>
  </si>
  <si>
    <t>社会保险业务管理事务</t>
  </si>
  <si>
    <t>2080108</t>
  </si>
  <si>
    <t>金保工程</t>
  </si>
  <si>
    <t xml:space="preserve">      社会保险经办机构</t>
  </si>
  <si>
    <t>2080109</t>
  </si>
  <si>
    <t>社会保险经办机构</t>
  </si>
  <si>
    <t xml:space="preserve">      劳动关系和维权</t>
  </si>
  <si>
    <t>2080110</t>
  </si>
  <si>
    <t>劳动关系和维权</t>
  </si>
  <si>
    <t xml:space="preserve">      公共就业服务和职业技能鉴定机构</t>
  </si>
  <si>
    <t>2080111</t>
  </si>
  <si>
    <t>公共就业服务和职业技能鉴定机构</t>
  </si>
  <si>
    <t xml:space="preserve">      劳动人事争议调解仲裁</t>
  </si>
  <si>
    <t>2080112</t>
  </si>
  <si>
    <t>劳动人事争议调解仲裁</t>
  </si>
  <si>
    <t xml:space="preserve">      其他人力资源和社会保障管理事务支出</t>
  </si>
  <si>
    <t>2080199</t>
  </si>
  <si>
    <t>其他人力资源和社会保障管理事务支出</t>
  </si>
  <si>
    <t xml:space="preserve">    民政管理事务</t>
  </si>
  <si>
    <t>20802</t>
  </si>
  <si>
    <t>民政管理事务</t>
  </si>
  <si>
    <t>2080201</t>
  </si>
  <si>
    <t>2080202</t>
  </si>
  <si>
    <t>2080203</t>
  </si>
  <si>
    <t xml:space="preserve">      拥军优属</t>
  </si>
  <si>
    <t>2080204</t>
  </si>
  <si>
    <t>拥军优属</t>
  </si>
  <si>
    <t xml:space="preserve">      老龄事务</t>
  </si>
  <si>
    <t>2080205</t>
  </si>
  <si>
    <t>老龄事务</t>
  </si>
  <si>
    <t xml:space="preserve">      民间组织管理</t>
  </si>
  <si>
    <t>2080206</t>
  </si>
  <si>
    <t>民间组织管理</t>
  </si>
  <si>
    <t xml:space="preserve">      行政区划和地名管理</t>
  </si>
  <si>
    <t>2080207</t>
  </si>
  <si>
    <t>行政区划和地名管理</t>
  </si>
  <si>
    <t xml:space="preserve">      基层政权和社区建设</t>
  </si>
  <si>
    <t>2080208</t>
  </si>
  <si>
    <t>基层政权和社区建设</t>
  </si>
  <si>
    <t xml:space="preserve">      部队供应</t>
  </si>
  <si>
    <t>2080209</t>
  </si>
  <si>
    <t>部队供应</t>
  </si>
  <si>
    <t xml:space="preserve">      其他民政管理事务支出</t>
  </si>
  <si>
    <t>2080299</t>
  </si>
  <si>
    <t>其他民政管理事务支出</t>
  </si>
  <si>
    <t xml:space="preserve">    财政对社会保险基金的补助</t>
  </si>
  <si>
    <t>20803</t>
  </si>
  <si>
    <t>财政对社会保险基金的补助</t>
  </si>
  <si>
    <t xml:space="preserve">      财政对基本养老保险基金的补助</t>
  </si>
  <si>
    <t>2080301</t>
  </si>
  <si>
    <t>财政对基本养老保险基金的补助</t>
  </si>
  <si>
    <t xml:space="preserve">      财政对失业保险基金的补助</t>
  </si>
  <si>
    <t>2080302</t>
  </si>
  <si>
    <t>财政对失业保险基金的补助</t>
  </si>
  <si>
    <t xml:space="preserve">      财政对基本医疗保险基金的补助</t>
  </si>
  <si>
    <t>2080303</t>
  </si>
  <si>
    <t>财政对基本医疗保险基金的补助</t>
  </si>
  <si>
    <t xml:space="preserve">      财政对工伤保险基金的补助</t>
  </si>
  <si>
    <t>2080304</t>
  </si>
  <si>
    <t>财政对工伤保险基金的补助</t>
  </si>
  <si>
    <t xml:space="preserve">      财政对生育保险基金的补助</t>
  </si>
  <si>
    <t>2080305</t>
  </si>
  <si>
    <t>财政对生育保险基金的补助</t>
  </si>
  <si>
    <t xml:space="preserve">      财政对城乡居民基本养老保险基金的补助</t>
  </si>
  <si>
    <t>2080308</t>
  </si>
  <si>
    <t>财政对城乡居民社会养老保险基金的补助</t>
  </si>
  <si>
    <t xml:space="preserve">      财政对其他社会保险基金的补助</t>
  </si>
  <si>
    <t>2080399</t>
  </si>
  <si>
    <t>财政对其他社会保险基金的补助</t>
  </si>
  <si>
    <t xml:space="preserve">    </t>
  </si>
  <si>
    <t>20899</t>
  </si>
  <si>
    <t>20804</t>
  </si>
  <si>
    <t>补充全国社会保障基金</t>
  </si>
  <si>
    <t xml:space="preserve">    行政事业单位离退休</t>
  </si>
  <si>
    <t>20805</t>
  </si>
  <si>
    <t>行政事业单位离退休</t>
  </si>
  <si>
    <t xml:space="preserve">      归口管理的行政单位离退休</t>
  </si>
  <si>
    <t>2080501</t>
  </si>
  <si>
    <t>归口管理的行政单位离退休</t>
  </si>
  <si>
    <t xml:space="preserve">      事业单位离退休</t>
  </si>
  <si>
    <t>2080502</t>
  </si>
  <si>
    <t>事业单位离退休</t>
  </si>
  <si>
    <t xml:space="preserve">      离退休人员管理机构</t>
  </si>
  <si>
    <t>2080503</t>
  </si>
  <si>
    <t>离退休人员管理机构</t>
  </si>
  <si>
    <t xml:space="preserve">      未归口管理的行政单位离退休</t>
  </si>
  <si>
    <t>2080504</t>
  </si>
  <si>
    <t>未归口管理的行政单位离退休</t>
  </si>
  <si>
    <t xml:space="preserve">      其他行政事业单位离退休支出</t>
  </si>
  <si>
    <t>2080599</t>
  </si>
  <si>
    <t>其他行政事业单位离退休支出</t>
  </si>
  <si>
    <t xml:space="preserve">    企业改革补助</t>
  </si>
  <si>
    <t>20806</t>
  </si>
  <si>
    <t>企业改革补助</t>
  </si>
  <si>
    <t xml:space="preserve">      企业关闭破产补助</t>
  </si>
  <si>
    <t>2080601</t>
  </si>
  <si>
    <t>企业关闭破产补助</t>
  </si>
  <si>
    <t xml:space="preserve">      厂办大集体改革补助</t>
  </si>
  <si>
    <t>2080602</t>
  </si>
  <si>
    <t>厂办大集体改革补助</t>
  </si>
  <si>
    <t xml:space="preserve">      其他企业改革发展补助</t>
  </si>
  <si>
    <t>2080699</t>
  </si>
  <si>
    <t>其他企业改革发展补助</t>
  </si>
  <si>
    <t xml:space="preserve">    就业补助</t>
  </si>
  <si>
    <t>20807</t>
  </si>
  <si>
    <t>就业补助</t>
  </si>
  <si>
    <t xml:space="preserve">      扶持公共就业服务</t>
  </si>
  <si>
    <t>2080701</t>
  </si>
  <si>
    <t>扶持公共就业服务</t>
  </si>
  <si>
    <t xml:space="preserve">      职业培训补贴</t>
  </si>
  <si>
    <t>2080702</t>
  </si>
  <si>
    <t>职业培训补贴</t>
  </si>
  <si>
    <t xml:space="preserve">      职业介绍补贴</t>
  </si>
  <si>
    <t>2080703</t>
  </si>
  <si>
    <t>职业介绍补贴</t>
  </si>
  <si>
    <t xml:space="preserve">      社会保险补贴</t>
  </si>
  <si>
    <t>2080704</t>
  </si>
  <si>
    <t>社会保险补贴</t>
  </si>
  <si>
    <t xml:space="preserve">      公益性岗位补贴</t>
  </si>
  <si>
    <t>2080705</t>
  </si>
  <si>
    <t>公益性岗位补贴</t>
  </si>
  <si>
    <t xml:space="preserve">      小额担保贷款贴息</t>
  </si>
  <si>
    <t>2080706</t>
  </si>
  <si>
    <t>小额担保贷款贴息</t>
  </si>
  <si>
    <t xml:space="preserve">      补充小额贷款担保基金</t>
  </si>
  <si>
    <t>2080707</t>
  </si>
  <si>
    <t>补充小额贷款担保基金</t>
  </si>
  <si>
    <t xml:space="preserve">      职业技能鉴定补贴</t>
  </si>
  <si>
    <t>2080709</t>
  </si>
  <si>
    <t>职业技能鉴定补贴</t>
  </si>
  <si>
    <t xml:space="preserve">      特定就业政策支出</t>
  </si>
  <si>
    <t>2080710</t>
  </si>
  <si>
    <t>特定就业政策支出</t>
  </si>
  <si>
    <t xml:space="preserve">      就业见习补贴</t>
  </si>
  <si>
    <t>2080711</t>
  </si>
  <si>
    <t>就业见习补贴</t>
  </si>
  <si>
    <t xml:space="preserve">      高技能人才培养补助</t>
  </si>
  <si>
    <t>2080712</t>
  </si>
  <si>
    <t>高技能人才培养补助</t>
  </si>
  <si>
    <t xml:space="preserve">      求职补贴</t>
  </si>
  <si>
    <t>2080713</t>
  </si>
  <si>
    <t>求职补贴</t>
  </si>
  <si>
    <t xml:space="preserve">      其他就业补助支出</t>
  </si>
  <si>
    <t>2080799</t>
  </si>
  <si>
    <t>其他就业补助支出</t>
  </si>
  <si>
    <t xml:space="preserve">    抚恤</t>
  </si>
  <si>
    <t>20808</t>
  </si>
  <si>
    <t>抚恤</t>
  </si>
  <si>
    <t xml:space="preserve">      死亡抚恤</t>
  </si>
  <si>
    <t>2080801</t>
  </si>
  <si>
    <t>死亡抚恤</t>
  </si>
  <si>
    <t xml:space="preserve">      伤残抚恤</t>
  </si>
  <si>
    <t>2080802</t>
  </si>
  <si>
    <t>伤残抚恤</t>
  </si>
  <si>
    <t xml:space="preserve">      在乡复员、退伍军人生活补助</t>
  </si>
  <si>
    <t>2080803</t>
  </si>
  <si>
    <t>在乡复员、退伍军人生活补助</t>
  </si>
  <si>
    <t xml:space="preserve">      优抚事业单位支出</t>
  </si>
  <si>
    <t>2080804</t>
  </si>
  <si>
    <t>优抚事业单位</t>
  </si>
  <si>
    <t xml:space="preserve">      义务兵优待</t>
  </si>
  <si>
    <t>2080805</t>
  </si>
  <si>
    <t>义务兵优待</t>
  </si>
  <si>
    <t xml:space="preserve">      农村籍退役士兵老年生活补助</t>
  </si>
  <si>
    <t>2080806</t>
  </si>
  <si>
    <t>农村籍退役士兵老年生活补助</t>
  </si>
  <si>
    <t xml:space="preserve">      其他优抚支出</t>
  </si>
  <si>
    <t>2080899</t>
  </si>
  <si>
    <t>其他优抚支出</t>
  </si>
  <si>
    <t xml:space="preserve">    退役安置</t>
  </si>
  <si>
    <t>20809</t>
  </si>
  <si>
    <t>退役安置</t>
  </si>
  <si>
    <t xml:space="preserve">      退役士兵安置</t>
  </si>
  <si>
    <t>2080901</t>
  </si>
  <si>
    <t>退役士兵安置</t>
  </si>
  <si>
    <t xml:space="preserve">      军队移交政府的离退休人员安置</t>
  </si>
  <si>
    <t>2080902</t>
  </si>
  <si>
    <t>军队移交政府的离退休人员安置</t>
  </si>
  <si>
    <t xml:space="preserve">      军队移交政府离退休干部管理机构</t>
  </si>
  <si>
    <t>2080903</t>
  </si>
  <si>
    <t>军队移交政府离退休干部管理机构</t>
  </si>
  <si>
    <t xml:space="preserve">      退役士兵管理教育</t>
  </si>
  <si>
    <t>2080904</t>
  </si>
  <si>
    <t>退役士兵教育培训</t>
  </si>
  <si>
    <t xml:space="preserve">      其他退役安置支出</t>
  </si>
  <si>
    <t>2080999</t>
  </si>
  <si>
    <t>其他退役安置支出</t>
  </si>
  <si>
    <t xml:space="preserve">    社会福利</t>
  </si>
  <si>
    <t>20810</t>
  </si>
  <si>
    <t>社会福利</t>
  </si>
  <si>
    <t xml:space="preserve">      儿童福利</t>
  </si>
  <si>
    <t>2081001</t>
  </si>
  <si>
    <t>儿童福利</t>
  </si>
  <si>
    <t xml:space="preserve">      老年福利</t>
  </si>
  <si>
    <t>2081002</t>
  </si>
  <si>
    <t>老年福利</t>
  </si>
  <si>
    <t xml:space="preserve">      假肢矫形</t>
  </si>
  <si>
    <t>2081003</t>
  </si>
  <si>
    <t>假肢矫形</t>
  </si>
  <si>
    <t xml:space="preserve">      殡葬</t>
  </si>
  <si>
    <t>2081004</t>
  </si>
  <si>
    <t>殡葬</t>
  </si>
  <si>
    <t xml:space="preserve">      社会福利事业单位</t>
  </si>
  <si>
    <t>2081005</t>
  </si>
  <si>
    <t>社会福利事业单位</t>
  </si>
  <si>
    <t xml:space="preserve">      其他社会福利支出</t>
  </si>
  <si>
    <t>2081099</t>
  </si>
  <si>
    <t>其他社会福利支出</t>
  </si>
  <si>
    <t xml:space="preserve">    残疾人事业</t>
  </si>
  <si>
    <t>20811</t>
  </si>
  <si>
    <t>残疾人事业</t>
  </si>
  <si>
    <t>2081101</t>
  </si>
  <si>
    <t>2081102</t>
  </si>
  <si>
    <t>2081103</t>
  </si>
  <si>
    <t xml:space="preserve">      残疾人康复</t>
  </si>
  <si>
    <t>2081104</t>
  </si>
  <si>
    <t>残疾人康复</t>
  </si>
  <si>
    <t xml:space="preserve">      残疾人就业和扶贫</t>
  </si>
  <si>
    <t>2081105</t>
  </si>
  <si>
    <t>残疾人就业和扶贫</t>
  </si>
  <si>
    <t xml:space="preserve">      残疾人体育</t>
  </si>
  <si>
    <t>2081106</t>
  </si>
  <si>
    <t>残疾人体育</t>
  </si>
  <si>
    <t xml:space="preserve">      其他残疾人事业支出</t>
  </si>
  <si>
    <t>2081199</t>
  </si>
  <si>
    <t>其他残疾人事业支出</t>
  </si>
  <si>
    <t>2081901</t>
  </si>
  <si>
    <t>20812</t>
  </si>
  <si>
    <t>城市居民最低生活保障</t>
  </si>
  <si>
    <t>2081201</t>
  </si>
  <si>
    <t>城市居民最低生活保障金支出</t>
  </si>
  <si>
    <t>2081202</t>
  </si>
  <si>
    <t>城市居民最低生活保障对象临时补助</t>
  </si>
  <si>
    <r>
      <rPr>
        <sz val="11"/>
        <rFont val="宋体"/>
        <charset val="134"/>
      </rPr>
      <t>208</t>
    </r>
    <r>
      <rPr>
        <sz val="11"/>
        <rFont val="宋体"/>
        <charset val="134"/>
      </rPr>
      <t>2501</t>
    </r>
  </si>
  <si>
    <t>20813</t>
  </si>
  <si>
    <t>其他城镇社会救济</t>
  </si>
  <si>
    <t>2081301</t>
  </si>
  <si>
    <t>流浪乞讨人员救助</t>
  </si>
  <si>
    <t>2081399</t>
  </si>
  <si>
    <t>其他城镇社会救济支出</t>
  </si>
  <si>
    <t xml:space="preserve">    自然灾害生活救助</t>
  </si>
  <si>
    <t>20815</t>
  </si>
  <si>
    <t>自然灾害生活救助</t>
  </si>
  <si>
    <t xml:space="preserve">      中央自然灾害生活补助</t>
  </si>
  <si>
    <t>2081501</t>
  </si>
  <si>
    <t>中央自然灾害生活补助</t>
  </si>
  <si>
    <t xml:space="preserve">      地方自然灾害生活补助</t>
  </si>
  <si>
    <t>2081502</t>
  </si>
  <si>
    <t>地方自然灾害生活补助</t>
  </si>
  <si>
    <t xml:space="preserve">      自然灾害灾后重建补助</t>
  </si>
  <si>
    <t>2081503</t>
  </si>
  <si>
    <t>自然灾害灾后重建补助</t>
  </si>
  <si>
    <t xml:space="preserve">      其他自然灾害生活救助支出</t>
  </si>
  <si>
    <t>2081599</t>
  </si>
  <si>
    <t>其他自然灾害生活救助支出</t>
  </si>
  <si>
    <t xml:space="preserve">    红十字事业</t>
  </si>
  <si>
    <t>20816</t>
  </si>
  <si>
    <t>红十字事业</t>
  </si>
  <si>
    <t>2081601</t>
  </si>
  <si>
    <t>2081602</t>
  </si>
  <si>
    <t>2081603</t>
  </si>
  <si>
    <t xml:space="preserve">      其他红十字事业支出</t>
  </si>
  <si>
    <t>2081699</t>
  </si>
  <si>
    <t>其他红十字事业支出</t>
  </si>
  <si>
    <r>
      <rPr>
        <sz val="11"/>
        <rFont val="宋体"/>
        <charset val="134"/>
      </rPr>
      <t>208</t>
    </r>
    <r>
      <rPr>
        <sz val="11"/>
        <rFont val="宋体"/>
        <charset val="134"/>
      </rPr>
      <t>1902</t>
    </r>
  </si>
  <si>
    <t>20817</t>
  </si>
  <si>
    <t>农村最低生活保障</t>
  </si>
  <si>
    <t>2081701</t>
  </si>
  <si>
    <t>农村最低生活保障金支出</t>
  </si>
  <si>
    <t>2081702</t>
  </si>
  <si>
    <t>农村最低生活保障对象临时补助</t>
  </si>
  <si>
    <r>
      <rPr>
        <sz val="11"/>
        <rFont val="宋体"/>
        <charset val="134"/>
      </rPr>
      <t>208</t>
    </r>
    <r>
      <rPr>
        <sz val="11"/>
        <rFont val="宋体"/>
        <charset val="134"/>
      </rPr>
      <t>2502</t>
    </r>
  </si>
  <si>
    <t>20818</t>
  </si>
  <si>
    <t>其他农村社会救济</t>
  </si>
  <si>
    <t>2081801</t>
  </si>
  <si>
    <t>五保供养</t>
  </si>
  <si>
    <t>2081899</t>
  </si>
  <si>
    <t>其他农村社会救济支出</t>
  </si>
  <si>
    <t xml:space="preserve">    最低生活保障</t>
  </si>
  <si>
    <r>
      <rPr>
        <sz val="11"/>
        <rFont val="宋体"/>
        <charset val="134"/>
      </rPr>
      <t>2081</t>
    </r>
    <r>
      <rPr>
        <sz val="11"/>
        <rFont val="宋体"/>
        <charset val="134"/>
      </rPr>
      <t>9</t>
    </r>
  </si>
  <si>
    <t>20819</t>
  </si>
  <si>
    <t>最低生活保障</t>
  </si>
  <si>
    <t xml:space="preserve">      城市最低生活保障金支出</t>
  </si>
  <si>
    <r>
      <rPr>
        <sz val="11"/>
        <rFont val="宋体"/>
        <charset val="134"/>
      </rPr>
      <t>2081</t>
    </r>
    <r>
      <rPr>
        <sz val="11"/>
        <rFont val="宋体"/>
        <charset val="134"/>
      </rPr>
      <t>9</t>
    </r>
    <r>
      <rPr>
        <sz val="11"/>
        <rFont val="宋体"/>
        <charset val="134"/>
      </rPr>
      <t>01</t>
    </r>
  </si>
  <si>
    <t>城市最低生活保障金支出</t>
  </si>
  <si>
    <t xml:space="preserve">      农村最低生活保障金支出</t>
  </si>
  <si>
    <r>
      <rPr>
        <sz val="11"/>
        <rFont val="宋体"/>
        <charset val="134"/>
      </rPr>
      <t>2081</t>
    </r>
    <r>
      <rPr>
        <sz val="11"/>
        <rFont val="宋体"/>
        <charset val="134"/>
      </rPr>
      <t>9</t>
    </r>
    <r>
      <rPr>
        <sz val="11"/>
        <rFont val="宋体"/>
        <charset val="134"/>
      </rPr>
      <t>02</t>
    </r>
  </si>
  <si>
    <t>2081902</t>
  </si>
  <si>
    <t xml:space="preserve">    临时救助</t>
  </si>
  <si>
    <r>
      <rPr>
        <sz val="11"/>
        <rFont val="宋体"/>
        <charset val="134"/>
      </rPr>
      <t>208</t>
    </r>
    <r>
      <rPr>
        <sz val="11"/>
        <rFont val="宋体"/>
        <charset val="134"/>
      </rPr>
      <t>20</t>
    </r>
  </si>
  <si>
    <t>20820</t>
  </si>
  <si>
    <t>临时救助</t>
  </si>
  <si>
    <t xml:space="preserve">      临时救助支出</t>
  </si>
  <si>
    <r>
      <rPr>
        <sz val="11"/>
        <rFont val="宋体"/>
        <charset val="134"/>
      </rPr>
      <t>208</t>
    </r>
    <r>
      <rPr>
        <sz val="11"/>
        <rFont val="宋体"/>
        <charset val="134"/>
      </rPr>
      <t>20</t>
    </r>
    <r>
      <rPr>
        <sz val="11"/>
        <rFont val="宋体"/>
        <charset val="134"/>
      </rPr>
      <t>01</t>
    </r>
  </si>
  <si>
    <t>2082001</t>
  </si>
  <si>
    <t>临时救助支出</t>
  </si>
  <si>
    <t xml:space="preserve">      流浪乞讨人员救助支出</t>
  </si>
  <si>
    <r>
      <rPr>
        <sz val="11"/>
        <rFont val="宋体"/>
        <charset val="134"/>
      </rPr>
      <t>208</t>
    </r>
    <r>
      <rPr>
        <sz val="11"/>
        <rFont val="宋体"/>
        <charset val="134"/>
      </rPr>
      <t>20</t>
    </r>
    <r>
      <rPr>
        <sz val="11"/>
        <rFont val="宋体"/>
        <charset val="134"/>
      </rPr>
      <t>02</t>
    </r>
  </si>
  <si>
    <t>2082002</t>
  </si>
  <si>
    <t>流浪乞讨人员救助支出</t>
  </si>
  <si>
    <t xml:space="preserve">    特困人员供养</t>
  </si>
  <si>
    <r>
      <rPr>
        <sz val="11"/>
        <rFont val="宋体"/>
        <charset val="134"/>
      </rPr>
      <t>208</t>
    </r>
    <r>
      <rPr>
        <sz val="11"/>
        <rFont val="宋体"/>
        <charset val="134"/>
      </rPr>
      <t>21</t>
    </r>
  </si>
  <si>
    <t>20821</t>
  </si>
  <si>
    <t>特困人员供养</t>
  </si>
  <si>
    <t xml:space="preserve">      城市特困人员供养支出</t>
  </si>
  <si>
    <r>
      <rPr>
        <sz val="11"/>
        <rFont val="宋体"/>
        <charset val="134"/>
      </rPr>
      <t>208</t>
    </r>
    <r>
      <rPr>
        <sz val="11"/>
        <rFont val="宋体"/>
        <charset val="134"/>
      </rPr>
      <t>21</t>
    </r>
    <r>
      <rPr>
        <sz val="11"/>
        <rFont val="宋体"/>
        <charset val="134"/>
      </rPr>
      <t>01</t>
    </r>
  </si>
  <si>
    <t>2082101</t>
  </si>
  <si>
    <t>城市特困人员供养支出</t>
  </si>
  <si>
    <t xml:space="preserve">      农村五保供养支出</t>
  </si>
  <si>
    <r>
      <rPr>
        <sz val="11"/>
        <rFont val="宋体"/>
        <charset val="134"/>
      </rPr>
      <t>208</t>
    </r>
    <r>
      <rPr>
        <sz val="11"/>
        <rFont val="宋体"/>
        <charset val="134"/>
      </rPr>
      <t>21</t>
    </r>
    <r>
      <rPr>
        <sz val="11"/>
        <rFont val="宋体"/>
        <charset val="134"/>
      </rPr>
      <t>02</t>
    </r>
  </si>
  <si>
    <t>2082102</t>
  </si>
  <si>
    <t>农村五保供养支出</t>
  </si>
  <si>
    <t xml:space="preserve">    补充道路交通事故社会救助基金</t>
  </si>
  <si>
    <t>20824</t>
  </si>
  <si>
    <t>补充道路交通事故社会救助基金</t>
  </si>
  <si>
    <t xml:space="preserve">      交强险营业税补助基金支出</t>
  </si>
  <si>
    <t>2082401</t>
  </si>
  <si>
    <t>交强险营业税补助基金支出</t>
  </si>
  <si>
    <t xml:space="preserve">      交强险罚款收入补助基金支出</t>
  </si>
  <si>
    <t>2082402</t>
  </si>
  <si>
    <t>交强险罚款收入补助基金支出</t>
  </si>
  <si>
    <t xml:space="preserve">    其他生活救助</t>
  </si>
  <si>
    <r>
      <rPr>
        <sz val="11"/>
        <rFont val="宋体"/>
        <charset val="134"/>
      </rPr>
      <t>2082</t>
    </r>
    <r>
      <rPr>
        <sz val="11"/>
        <rFont val="宋体"/>
        <charset val="134"/>
      </rPr>
      <t>5</t>
    </r>
  </si>
  <si>
    <t>20825</t>
  </si>
  <si>
    <t>其他生活救助</t>
  </si>
  <si>
    <t xml:space="preserve">      其他城市生活救助</t>
  </si>
  <si>
    <r>
      <rPr>
        <sz val="11"/>
        <rFont val="宋体"/>
        <charset val="134"/>
      </rPr>
      <t>2082</t>
    </r>
    <r>
      <rPr>
        <sz val="11"/>
        <rFont val="宋体"/>
        <charset val="134"/>
      </rPr>
      <t>5</t>
    </r>
    <r>
      <rPr>
        <sz val="11"/>
        <rFont val="宋体"/>
        <charset val="134"/>
      </rPr>
      <t>01</t>
    </r>
  </si>
  <si>
    <t>2082501</t>
  </si>
  <si>
    <t>其他城市生活救助</t>
  </si>
  <si>
    <t xml:space="preserve">      其他农村生活救助</t>
  </si>
  <si>
    <r>
      <rPr>
        <sz val="11"/>
        <rFont val="宋体"/>
        <charset val="134"/>
      </rPr>
      <t>2082</t>
    </r>
    <r>
      <rPr>
        <sz val="11"/>
        <rFont val="宋体"/>
        <charset val="134"/>
      </rPr>
      <t>5</t>
    </r>
    <r>
      <rPr>
        <sz val="11"/>
        <rFont val="宋体"/>
        <charset val="134"/>
      </rPr>
      <t>02</t>
    </r>
  </si>
  <si>
    <t>2082502</t>
  </si>
  <si>
    <t>其他农村生活救助</t>
  </si>
  <si>
    <t xml:space="preserve">    其他社会保障和就业支出</t>
  </si>
  <si>
    <t>其他社会保障和就业支出</t>
  </si>
  <si>
    <t xml:space="preserve">      其他社会保障和就业支出</t>
  </si>
  <si>
    <r>
      <rPr>
        <sz val="11"/>
        <rFont val="宋体"/>
        <charset val="134"/>
      </rPr>
      <t>20899</t>
    </r>
    <r>
      <rPr>
        <sz val="11"/>
        <rFont val="宋体"/>
        <charset val="134"/>
      </rPr>
      <t>01</t>
    </r>
  </si>
  <si>
    <t>2089901</t>
  </si>
  <si>
    <t>九、医疗卫生与计划生育支出</t>
  </si>
  <si>
    <t xml:space="preserve">    医疗卫生与计划生育管理事务</t>
  </si>
  <si>
    <t>21001</t>
  </si>
  <si>
    <t>医疗卫生管理事务</t>
  </si>
  <si>
    <t>2100101</t>
  </si>
  <si>
    <t>2100102</t>
  </si>
  <si>
    <t>2100103</t>
  </si>
  <si>
    <t xml:space="preserve">      其他医疗卫生与计划生育管理事务支出</t>
  </si>
  <si>
    <t>2100199</t>
  </si>
  <si>
    <t>其他医疗卫生管理事务支出</t>
  </si>
  <si>
    <t xml:space="preserve">    公立医院</t>
  </si>
  <si>
    <t>21002</t>
  </si>
  <si>
    <t>公立医院</t>
  </si>
  <si>
    <t xml:space="preserve">      综合医院</t>
  </si>
  <si>
    <t>2100201</t>
  </si>
  <si>
    <t>综合医院</t>
  </si>
  <si>
    <t xml:space="preserve">      中医（民族）医院</t>
  </si>
  <si>
    <t>2100202</t>
  </si>
  <si>
    <t>中医（民族）医院</t>
  </si>
  <si>
    <t xml:space="preserve">      传染病医院</t>
  </si>
  <si>
    <t>2100203</t>
  </si>
  <si>
    <t>传染病医院</t>
  </si>
  <si>
    <t xml:space="preserve">      职业病防治医院</t>
  </si>
  <si>
    <t>2100204</t>
  </si>
  <si>
    <t>职业病防治医院</t>
  </si>
  <si>
    <t xml:space="preserve">      精神病医院</t>
  </si>
  <si>
    <t>2100205</t>
  </si>
  <si>
    <t>精神病医院</t>
  </si>
  <si>
    <t xml:space="preserve">      妇产医院</t>
  </si>
  <si>
    <t>2100206</t>
  </si>
  <si>
    <t>妇产医院</t>
  </si>
  <si>
    <t xml:space="preserve">      儿童医院</t>
  </si>
  <si>
    <t>2100207</t>
  </si>
  <si>
    <t>儿童医院</t>
  </si>
  <si>
    <t xml:space="preserve">      其他专科医院</t>
  </si>
  <si>
    <t>2100208</t>
  </si>
  <si>
    <t>其他专科医院</t>
  </si>
  <si>
    <t xml:space="preserve">      福利医院</t>
  </si>
  <si>
    <t>2100209</t>
  </si>
  <si>
    <t>福利医院</t>
  </si>
  <si>
    <t xml:space="preserve">      行业医院</t>
  </si>
  <si>
    <t>2100210</t>
  </si>
  <si>
    <t>行业医院</t>
  </si>
  <si>
    <t xml:space="preserve">      处理医疗欠费</t>
  </si>
  <si>
    <t>2100211</t>
  </si>
  <si>
    <t>处理医疗欠费</t>
  </si>
  <si>
    <t xml:space="preserve">      其他公立医院支出</t>
  </si>
  <si>
    <t>2100299</t>
  </si>
  <si>
    <t>其他公立医院支出</t>
  </si>
  <si>
    <t xml:space="preserve">    基层医疗卫生机构</t>
  </si>
  <si>
    <t>21003</t>
  </si>
  <si>
    <t>基层医疗卫生机构</t>
  </si>
  <si>
    <t xml:space="preserve">      城市社区卫生机构</t>
  </si>
  <si>
    <t>2100301</t>
  </si>
  <si>
    <t>城市社区卫生机构</t>
  </si>
  <si>
    <t xml:space="preserve">      乡镇卫生院</t>
  </si>
  <si>
    <t>2100302</t>
  </si>
  <si>
    <t>乡镇卫生院</t>
  </si>
  <si>
    <t xml:space="preserve">      其他基层医疗卫生机构支出</t>
  </si>
  <si>
    <t>2100399</t>
  </si>
  <si>
    <t>其他基层医疗卫生机构支出</t>
  </si>
  <si>
    <t xml:space="preserve">    公共卫生</t>
  </si>
  <si>
    <t>21004</t>
  </si>
  <si>
    <t>公共卫生</t>
  </si>
  <si>
    <t xml:space="preserve">      疾病预防控制机构</t>
  </si>
  <si>
    <t>2100401</t>
  </si>
  <si>
    <t>疾病预防控制机构</t>
  </si>
  <si>
    <t xml:space="preserve">      卫生监督机构</t>
  </si>
  <si>
    <t>2100402</t>
  </si>
  <si>
    <t>卫生监督机构</t>
  </si>
  <si>
    <t xml:space="preserve">      妇幼保健机构</t>
  </si>
  <si>
    <t>2100403</t>
  </si>
  <si>
    <t>妇幼保健机构</t>
  </si>
  <si>
    <t xml:space="preserve">      精神卫生机构</t>
  </si>
  <si>
    <t>2100404</t>
  </si>
  <si>
    <t>精神卫生机构</t>
  </si>
  <si>
    <t xml:space="preserve">      应急救治机构</t>
  </si>
  <si>
    <t>2100405</t>
  </si>
  <si>
    <t>应急救治机构</t>
  </si>
  <si>
    <t xml:space="preserve">      采供血机构</t>
  </si>
  <si>
    <t>2100406</t>
  </si>
  <si>
    <t>采供血机构</t>
  </si>
  <si>
    <t xml:space="preserve">      其他专业公共卫生机构</t>
  </si>
  <si>
    <t>2100407</t>
  </si>
  <si>
    <t>其他专业公共卫生机构</t>
  </si>
  <si>
    <t xml:space="preserve">      基本公共卫生服务</t>
  </si>
  <si>
    <t>2100408</t>
  </si>
  <si>
    <t>基本公共卫生服务</t>
  </si>
  <si>
    <t xml:space="preserve">      重大公共卫生专项</t>
  </si>
  <si>
    <t>2100409</t>
  </si>
  <si>
    <t>重大公共卫生专项</t>
  </si>
  <si>
    <t xml:space="preserve">      突发公共卫生事件应急处理</t>
  </si>
  <si>
    <t>2100410</t>
  </si>
  <si>
    <t>突发公共卫生事件应急处理</t>
  </si>
  <si>
    <t xml:space="preserve">      其他公共卫生支出</t>
  </si>
  <si>
    <t>2100499</t>
  </si>
  <si>
    <t>其他公共卫生支出</t>
  </si>
  <si>
    <t xml:space="preserve">    医疗保障</t>
  </si>
  <si>
    <t>21005</t>
  </si>
  <si>
    <t>医疗保障</t>
  </si>
  <si>
    <t xml:space="preserve">      行政单位医疗</t>
  </si>
  <si>
    <t>2100501</t>
  </si>
  <si>
    <t>行政单位医疗</t>
  </si>
  <si>
    <t xml:space="preserve">      事业单位医疗</t>
  </si>
  <si>
    <t>2100502</t>
  </si>
  <si>
    <t>事业单位医疗</t>
  </si>
  <si>
    <t xml:space="preserve">      公务员医疗补助</t>
  </si>
  <si>
    <t>2100503</t>
  </si>
  <si>
    <t>公务员医疗补助</t>
  </si>
  <si>
    <t xml:space="preserve">      优抚对象医疗补助</t>
  </si>
  <si>
    <t>2100504</t>
  </si>
  <si>
    <t>优抚对象医疗补助</t>
  </si>
  <si>
    <t xml:space="preserve">      新型农村合作医疗</t>
  </si>
  <si>
    <t>2100506</t>
  </si>
  <si>
    <t>新型农村合作医疗</t>
  </si>
  <si>
    <t xml:space="preserve">      城镇居民基本医疗保险</t>
  </si>
  <si>
    <t>2100508</t>
  </si>
  <si>
    <t>城镇居民基本医疗保险</t>
  </si>
  <si>
    <t xml:space="preserve">      城乡医疗救助</t>
  </si>
  <si>
    <t>2100509</t>
  </si>
  <si>
    <t>城乡医疗救助</t>
  </si>
  <si>
    <t xml:space="preserve">      疾病应急救助</t>
  </si>
  <si>
    <t>2100510</t>
  </si>
  <si>
    <t>疾病应急救助</t>
  </si>
  <si>
    <t xml:space="preserve">      其他医疗保障支出</t>
  </si>
  <si>
    <t>2100599</t>
  </si>
  <si>
    <t>其他医疗保障支出</t>
  </si>
  <si>
    <t xml:space="preserve">    中医药</t>
  </si>
  <si>
    <t>21006</t>
  </si>
  <si>
    <t>中医药</t>
  </si>
  <si>
    <t xml:space="preserve">      中医（民族医）药专项</t>
  </si>
  <si>
    <t>2100601</t>
  </si>
  <si>
    <t>中医（民族医）药专项</t>
  </si>
  <si>
    <t xml:space="preserve">      其他中医药支出</t>
  </si>
  <si>
    <t>2100699</t>
  </si>
  <si>
    <t>其他中医药支出</t>
  </si>
  <si>
    <t xml:space="preserve">    计划生育事务</t>
  </si>
  <si>
    <r>
      <rPr>
        <sz val="11"/>
        <rFont val="宋体"/>
        <charset val="134"/>
      </rPr>
      <t>210</t>
    </r>
    <r>
      <rPr>
        <sz val="11"/>
        <rFont val="宋体"/>
        <charset val="134"/>
      </rPr>
      <t>07</t>
    </r>
  </si>
  <si>
    <t>21007</t>
  </si>
  <si>
    <t>计划生育事务</t>
  </si>
  <si>
    <t xml:space="preserve">      计划生育机构</t>
  </si>
  <si>
    <r>
      <rPr>
        <sz val="11"/>
        <rFont val="宋体"/>
        <charset val="134"/>
      </rPr>
      <t>210</t>
    </r>
    <r>
      <rPr>
        <sz val="11"/>
        <rFont val="宋体"/>
        <charset val="134"/>
      </rPr>
      <t>0716</t>
    </r>
  </si>
  <si>
    <t>2100701</t>
  </si>
  <si>
    <r>
      <rPr>
        <sz val="11"/>
        <rFont val="宋体"/>
        <charset val="134"/>
      </rPr>
      <t>210</t>
    </r>
    <r>
      <rPr>
        <sz val="11"/>
        <rFont val="宋体"/>
        <charset val="134"/>
      </rPr>
      <t>0717</t>
    </r>
  </si>
  <si>
    <t>2100702</t>
  </si>
  <si>
    <t>2100703</t>
  </si>
  <si>
    <t>2100704</t>
  </si>
  <si>
    <t>2100705</t>
  </si>
  <si>
    <t>2100706</t>
  </si>
  <si>
    <t>2100707</t>
  </si>
  <si>
    <t>2100708</t>
  </si>
  <si>
    <t>2100709</t>
  </si>
  <si>
    <t>2100710</t>
  </si>
  <si>
    <t>2100711</t>
  </si>
  <si>
    <t>2100712</t>
  </si>
  <si>
    <t>2100713</t>
  </si>
  <si>
    <t>2100714</t>
  </si>
  <si>
    <t xml:space="preserve">      计划生育服务</t>
  </si>
  <si>
    <t>2100715</t>
  </si>
  <si>
    <t xml:space="preserve">      其他计划生育事务支出</t>
  </si>
  <si>
    <r>
      <rPr>
        <sz val="11"/>
        <rFont val="宋体"/>
        <charset val="134"/>
      </rPr>
      <t>210</t>
    </r>
    <r>
      <rPr>
        <sz val="11"/>
        <rFont val="宋体"/>
        <charset val="134"/>
      </rPr>
      <t>0799</t>
    </r>
  </si>
  <si>
    <t>2100799</t>
  </si>
  <si>
    <t>其他计划生育事务支出</t>
  </si>
  <si>
    <t xml:space="preserve">    食品和药品监督管理事务</t>
  </si>
  <si>
    <t>21010</t>
  </si>
  <si>
    <t>食品和药品监督管理事务</t>
  </si>
  <si>
    <t>2101001</t>
  </si>
  <si>
    <t>2101002</t>
  </si>
  <si>
    <t>2101003</t>
  </si>
  <si>
    <t xml:space="preserve">      药品事务</t>
  </si>
  <si>
    <t>2101012</t>
  </si>
  <si>
    <t>药品事务</t>
  </si>
  <si>
    <t xml:space="preserve">      化妆品事务</t>
  </si>
  <si>
    <t>2101014</t>
  </si>
  <si>
    <t>化妆品事务</t>
  </si>
  <si>
    <t xml:space="preserve">      医疗器械事务</t>
  </si>
  <si>
    <t>2101015</t>
  </si>
  <si>
    <t>医疗器械事务</t>
  </si>
  <si>
    <t xml:space="preserve">      食品安全事务</t>
  </si>
  <si>
    <t>2101016</t>
  </si>
  <si>
    <t>食品安全事务</t>
  </si>
  <si>
    <t>2101050</t>
  </si>
  <si>
    <t xml:space="preserve">      其他食品和药品监督管理事务支出</t>
  </si>
  <si>
    <t>2101099</t>
  </si>
  <si>
    <t>其他食品和药品监督管理事务支出</t>
  </si>
  <si>
    <t xml:space="preserve">    其他医疗卫生与计划生育支出</t>
  </si>
  <si>
    <t>21099</t>
  </si>
  <si>
    <t>其他医疗卫生支出</t>
  </si>
  <si>
    <t xml:space="preserve">      其他医疗卫生与计划生育支出</t>
  </si>
  <si>
    <r>
      <rPr>
        <sz val="11"/>
        <rFont val="宋体"/>
        <charset val="134"/>
      </rPr>
      <t>21099</t>
    </r>
    <r>
      <rPr>
        <sz val="11"/>
        <rFont val="宋体"/>
        <charset val="134"/>
      </rPr>
      <t>01</t>
    </r>
  </si>
  <si>
    <t>2109901</t>
  </si>
  <si>
    <t>十、节能环保支出</t>
  </si>
  <si>
    <t xml:space="preserve">    环境保护管理事务</t>
  </si>
  <si>
    <t>21101</t>
  </si>
  <si>
    <t>环境保护管理事务</t>
  </si>
  <si>
    <t>2110101</t>
  </si>
  <si>
    <t>2110102</t>
  </si>
  <si>
    <t>2110103</t>
  </si>
  <si>
    <t xml:space="preserve">      环境保护宣传</t>
  </si>
  <si>
    <t>2110104</t>
  </si>
  <si>
    <t>环境保护宣传</t>
  </si>
  <si>
    <t xml:space="preserve">      环境保护法规、规划及标准</t>
  </si>
  <si>
    <t>2110105</t>
  </si>
  <si>
    <t>环境保护法规、规划及标准</t>
  </si>
  <si>
    <t xml:space="preserve">      环境国际合作及履约</t>
  </si>
  <si>
    <t>2110106</t>
  </si>
  <si>
    <t>环境国际合作及履约</t>
  </si>
  <si>
    <t xml:space="preserve">      环境保护行政许可</t>
  </si>
  <si>
    <t>2110107</t>
  </si>
  <si>
    <t>环境保护行政许可</t>
  </si>
  <si>
    <t xml:space="preserve">      其他环境保护管理事务支出</t>
  </si>
  <si>
    <t>2110199</t>
  </si>
  <si>
    <t>其他环境保护管理事务支出</t>
  </si>
  <si>
    <t xml:space="preserve">    环境监测与监察</t>
  </si>
  <si>
    <t>21102</t>
  </si>
  <si>
    <t>环境监测与监察</t>
  </si>
  <si>
    <t xml:space="preserve">      建设项目环评审查与监督</t>
  </si>
  <si>
    <t>2110203</t>
  </si>
  <si>
    <t>建设项目环评审查与监督</t>
  </si>
  <si>
    <t xml:space="preserve">      核与辐射安全监督</t>
  </si>
  <si>
    <t>2110204</t>
  </si>
  <si>
    <t>核与辐射安全监督</t>
  </si>
  <si>
    <t xml:space="preserve">      其他环境监测与监察支出</t>
  </si>
  <si>
    <t>2110299</t>
  </si>
  <si>
    <t>其他环境监测与监察支出</t>
  </si>
  <si>
    <t xml:space="preserve">    污染防治</t>
  </si>
  <si>
    <t>21103</t>
  </si>
  <si>
    <t>污染防治</t>
  </si>
  <si>
    <t xml:space="preserve">      大气</t>
  </si>
  <si>
    <t>2110301</t>
  </si>
  <si>
    <t>大气</t>
  </si>
  <si>
    <t xml:space="preserve">      水体</t>
  </si>
  <si>
    <t>2110302</t>
  </si>
  <si>
    <t>水体</t>
  </si>
  <si>
    <t xml:space="preserve">      噪声</t>
  </si>
  <si>
    <t>2110303</t>
  </si>
  <si>
    <t>噪声</t>
  </si>
  <si>
    <t xml:space="preserve">      固体废弃物与化学品</t>
  </si>
  <si>
    <t>2110304</t>
  </si>
  <si>
    <t>固体废弃物与化学品</t>
  </si>
  <si>
    <t xml:space="preserve">      放射源和放射性废物监管</t>
  </si>
  <si>
    <t>2110305</t>
  </si>
  <si>
    <t>放射源和放射性废物监管</t>
  </si>
  <si>
    <t xml:space="preserve">      辐射</t>
  </si>
  <si>
    <t>2110306</t>
  </si>
  <si>
    <t>辐射</t>
  </si>
  <si>
    <t xml:space="preserve">      排污费安排的支出</t>
  </si>
  <si>
    <t>2110307</t>
  </si>
  <si>
    <t>排污费安排的支出</t>
  </si>
  <si>
    <t xml:space="preserve">      其他污染防治支出</t>
  </si>
  <si>
    <t>2110399</t>
  </si>
  <si>
    <t>其他污染防治支出</t>
  </si>
  <si>
    <t xml:space="preserve">    自然生态保护</t>
  </si>
  <si>
    <t>21104</t>
  </si>
  <si>
    <t>自然生态保护</t>
  </si>
  <si>
    <t xml:space="preserve">      生态保护</t>
  </si>
  <si>
    <t>2110401</t>
  </si>
  <si>
    <t>生态保护</t>
  </si>
  <si>
    <t xml:space="preserve">      农村环境保护</t>
  </si>
  <si>
    <t>2110402</t>
  </si>
  <si>
    <t>农村环境保护</t>
  </si>
  <si>
    <t xml:space="preserve">      自然保护区</t>
  </si>
  <si>
    <t>2110403</t>
  </si>
  <si>
    <t>自然保护区</t>
  </si>
  <si>
    <t xml:space="preserve">      生物及物种资源保护</t>
  </si>
  <si>
    <t>2110404</t>
  </si>
  <si>
    <t>生物及物种资源保护</t>
  </si>
  <si>
    <t>2110499</t>
  </si>
  <si>
    <t>2110405</t>
  </si>
  <si>
    <t>湖泊生态环境保护</t>
  </si>
  <si>
    <t xml:space="preserve">      其他自然生态保护支出</t>
  </si>
  <si>
    <t>其他自然生态保护支出</t>
  </si>
  <si>
    <t xml:space="preserve">    天然林保护</t>
  </si>
  <si>
    <t>21105</t>
  </si>
  <si>
    <t>天然林保护</t>
  </si>
  <si>
    <t xml:space="preserve">      森林管护</t>
  </si>
  <si>
    <t>2110501</t>
  </si>
  <si>
    <t>森林管护</t>
  </si>
  <si>
    <t xml:space="preserve">      社会保险补助</t>
  </si>
  <si>
    <t>2110502</t>
  </si>
  <si>
    <t>社会保险补助</t>
  </si>
  <si>
    <t xml:space="preserve">      政策性社会性支出补助</t>
  </si>
  <si>
    <t>2110503</t>
  </si>
  <si>
    <t>政策性社会性支出补助</t>
  </si>
  <si>
    <t xml:space="preserve">      天然林保护工程建设</t>
  </si>
  <si>
    <t>2110506</t>
  </si>
  <si>
    <t>天然林保护工程建设</t>
  </si>
  <si>
    <t xml:space="preserve">      其他天然林保护支出</t>
  </si>
  <si>
    <t>2110599</t>
  </si>
  <si>
    <t>其他天然林保护支出</t>
  </si>
  <si>
    <t xml:space="preserve">    退耕还林</t>
  </si>
  <si>
    <t>21106</t>
  </si>
  <si>
    <t>退耕还林</t>
  </si>
  <si>
    <t xml:space="preserve">      退耕现金</t>
  </si>
  <si>
    <t>2110602</t>
  </si>
  <si>
    <t>退耕现金</t>
  </si>
  <si>
    <t xml:space="preserve">      退耕还林粮食折现补贴</t>
  </si>
  <si>
    <t>2110603</t>
  </si>
  <si>
    <t>退耕还林粮食折现补贴</t>
  </si>
  <si>
    <t xml:space="preserve">      退耕还林粮食费用补贴</t>
  </si>
  <si>
    <t>2110604</t>
  </si>
  <si>
    <t>退耕还林粮食费用补贴</t>
  </si>
  <si>
    <t xml:space="preserve">      退耕还林工程建设</t>
  </si>
  <si>
    <t>2110605</t>
  </si>
  <si>
    <t>退耕还林工程建设</t>
  </si>
  <si>
    <t xml:space="preserve">      其他退耕还林支出</t>
  </si>
  <si>
    <t>2110699</t>
  </si>
  <si>
    <t>其他退耕还林支出</t>
  </si>
  <si>
    <t xml:space="preserve">    风沙荒漠治理</t>
  </si>
  <si>
    <t>21107</t>
  </si>
  <si>
    <t>风沙荒漠治理</t>
  </si>
  <si>
    <t xml:space="preserve">      京津风沙源治理工程建设</t>
  </si>
  <si>
    <t>2110704</t>
  </si>
  <si>
    <t>京津风沙源治理工程建设</t>
  </si>
  <si>
    <t xml:space="preserve">      其他风沙荒漠治理支出</t>
  </si>
  <si>
    <t>2110799</t>
  </si>
  <si>
    <t>其他风沙荒漠治理支出</t>
  </si>
  <si>
    <t xml:space="preserve">    退牧还草</t>
  </si>
  <si>
    <t>21108</t>
  </si>
  <si>
    <t>退牧还草</t>
  </si>
  <si>
    <t xml:space="preserve">      退牧还草工程建设</t>
  </si>
  <si>
    <t>2110804</t>
  </si>
  <si>
    <t>退牧还草工程建设</t>
  </si>
  <si>
    <t xml:space="preserve">      其他退牧还草支出</t>
  </si>
  <si>
    <t>2110899</t>
  </si>
  <si>
    <t>其他退牧还草支出</t>
  </si>
  <si>
    <t xml:space="preserve">    已垦草原退耕还草</t>
  </si>
  <si>
    <t>21109</t>
  </si>
  <si>
    <t>已垦草原退耕还草</t>
  </si>
  <si>
    <t xml:space="preserve">    能源节约利用</t>
  </si>
  <si>
    <t>21110</t>
  </si>
  <si>
    <t>能源节约利用</t>
  </si>
  <si>
    <t xml:space="preserve">    污染减排</t>
  </si>
  <si>
    <t>21111</t>
  </si>
  <si>
    <t>污染减排</t>
  </si>
  <si>
    <t xml:space="preserve">      环境监测与信息</t>
  </si>
  <si>
    <t>2111101</t>
  </si>
  <si>
    <t>环境监测与信息</t>
  </si>
  <si>
    <t xml:space="preserve">      环境执法监察</t>
  </si>
  <si>
    <t>2111102</t>
  </si>
  <si>
    <t>环境执法监察</t>
  </si>
  <si>
    <t xml:space="preserve">      减排专项支出</t>
  </si>
  <si>
    <t>2111103</t>
  </si>
  <si>
    <t>减排专项支出</t>
  </si>
  <si>
    <t xml:space="preserve">      清洁生产专项支出</t>
  </si>
  <si>
    <t>2111104</t>
  </si>
  <si>
    <t>清洁生产专项支出</t>
  </si>
  <si>
    <t xml:space="preserve">      其他污染减排支出</t>
  </si>
  <si>
    <t>2111199</t>
  </si>
  <si>
    <t>其他污染减排支出</t>
  </si>
  <si>
    <t xml:space="preserve">    可再生能源</t>
  </si>
  <si>
    <t>21112</t>
  </si>
  <si>
    <t>可再生能源</t>
  </si>
  <si>
    <t xml:space="preserve">    循环经济</t>
  </si>
  <si>
    <t>21113</t>
  </si>
  <si>
    <t>资源综合利用</t>
  </si>
  <si>
    <t xml:space="preserve">    能源管理事务</t>
  </si>
  <si>
    <t>21114</t>
  </si>
  <si>
    <t>能源管理事务</t>
  </si>
  <si>
    <t>2111401</t>
  </si>
  <si>
    <t>2111402</t>
  </si>
  <si>
    <t>2111403</t>
  </si>
  <si>
    <t xml:space="preserve">      能源预测预警</t>
  </si>
  <si>
    <t>2111404</t>
  </si>
  <si>
    <t>能源预测预警</t>
  </si>
  <si>
    <t xml:space="preserve">      能源战略规划与实施</t>
  </si>
  <si>
    <t>2111405</t>
  </si>
  <si>
    <t>能源战略规划与实施</t>
  </si>
  <si>
    <t xml:space="preserve">      能源科技装备</t>
  </si>
  <si>
    <t>2111406</t>
  </si>
  <si>
    <t>能源科技装备</t>
  </si>
  <si>
    <t xml:space="preserve">      能源行业管理</t>
  </si>
  <si>
    <t>2111407</t>
  </si>
  <si>
    <t>能源行业管理</t>
  </si>
  <si>
    <t xml:space="preserve">      能源管理</t>
  </si>
  <si>
    <t>2111408</t>
  </si>
  <si>
    <t>能源管理</t>
  </si>
  <si>
    <t xml:space="preserve">      石油储备发展管理</t>
  </si>
  <si>
    <t>2111409</t>
  </si>
  <si>
    <t>石油储备发展管理</t>
  </si>
  <si>
    <t xml:space="preserve">      能源调查</t>
  </si>
  <si>
    <t>2111410</t>
  </si>
  <si>
    <t>能源调查</t>
  </si>
  <si>
    <t>2111411</t>
  </si>
  <si>
    <t xml:space="preserve">      三峡库区移民专项支出</t>
  </si>
  <si>
    <t>2111412</t>
  </si>
  <si>
    <t>三峡库区移民专项支出</t>
  </si>
  <si>
    <t xml:space="preserve">      农村电网建设</t>
  </si>
  <si>
    <t>2111413</t>
  </si>
  <si>
    <t>农村电网建设</t>
  </si>
  <si>
    <t>2111450</t>
  </si>
  <si>
    <t xml:space="preserve">      其他能源管理事务支出</t>
  </si>
  <si>
    <t>2111499</t>
  </si>
  <si>
    <t>其他能源管理事务支出</t>
  </si>
  <si>
    <t xml:space="preserve">    江河湖库流域治理与保护</t>
  </si>
  <si>
    <r>
      <rPr>
        <sz val="11"/>
        <rFont val="宋体"/>
        <charset val="134"/>
      </rPr>
      <t>2111</t>
    </r>
    <r>
      <rPr>
        <sz val="11"/>
        <rFont val="宋体"/>
        <charset val="134"/>
      </rPr>
      <t>5</t>
    </r>
  </si>
  <si>
    <t>21115</t>
  </si>
  <si>
    <t>江河湖库流域治理与保护</t>
  </si>
  <si>
    <t xml:space="preserve">      水源地建设与保护</t>
  </si>
  <si>
    <r>
      <rPr>
        <sz val="11"/>
        <rFont val="宋体"/>
        <charset val="134"/>
      </rPr>
      <t>21115</t>
    </r>
    <r>
      <rPr>
        <sz val="11"/>
        <rFont val="宋体"/>
        <charset val="134"/>
      </rPr>
      <t>0</t>
    </r>
    <r>
      <rPr>
        <sz val="11"/>
        <rFont val="宋体"/>
        <charset val="134"/>
      </rPr>
      <t>1</t>
    </r>
  </si>
  <si>
    <t>2111501</t>
  </si>
  <si>
    <t>水源地建设与保护</t>
  </si>
  <si>
    <t xml:space="preserve">      河流治理与保护</t>
  </si>
  <si>
    <r>
      <rPr>
        <sz val="11"/>
        <rFont val="宋体"/>
        <charset val="134"/>
      </rPr>
      <t>21115</t>
    </r>
    <r>
      <rPr>
        <sz val="11"/>
        <rFont val="宋体"/>
        <charset val="134"/>
      </rPr>
      <t>0</t>
    </r>
    <r>
      <rPr>
        <sz val="11"/>
        <rFont val="宋体"/>
        <charset val="134"/>
      </rPr>
      <t>2</t>
    </r>
  </si>
  <si>
    <t>2111502</t>
  </si>
  <si>
    <t>河流治理与保护</t>
  </si>
  <si>
    <t xml:space="preserve">      湖库生态环境保护</t>
  </si>
  <si>
    <t>湖库生态环境保护</t>
  </si>
  <si>
    <t xml:space="preserve">      地下水修复与保护</t>
  </si>
  <si>
    <r>
      <rPr>
        <sz val="11"/>
        <rFont val="宋体"/>
        <charset val="134"/>
      </rPr>
      <t>2111</t>
    </r>
    <r>
      <rPr>
        <sz val="11"/>
        <rFont val="宋体"/>
        <charset val="134"/>
      </rPr>
      <t>5</t>
    </r>
    <r>
      <rPr>
        <sz val="11"/>
        <rFont val="宋体"/>
        <charset val="134"/>
      </rPr>
      <t>04</t>
    </r>
  </si>
  <si>
    <t>2111504</t>
  </si>
  <si>
    <t>地下水修复与保护</t>
  </si>
  <si>
    <t xml:space="preserve">      其他江河湖库流域治理与保护</t>
  </si>
  <si>
    <r>
      <rPr>
        <sz val="11"/>
        <rFont val="宋体"/>
        <charset val="134"/>
      </rPr>
      <t>2111</t>
    </r>
    <r>
      <rPr>
        <sz val="11"/>
        <rFont val="宋体"/>
        <charset val="134"/>
      </rPr>
      <t>599</t>
    </r>
  </si>
  <si>
    <t>2111599</t>
  </si>
  <si>
    <t>其他江河湖库流域治理与保护</t>
  </si>
  <si>
    <t xml:space="preserve">    其他节能环保支出</t>
  </si>
  <si>
    <t>21199</t>
  </si>
  <si>
    <t>其他节能环保支出</t>
  </si>
  <si>
    <t>十一、城乡社区支出</t>
  </si>
  <si>
    <t xml:space="preserve">      城乡社区管理事务</t>
  </si>
  <si>
    <t>21201</t>
  </si>
  <si>
    <t>城乡社区管理事务</t>
  </si>
  <si>
    <t xml:space="preserve">        行政运行</t>
  </si>
  <si>
    <t>2120101</t>
  </si>
  <si>
    <t xml:space="preserve">        一般行政管理事务</t>
  </si>
  <si>
    <t>2120102</t>
  </si>
  <si>
    <t xml:space="preserve">        机关服务</t>
  </si>
  <si>
    <t>2120103</t>
  </si>
  <si>
    <t xml:space="preserve">        城管执法</t>
  </si>
  <si>
    <t>2120104</t>
  </si>
  <si>
    <t>城管执法</t>
  </si>
  <si>
    <t xml:space="preserve">        工程建设标准规范编制与监管</t>
  </si>
  <si>
    <t>2120105</t>
  </si>
  <si>
    <t>工程建设标准规范编制与监管</t>
  </si>
  <si>
    <t xml:space="preserve">        工程建设管理</t>
  </si>
  <si>
    <t>2120106</t>
  </si>
  <si>
    <t>工程建设管理</t>
  </si>
  <si>
    <t xml:space="preserve">        市政公用行业市场监管</t>
  </si>
  <si>
    <t>2120107</t>
  </si>
  <si>
    <t>市政公用行业市场监管</t>
  </si>
  <si>
    <t xml:space="preserve">        国家重点风景区规划与保护</t>
  </si>
  <si>
    <t>2120108</t>
  </si>
  <si>
    <t>国家重点风景区规划与保护</t>
  </si>
  <si>
    <t xml:space="preserve">        住宅建设与房地产市场监管</t>
  </si>
  <si>
    <t>2120109</t>
  </si>
  <si>
    <t>住宅建设与房地产市场监管</t>
  </si>
  <si>
    <t xml:space="preserve">        执业资格注册、资质审查</t>
  </si>
  <si>
    <t>2120110</t>
  </si>
  <si>
    <t>执业资格注册、资质审查</t>
  </si>
  <si>
    <t xml:space="preserve">        其他城乡社区管理事务支出</t>
  </si>
  <si>
    <t>2120199</t>
  </si>
  <si>
    <t>其他城乡社区管理事务支出</t>
  </si>
  <si>
    <t xml:space="preserve">      城乡社区规划与管理</t>
  </si>
  <si>
    <t>21202</t>
  </si>
  <si>
    <t>城乡社区规划与管理</t>
  </si>
  <si>
    <t xml:space="preserve">      城乡社区公共设施</t>
  </si>
  <si>
    <t>21203</t>
  </si>
  <si>
    <t>城乡社区公共设施</t>
  </si>
  <si>
    <t xml:space="preserve">        小城镇基础设施建设</t>
  </si>
  <si>
    <t>2120303</t>
  </si>
  <si>
    <t>小城镇基础设施建设</t>
  </si>
  <si>
    <t xml:space="preserve">        其他城乡社区公共设施支出</t>
  </si>
  <si>
    <t>2120399</t>
  </si>
  <si>
    <t>其他城乡社区公共设施支出</t>
  </si>
  <si>
    <t xml:space="preserve">      城乡社区环境卫生</t>
  </si>
  <si>
    <t>21205</t>
  </si>
  <si>
    <t>城乡社区环境卫生</t>
  </si>
  <si>
    <t xml:space="preserve">      建设市场管理与监督</t>
  </si>
  <si>
    <t>21206</t>
  </si>
  <si>
    <t>建设市场管理与监督</t>
  </si>
  <si>
    <t xml:space="preserve">      其他城乡社区支出</t>
  </si>
  <si>
    <t>21299</t>
  </si>
  <si>
    <t>其他城乡社区事务支出</t>
  </si>
  <si>
    <t>十二、农林水支出</t>
  </si>
  <si>
    <t xml:space="preserve">      农业</t>
  </si>
  <si>
    <t>21301</t>
  </si>
  <si>
    <t>农业</t>
  </si>
  <si>
    <t>2130101</t>
  </si>
  <si>
    <t>2130102</t>
  </si>
  <si>
    <t>2130103</t>
  </si>
  <si>
    <t xml:space="preserve">        事业运行</t>
  </si>
  <si>
    <t>2130104</t>
  </si>
  <si>
    <t xml:space="preserve">        农垦运行</t>
  </si>
  <si>
    <t>2130105</t>
  </si>
  <si>
    <t>农垦运行</t>
  </si>
  <si>
    <t xml:space="preserve">        科技转化与推广服务</t>
  </si>
  <si>
    <t>2130106</t>
  </si>
  <si>
    <t>技术推广与培训</t>
  </si>
  <si>
    <t xml:space="preserve">        病虫害控制</t>
  </si>
  <si>
    <t>2130108</t>
  </si>
  <si>
    <t>病虫害控制</t>
  </si>
  <si>
    <t xml:space="preserve">        农产品质量安全</t>
  </si>
  <si>
    <t>2130109</t>
  </si>
  <si>
    <t>农产品质量安全</t>
  </si>
  <si>
    <t xml:space="preserve">        执法监管</t>
  </si>
  <si>
    <t>2130110</t>
  </si>
  <si>
    <t>执法监管</t>
  </si>
  <si>
    <t xml:space="preserve">        统计监测与信息服务</t>
  </si>
  <si>
    <t>2130111</t>
  </si>
  <si>
    <t>统计监测与信息服务</t>
  </si>
  <si>
    <t xml:space="preserve">        农业行业业务管理</t>
  </si>
  <si>
    <t>2130112</t>
  </si>
  <si>
    <t>农业行业业务管理</t>
  </si>
  <si>
    <t xml:space="preserve">        对外交流与合作</t>
  </si>
  <si>
    <t>2130114</t>
  </si>
  <si>
    <t>对外交流与合作</t>
  </si>
  <si>
    <t xml:space="preserve">        防灾救灾</t>
  </si>
  <si>
    <t>2130119</t>
  </si>
  <si>
    <t>灾害救助</t>
  </si>
  <si>
    <t xml:space="preserve">        稳定农民收入补贴</t>
  </si>
  <si>
    <t>2130120</t>
  </si>
  <si>
    <t>稳定农民收入补贴</t>
  </si>
  <si>
    <t xml:space="preserve">        农业结构调整补贴</t>
  </si>
  <si>
    <t>2130121</t>
  </si>
  <si>
    <t>农业结构调整补贴</t>
  </si>
  <si>
    <t xml:space="preserve">        农业生产资料与技术补贴</t>
  </si>
  <si>
    <t>2130122</t>
  </si>
  <si>
    <t>农业生产资料与技术补贴</t>
  </si>
  <si>
    <t xml:space="preserve">        农业生产保险补贴</t>
  </si>
  <si>
    <t>2130123</t>
  </si>
  <si>
    <t>农业生产保险补贴</t>
  </si>
  <si>
    <t xml:space="preserve">        农业组织化与产业化经营</t>
  </si>
  <si>
    <t>2130124</t>
  </si>
  <si>
    <t>农业组织化与产业化经营</t>
  </si>
  <si>
    <t xml:space="preserve">        农产品加工与促销</t>
  </si>
  <si>
    <t>2130125</t>
  </si>
  <si>
    <t>农产品加工与促销</t>
  </si>
  <si>
    <t xml:space="preserve">        农村公益事业</t>
  </si>
  <si>
    <t>2130126</t>
  </si>
  <si>
    <t>农村公益事业</t>
  </si>
  <si>
    <t xml:space="preserve">        综合财力补助</t>
  </si>
  <si>
    <t>2130129</t>
  </si>
  <si>
    <t>综合财力补助</t>
  </si>
  <si>
    <t xml:space="preserve">        农业资源保护修复与利用</t>
  </si>
  <si>
    <t>2130135</t>
  </si>
  <si>
    <t>农业资源保护与利用</t>
  </si>
  <si>
    <t xml:space="preserve">        农村道路建设</t>
  </si>
  <si>
    <t>2130142</t>
  </si>
  <si>
    <t>农村道路建设</t>
  </si>
  <si>
    <t xml:space="preserve">        农资综合补贴</t>
  </si>
  <si>
    <t>2130147</t>
  </si>
  <si>
    <t>农资综合补贴</t>
  </si>
  <si>
    <t xml:space="preserve">        石油价格改革对渔业的补贴</t>
  </si>
  <si>
    <t>2130148</t>
  </si>
  <si>
    <t>石油价格改革对渔业的补贴</t>
  </si>
  <si>
    <t xml:space="preserve">        对高校毕业生到基层任职补助</t>
  </si>
  <si>
    <t>2130152</t>
  </si>
  <si>
    <t>对高校毕业生到基层任职补助</t>
  </si>
  <si>
    <t xml:space="preserve">        草原植被恢复费安排的支出</t>
  </si>
  <si>
    <t>2130153</t>
  </si>
  <si>
    <t>草原植被恢复费安排的支出</t>
  </si>
  <si>
    <t xml:space="preserve">        其他农业支出</t>
  </si>
  <si>
    <t>2130199</t>
  </si>
  <si>
    <t>其他农业支出</t>
  </si>
  <si>
    <t xml:space="preserve">      林业</t>
  </si>
  <si>
    <t>21302</t>
  </si>
  <si>
    <t>林业</t>
  </si>
  <si>
    <t>2130201</t>
  </si>
  <si>
    <t>2130202</t>
  </si>
  <si>
    <t>2130203</t>
  </si>
  <si>
    <t xml:space="preserve">        林业事业机构</t>
  </si>
  <si>
    <t>2130204</t>
  </si>
  <si>
    <t>林业事业机构</t>
  </si>
  <si>
    <t xml:space="preserve">        森林培育</t>
  </si>
  <si>
    <t>2130205</t>
  </si>
  <si>
    <t>森林培育</t>
  </si>
  <si>
    <t xml:space="preserve">        林业技术推广</t>
  </si>
  <si>
    <t>2130206</t>
  </si>
  <si>
    <t>林业技术推广</t>
  </si>
  <si>
    <t xml:space="preserve">        森林资源管理</t>
  </si>
  <si>
    <t>2130207</t>
  </si>
  <si>
    <t>森林资源管理</t>
  </si>
  <si>
    <t xml:space="preserve">        森林资源监测</t>
  </si>
  <si>
    <t>2130208</t>
  </si>
  <si>
    <t>森林资源监测</t>
  </si>
  <si>
    <t xml:space="preserve">        森林生态效益补偿</t>
  </si>
  <si>
    <t>2130209</t>
  </si>
  <si>
    <t>森林生态效益补偿</t>
  </si>
  <si>
    <t xml:space="preserve">        林业自然保护区</t>
  </si>
  <si>
    <t>2130210</t>
  </si>
  <si>
    <t>林业自然保护区</t>
  </si>
  <si>
    <t xml:space="preserve">        动植物保护</t>
  </si>
  <si>
    <t>2130211</t>
  </si>
  <si>
    <t>动植物保护</t>
  </si>
  <si>
    <t xml:space="preserve">        湿地保护</t>
  </si>
  <si>
    <t>2130212</t>
  </si>
  <si>
    <t>湿地保护</t>
  </si>
  <si>
    <t xml:space="preserve">        林业执法与监督</t>
  </si>
  <si>
    <t>2130213</t>
  </si>
  <si>
    <t>林业执法与监督</t>
  </si>
  <si>
    <t xml:space="preserve">        林业检疫检测</t>
  </si>
  <si>
    <t>2130216</t>
  </si>
  <si>
    <t>林业检疫检测</t>
  </si>
  <si>
    <t xml:space="preserve">        防沙治沙</t>
  </si>
  <si>
    <t>2130217</t>
  </si>
  <si>
    <t>防沙治沙</t>
  </si>
  <si>
    <t xml:space="preserve">        林业质量安全</t>
  </si>
  <si>
    <t>2130218</t>
  </si>
  <si>
    <t>林业质量安全</t>
  </si>
  <si>
    <t xml:space="preserve">        林业工程与项目管理</t>
  </si>
  <si>
    <t>2130219</t>
  </si>
  <si>
    <t>林业工程与项目管理</t>
  </si>
  <si>
    <t xml:space="preserve">        林业对外合作与交流</t>
  </si>
  <si>
    <t>2130220</t>
  </si>
  <si>
    <t>林业对外合作与交流</t>
  </si>
  <si>
    <t xml:space="preserve">        林业产业化</t>
  </si>
  <si>
    <t>2130221</t>
  </si>
  <si>
    <t>林业产业化</t>
  </si>
  <si>
    <t xml:space="preserve">        信息管理</t>
  </si>
  <si>
    <t>2130223</t>
  </si>
  <si>
    <t>信息管理</t>
  </si>
  <si>
    <t xml:space="preserve">        林业政策制定与宣传</t>
  </si>
  <si>
    <t>2130224</t>
  </si>
  <si>
    <t>林业政策制定与宣传</t>
  </si>
  <si>
    <t xml:space="preserve">        林业资金审计稽查</t>
  </si>
  <si>
    <t>2130225</t>
  </si>
  <si>
    <t>林业资金审计稽查</t>
  </si>
  <si>
    <t xml:space="preserve">        林区公共支出</t>
  </si>
  <si>
    <t>2130226</t>
  </si>
  <si>
    <t>林区公共支出</t>
  </si>
  <si>
    <t xml:space="preserve">        林业贷款贴息</t>
  </si>
  <si>
    <t>2130227</t>
  </si>
  <si>
    <t>林业贷款贴息</t>
  </si>
  <si>
    <t xml:space="preserve">        石油价格改革对林业的补贴</t>
  </si>
  <si>
    <t>2130232</t>
  </si>
  <si>
    <t>石油价格改革对林业的补贴</t>
  </si>
  <si>
    <t xml:space="preserve">        森林保险保费补贴</t>
  </si>
  <si>
    <t>2130233</t>
  </si>
  <si>
    <t>森林保险保费补贴</t>
  </si>
  <si>
    <t xml:space="preserve">        林业防灾减灾</t>
  </si>
  <si>
    <t>2130234</t>
  </si>
  <si>
    <t>林业防灾减灾</t>
  </si>
  <si>
    <t xml:space="preserve">        其他林业支出</t>
  </si>
  <si>
    <t>2130299</t>
  </si>
  <si>
    <t>其他林业支出</t>
  </si>
  <si>
    <t xml:space="preserve">      水利</t>
  </si>
  <si>
    <t>21303</t>
  </si>
  <si>
    <t>水利</t>
  </si>
  <si>
    <t>2130301</t>
  </si>
  <si>
    <t>2130302</t>
  </si>
  <si>
    <t>2130303</t>
  </si>
  <si>
    <t xml:space="preserve">        水利行业业务管理</t>
  </si>
  <si>
    <t>2130304</t>
  </si>
  <si>
    <t>水利行业业务管理</t>
  </si>
  <si>
    <t xml:space="preserve">        水利工程建设</t>
  </si>
  <si>
    <t>2130305</t>
  </si>
  <si>
    <t>水利工程建设</t>
  </si>
  <si>
    <t xml:space="preserve">        水利工程运行与维护</t>
  </si>
  <si>
    <t>2130306</t>
  </si>
  <si>
    <t>水利工程运行与维护</t>
  </si>
  <si>
    <t xml:space="preserve">        长江黄河等流域管理</t>
  </si>
  <si>
    <t>2130307</t>
  </si>
  <si>
    <t>长江黄河等流域管理</t>
  </si>
  <si>
    <t xml:space="preserve">        水利前期工作</t>
  </si>
  <si>
    <t>2130308</t>
  </si>
  <si>
    <t>水利前期工作</t>
  </si>
  <si>
    <t xml:space="preserve">        水利执法监督</t>
  </si>
  <si>
    <t>2130309</t>
  </si>
  <si>
    <t>水利执法监督</t>
  </si>
  <si>
    <t xml:space="preserve">        水土保持</t>
  </si>
  <si>
    <t>2130310</t>
  </si>
  <si>
    <t>水土保持</t>
  </si>
  <si>
    <t xml:space="preserve">        水资源节约管理与保护</t>
  </si>
  <si>
    <t>2130311</t>
  </si>
  <si>
    <t>水资源管理与保护</t>
  </si>
  <si>
    <t xml:space="preserve">        水质监测</t>
  </si>
  <si>
    <t>2130312</t>
  </si>
  <si>
    <t>水质监测</t>
  </si>
  <si>
    <t xml:space="preserve">        水文测报</t>
  </si>
  <si>
    <t>2130313</t>
  </si>
  <si>
    <t>水文测报</t>
  </si>
  <si>
    <t xml:space="preserve">        防汛</t>
  </si>
  <si>
    <t>2130314</t>
  </si>
  <si>
    <t>防汛</t>
  </si>
  <si>
    <t xml:space="preserve">        抗旱</t>
  </si>
  <si>
    <t>2130315</t>
  </si>
  <si>
    <t>抗旱</t>
  </si>
  <si>
    <t xml:space="preserve">        农田水利</t>
  </si>
  <si>
    <t>2130316</t>
  </si>
  <si>
    <t>农田水利</t>
  </si>
  <si>
    <t xml:space="preserve">        水利技术推广</t>
  </si>
  <si>
    <t>2130317</t>
  </si>
  <si>
    <t>水利技术推广和培训</t>
  </si>
  <si>
    <t xml:space="preserve">        国际河流治理与管理</t>
  </si>
  <si>
    <t>2130318</t>
  </si>
  <si>
    <t>国际河流治理与管理</t>
  </si>
  <si>
    <t xml:space="preserve">        大中型水库移民后期扶持专项支出</t>
  </si>
  <si>
    <t>2130321</t>
  </si>
  <si>
    <t>大中型水库移民后期扶持专项支出</t>
  </si>
  <si>
    <t xml:space="preserve">        水利安全监督</t>
  </si>
  <si>
    <t>2130322</t>
  </si>
  <si>
    <t>水利安全监督</t>
  </si>
  <si>
    <t xml:space="preserve">        水资源费安排的支出</t>
  </si>
  <si>
    <t>2130331</t>
  </si>
  <si>
    <t>水资源费安排的支出</t>
  </si>
  <si>
    <t xml:space="preserve">        砂石资源费支出</t>
  </si>
  <si>
    <t>2130332</t>
  </si>
  <si>
    <t>砂石资源费支出</t>
  </si>
  <si>
    <t>2130333</t>
  </si>
  <si>
    <t xml:space="preserve">        水利建设移民支出</t>
  </si>
  <si>
    <t>2130334</t>
  </si>
  <si>
    <t>水利建设移民支出</t>
  </si>
  <si>
    <t xml:space="preserve">        农村人畜饮水</t>
  </si>
  <si>
    <t>2130335</t>
  </si>
  <si>
    <t>农村人畜饮水</t>
  </si>
  <si>
    <t xml:space="preserve">        其他水利支出</t>
  </si>
  <si>
    <t>2130399</t>
  </si>
  <si>
    <t>其他水利支出</t>
  </si>
  <si>
    <t xml:space="preserve">      南水北调</t>
  </si>
  <si>
    <t>21304</t>
  </si>
  <si>
    <t>南水北调</t>
  </si>
  <si>
    <t>2130401</t>
  </si>
  <si>
    <t>2130402</t>
  </si>
  <si>
    <t>2130403</t>
  </si>
  <si>
    <t xml:space="preserve">        南水北调工程建设</t>
  </si>
  <si>
    <t>2130404</t>
  </si>
  <si>
    <t>南水北调工程建设</t>
  </si>
  <si>
    <t xml:space="preserve">        政策研究与信息管理</t>
  </si>
  <si>
    <t>2130405</t>
  </si>
  <si>
    <t>政策研究与信息管理</t>
  </si>
  <si>
    <t xml:space="preserve">        工程稽查</t>
  </si>
  <si>
    <t>2130406</t>
  </si>
  <si>
    <t>工程稽查</t>
  </si>
  <si>
    <t xml:space="preserve">        前期工作</t>
  </si>
  <si>
    <t>2130407</t>
  </si>
  <si>
    <t>前期工作</t>
  </si>
  <si>
    <t xml:space="preserve">        南水北调技术推广</t>
  </si>
  <si>
    <t>2130408</t>
  </si>
  <si>
    <t>南水北调技术推广和培训</t>
  </si>
  <si>
    <t xml:space="preserve">        环境、移民及水资源管理与保护</t>
  </si>
  <si>
    <t>2130409</t>
  </si>
  <si>
    <t>环境、移民及水资源管理与保护</t>
  </si>
  <si>
    <t xml:space="preserve">        其他南水北调支出</t>
  </si>
  <si>
    <t>2130499</t>
  </si>
  <si>
    <t>其他南水北调支出</t>
  </si>
  <si>
    <t xml:space="preserve">      扶贫</t>
  </si>
  <si>
    <t>21305</t>
  </si>
  <si>
    <t>扶贫</t>
  </si>
  <si>
    <t>2130501</t>
  </si>
  <si>
    <t>2130502</t>
  </si>
  <si>
    <t>2130503</t>
  </si>
  <si>
    <t xml:space="preserve">        农村基础设施建设</t>
  </si>
  <si>
    <t>2130504</t>
  </si>
  <si>
    <t>农村基础设施建设</t>
  </si>
  <si>
    <t xml:space="preserve">        生产发展</t>
  </si>
  <si>
    <t>2130505</t>
  </si>
  <si>
    <t>生产发展</t>
  </si>
  <si>
    <t xml:space="preserve">        社会发展</t>
  </si>
  <si>
    <t>2130506</t>
  </si>
  <si>
    <t>社会发展</t>
  </si>
  <si>
    <t xml:space="preserve">        扶贫贷款奖补和贴息</t>
  </si>
  <si>
    <t>2130507</t>
  </si>
  <si>
    <t>扶贫贷款奖补和贴息</t>
  </si>
  <si>
    <t xml:space="preserve">       “三西”农业建设专项补助</t>
  </si>
  <si>
    <t>2130508</t>
  </si>
  <si>
    <t>“三西”农业建设专项补助</t>
  </si>
  <si>
    <t xml:space="preserve">        扶贫事业机构</t>
  </si>
  <si>
    <t>2130550</t>
  </si>
  <si>
    <t>扶贫事业机构</t>
  </si>
  <si>
    <t xml:space="preserve">        其他扶贫支出</t>
  </si>
  <si>
    <t>2130599</t>
  </si>
  <si>
    <t>其他扶贫支出</t>
  </si>
  <si>
    <t xml:space="preserve">      农业综合开发</t>
  </si>
  <si>
    <t>21306</t>
  </si>
  <si>
    <t>农业综合开发</t>
  </si>
  <si>
    <t xml:space="preserve">        机构运行</t>
  </si>
  <si>
    <t>2130601</t>
  </si>
  <si>
    <t xml:space="preserve">        土地治理</t>
  </si>
  <si>
    <t>2130602</t>
  </si>
  <si>
    <t>土地治理</t>
  </si>
  <si>
    <t xml:space="preserve">        产业化经营</t>
  </si>
  <si>
    <t>2130603</t>
  </si>
  <si>
    <t>产业化经营</t>
  </si>
  <si>
    <t xml:space="preserve">        科技示范</t>
  </si>
  <si>
    <t>2130604</t>
  </si>
  <si>
    <t>科技示范</t>
  </si>
  <si>
    <t xml:space="preserve">        其他农业综合开发支出</t>
  </si>
  <si>
    <t>2130699</t>
  </si>
  <si>
    <t>其他农业综合开发支出</t>
  </si>
  <si>
    <t xml:space="preserve">      农村综合改革</t>
  </si>
  <si>
    <t>21307</t>
  </si>
  <si>
    <t>农村综合改革</t>
  </si>
  <si>
    <t xml:space="preserve">        对村级一事一议的补助</t>
  </si>
  <si>
    <t>2130701</t>
  </si>
  <si>
    <t>对村级一事一议的补助</t>
  </si>
  <si>
    <t xml:space="preserve">        国有农场办社会职能改革补助</t>
  </si>
  <si>
    <t>2130704</t>
  </si>
  <si>
    <t>国有农场分离办社会职能改革补助</t>
  </si>
  <si>
    <t xml:space="preserve">        对村民委员会和村党支部的补助</t>
  </si>
  <si>
    <t>2130705</t>
  </si>
  <si>
    <t>对村民委员会和村党支部的补助</t>
  </si>
  <si>
    <t xml:space="preserve">        对村集体经济组织的补助</t>
  </si>
  <si>
    <t>2130706</t>
  </si>
  <si>
    <t>对村集体经济组织的补助</t>
  </si>
  <si>
    <t xml:space="preserve">        农村综合改革示范试点补助</t>
  </si>
  <si>
    <t>2130707</t>
  </si>
  <si>
    <t>农村综合改革示范试点补助</t>
  </si>
  <si>
    <t xml:space="preserve">        其他农村综合改革支出</t>
  </si>
  <si>
    <t>2130799</t>
  </si>
  <si>
    <t>其他农村综合改革支出</t>
  </si>
  <si>
    <t xml:space="preserve">      促进金融支农支出</t>
  </si>
  <si>
    <t>21308</t>
  </si>
  <si>
    <t>促进金融支农支出</t>
  </si>
  <si>
    <t xml:space="preserve">        支持农村金融机构</t>
  </si>
  <si>
    <t>2130801</t>
  </si>
  <si>
    <t>支持农村金融机构</t>
  </si>
  <si>
    <t xml:space="preserve">        涉农贷款增量奖励</t>
  </si>
  <si>
    <t>2130802</t>
  </si>
  <si>
    <t>涉农贷款增量奖励</t>
  </si>
  <si>
    <t xml:space="preserve">        其他金融支农支持</t>
  </si>
  <si>
    <t>2130899</t>
  </si>
  <si>
    <t>其他金融支农支持</t>
  </si>
  <si>
    <t xml:space="preserve">      目标价格补贴</t>
  </si>
  <si>
    <t>21309</t>
  </si>
  <si>
    <t>目标价格补贴</t>
  </si>
  <si>
    <t xml:space="preserve">        棉花目标价格补贴</t>
  </si>
  <si>
    <t>2130901</t>
  </si>
  <si>
    <t>棉花目标价格补贴</t>
  </si>
  <si>
    <t xml:space="preserve">        大豆目标价格补贴</t>
  </si>
  <si>
    <t>2130902</t>
  </si>
  <si>
    <t>大豆目标价格补贴</t>
  </si>
  <si>
    <t xml:space="preserve">        其他目标价格补贴</t>
  </si>
  <si>
    <t>2130999</t>
  </si>
  <si>
    <t>其他目标价格补贴</t>
  </si>
  <si>
    <t xml:space="preserve">      其他农林水事务支出</t>
  </si>
  <si>
    <t>21399</t>
  </si>
  <si>
    <t>其他农林水事务支出</t>
  </si>
  <si>
    <t xml:space="preserve">        化解其他公益性乡村债务支出</t>
  </si>
  <si>
    <t>2139901</t>
  </si>
  <si>
    <t>化解乡镇其他公益性债务支出</t>
  </si>
  <si>
    <t xml:space="preserve">        其他农林水事务支出</t>
  </si>
  <si>
    <t>2139999</t>
  </si>
  <si>
    <t>十三、交通运输支出</t>
  </si>
  <si>
    <t xml:space="preserve">      公路水路运输</t>
  </si>
  <si>
    <t>21401</t>
  </si>
  <si>
    <t>公路水路运输</t>
  </si>
  <si>
    <t>2140101</t>
  </si>
  <si>
    <t>2140102</t>
  </si>
  <si>
    <t>2140103</t>
  </si>
  <si>
    <t xml:space="preserve">        公路新建</t>
  </si>
  <si>
    <t>2140104</t>
  </si>
  <si>
    <t>公路新建</t>
  </si>
  <si>
    <t xml:space="preserve">        公路改建</t>
  </si>
  <si>
    <t>2140105</t>
  </si>
  <si>
    <t>公路改建</t>
  </si>
  <si>
    <t xml:space="preserve">        公路养护</t>
  </si>
  <si>
    <t>2140106</t>
  </si>
  <si>
    <t>公路养护</t>
  </si>
  <si>
    <t xml:space="preserve">        特大型桥梁建设</t>
  </si>
  <si>
    <t>2140107</t>
  </si>
  <si>
    <t>特大型桥梁建设</t>
  </si>
  <si>
    <t xml:space="preserve">        公路路政管理</t>
  </si>
  <si>
    <t>2140108</t>
  </si>
  <si>
    <t>公路路政管理</t>
  </si>
  <si>
    <t xml:space="preserve">        公路和运输信息化建设</t>
  </si>
  <si>
    <t>2140109</t>
  </si>
  <si>
    <t>公路和运输信息化建设</t>
  </si>
  <si>
    <t xml:space="preserve">        公路和运输安全</t>
  </si>
  <si>
    <t>2140110</t>
  </si>
  <si>
    <t>公路和运输安全</t>
  </si>
  <si>
    <t xml:space="preserve">        公路还贷专项</t>
  </si>
  <si>
    <t>2140111</t>
  </si>
  <si>
    <t>公路还贷专项</t>
  </si>
  <si>
    <t xml:space="preserve">        公路运输管理</t>
  </si>
  <si>
    <t>2140112</t>
  </si>
  <si>
    <t>公路运输管理</t>
  </si>
  <si>
    <t xml:space="preserve">        公路客货运站（场）建设</t>
  </si>
  <si>
    <t>2140113</t>
  </si>
  <si>
    <t>公路客货运站（场）建设</t>
  </si>
  <si>
    <t xml:space="preserve">        公路和运输技术标准化建设</t>
  </si>
  <si>
    <t>2140114</t>
  </si>
  <si>
    <t>公路和运输技术标准化建设</t>
  </si>
  <si>
    <t xml:space="preserve">        港口设施</t>
  </si>
  <si>
    <t>2140122</t>
  </si>
  <si>
    <t>港口设施</t>
  </si>
  <si>
    <t xml:space="preserve">        航道维护</t>
  </si>
  <si>
    <t>2140123</t>
  </si>
  <si>
    <t>航道维护</t>
  </si>
  <si>
    <t xml:space="preserve">        安全通信</t>
  </si>
  <si>
    <t>2140124</t>
  </si>
  <si>
    <t>安全通信</t>
  </si>
  <si>
    <t xml:space="preserve">        三峡库区通航管理</t>
  </si>
  <si>
    <t>2140125</t>
  </si>
  <si>
    <t>三峡库区通航管理</t>
  </si>
  <si>
    <t xml:space="preserve">        航务管理</t>
  </si>
  <si>
    <t>2140126</t>
  </si>
  <si>
    <t>航务管理</t>
  </si>
  <si>
    <t xml:space="preserve">        船舶检验</t>
  </si>
  <si>
    <t>2140127</t>
  </si>
  <si>
    <t>船舶检验</t>
  </si>
  <si>
    <t xml:space="preserve">        救助打捞</t>
  </si>
  <si>
    <t>2140128</t>
  </si>
  <si>
    <t>救助打捞</t>
  </si>
  <si>
    <t xml:space="preserve">        内河运输</t>
  </si>
  <si>
    <t>2140129</t>
  </si>
  <si>
    <t>内河运输</t>
  </si>
  <si>
    <t xml:space="preserve">        远洋运输</t>
  </si>
  <si>
    <t>2140130</t>
  </si>
  <si>
    <t>远洋运输</t>
  </si>
  <si>
    <t xml:space="preserve">        海事管理</t>
  </si>
  <si>
    <t>2140131</t>
  </si>
  <si>
    <t>海事管理</t>
  </si>
  <si>
    <t xml:space="preserve">        航标事业发展支出</t>
  </si>
  <si>
    <t>2140133</t>
  </si>
  <si>
    <t>航标事业发展支出</t>
  </si>
  <si>
    <t xml:space="preserve">        水路运输管理支出</t>
  </si>
  <si>
    <t>2140136</t>
  </si>
  <si>
    <t>水路运输管理支出</t>
  </si>
  <si>
    <t xml:space="preserve">        口岸建设</t>
  </si>
  <si>
    <t>2140138</t>
  </si>
  <si>
    <t>口岸建设</t>
  </si>
  <si>
    <t xml:space="preserve">        取消政府还贷二级公路收费专项支出</t>
  </si>
  <si>
    <t>2140139</t>
  </si>
  <si>
    <t>取消政府还贷二级公路收费专项支出</t>
  </si>
  <si>
    <t xml:space="preserve">        其他公路水路运输支出</t>
  </si>
  <si>
    <t>2140199</t>
  </si>
  <si>
    <t>其他公路水路运输支出</t>
  </si>
  <si>
    <t xml:space="preserve">      铁路运输</t>
  </si>
  <si>
    <t>21402</t>
  </si>
  <si>
    <t>铁路运输</t>
  </si>
  <si>
    <t>2140201</t>
  </si>
  <si>
    <t>2140202</t>
  </si>
  <si>
    <t>2140203</t>
  </si>
  <si>
    <t xml:space="preserve">        铁路路网建设</t>
  </si>
  <si>
    <t>2140204</t>
  </si>
  <si>
    <t>铁路路网建设</t>
  </si>
  <si>
    <t xml:space="preserve">        铁路还贷专项</t>
  </si>
  <si>
    <t>2140205</t>
  </si>
  <si>
    <t>铁路还贷专项</t>
  </si>
  <si>
    <t xml:space="preserve">        铁路安全</t>
  </si>
  <si>
    <t>2140206</t>
  </si>
  <si>
    <t>铁路安全</t>
  </si>
  <si>
    <t xml:space="preserve">        铁路专项运输</t>
  </si>
  <si>
    <t>2140207</t>
  </si>
  <si>
    <t>铁路专项运输</t>
  </si>
  <si>
    <t xml:space="preserve">        行业监管</t>
  </si>
  <si>
    <r>
      <rPr>
        <sz val="11"/>
        <rFont val="宋体"/>
        <charset val="134"/>
      </rPr>
      <t>214020</t>
    </r>
    <r>
      <rPr>
        <sz val="11"/>
        <rFont val="宋体"/>
        <charset val="134"/>
      </rPr>
      <t>8</t>
    </r>
  </si>
  <si>
    <t>2140208</t>
  </si>
  <si>
    <t>行业监管</t>
  </si>
  <si>
    <t xml:space="preserve">        其他铁路运输支出</t>
  </si>
  <si>
    <t>2140299</t>
  </si>
  <si>
    <t>其他铁路运输支出</t>
  </si>
  <si>
    <t xml:space="preserve">      民用航空运输</t>
  </si>
  <si>
    <t>21403</t>
  </si>
  <si>
    <t>民用航空运输</t>
  </si>
  <si>
    <t>2140301</t>
  </si>
  <si>
    <t>2140302</t>
  </si>
  <si>
    <t>2140303</t>
  </si>
  <si>
    <t xml:space="preserve">        机场建设</t>
  </si>
  <si>
    <t>2140304</t>
  </si>
  <si>
    <t>机场建设</t>
  </si>
  <si>
    <t xml:space="preserve">        空管系统建设</t>
  </si>
  <si>
    <t>2140305</t>
  </si>
  <si>
    <t>空管系统建设</t>
  </si>
  <si>
    <t xml:space="preserve">        民航还贷专项支出</t>
  </si>
  <si>
    <t>2140306</t>
  </si>
  <si>
    <t>民航还贷专项支出</t>
  </si>
  <si>
    <t xml:space="preserve">        民用航空安全</t>
  </si>
  <si>
    <t>2140307</t>
  </si>
  <si>
    <t>民用航空安全</t>
  </si>
  <si>
    <t xml:space="preserve">        民航专项运输</t>
  </si>
  <si>
    <t>2140308</t>
  </si>
  <si>
    <t>民航专项运输</t>
  </si>
  <si>
    <t>2140399</t>
  </si>
  <si>
    <t>2140309</t>
  </si>
  <si>
    <t>民航政策性购机专项支出</t>
  </si>
  <si>
    <t xml:space="preserve">        其他民用航空运输支出</t>
  </si>
  <si>
    <t>其他民用航空运输支出</t>
  </si>
  <si>
    <t xml:space="preserve">      石油价格改革对交通运输的补贴</t>
  </si>
  <si>
    <t>21404</t>
  </si>
  <si>
    <t>石油价格改革对交通运输的补贴</t>
  </si>
  <si>
    <t xml:space="preserve">        对城市公交的补贴</t>
  </si>
  <si>
    <t>2140401</t>
  </si>
  <si>
    <t>对城市公交的补贴</t>
  </si>
  <si>
    <t xml:space="preserve">        对农村道路客运的补贴</t>
  </si>
  <si>
    <t>2140402</t>
  </si>
  <si>
    <t>对农村道路客运的补贴</t>
  </si>
  <si>
    <t xml:space="preserve">        对出租车的补贴</t>
  </si>
  <si>
    <t>2140403</t>
  </si>
  <si>
    <t>对出租车的补贴</t>
  </si>
  <si>
    <t xml:space="preserve">        石油价格改革补贴其他支出</t>
  </si>
  <si>
    <t>2140499</t>
  </si>
  <si>
    <t>石油价格改革补贴其他支出</t>
  </si>
  <si>
    <t xml:space="preserve">      邮政业支出</t>
  </si>
  <si>
    <t>21405</t>
  </si>
  <si>
    <t>邮政业支出</t>
  </si>
  <si>
    <t>2140501</t>
  </si>
  <si>
    <t>2140502</t>
  </si>
  <si>
    <t>2140503</t>
  </si>
  <si>
    <t>2140504</t>
  </si>
  <si>
    <t xml:space="preserve">        邮政普遍服务与特殊服务</t>
  </si>
  <si>
    <t>2140505</t>
  </si>
  <si>
    <t>邮政普遍服务与特殊服务</t>
  </si>
  <si>
    <t xml:space="preserve">        其他邮政业支出</t>
  </si>
  <si>
    <t>2140599</t>
  </si>
  <si>
    <t>其他邮政业支出</t>
  </si>
  <si>
    <t xml:space="preserve">      车辆购置税支出</t>
  </si>
  <si>
    <t>21406</t>
  </si>
  <si>
    <t>车辆购置税支出</t>
  </si>
  <si>
    <t xml:space="preserve">        车辆购置税用于公路等基础设施建设支出</t>
  </si>
  <si>
    <t>2140601</t>
  </si>
  <si>
    <t>车辆购置税用于公路等基础设施建设支出</t>
  </si>
  <si>
    <t xml:space="preserve">        车辆购置税用于农村公路建设支出</t>
  </si>
  <si>
    <t>2140602</t>
  </si>
  <si>
    <t>车辆购置税用于农村公路建设支出</t>
  </si>
  <si>
    <t xml:space="preserve">        车辆购置税用于老旧汽车报废更新补贴</t>
  </si>
  <si>
    <t>2140603</t>
  </si>
  <si>
    <t>车辆购置税用于老旧汽车报废更新补贴支出</t>
  </si>
  <si>
    <t xml:space="preserve">        车辆购置税其他支出</t>
  </si>
  <si>
    <t>2140699</t>
  </si>
  <si>
    <t>车辆购置税其他支出</t>
  </si>
  <si>
    <t xml:space="preserve">      其他交通运输支出</t>
  </si>
  <si>
    <t>21499</t>
  </si>
  <si>
    <t>其他交通运输支出</t>
  </si>
  <si>
    <t xml:space="preserve">        公共交通运营补助</t>
  </si>
  <si>
    <t>2149901</t>
  </si>
  <si>
    <t>公共交通运营补助</t>
  </si>
  <si>
    <t xml:space="preserve">        其他交通运输支出</t>
  </si>
  <si>
    <t>2149999</t>
  </si>
  <si>
    <t>十四、资源勘探信息等支出</t>
  </si>
  <si>
    <t xml:space="preserve">      资源勘探开发</t>
  </si>
  <si>
    <t>21501</t>
  </si>
  <si>
    <t>资源勘探开发和服务支出</t>
  </si>
  <si>
    <t>2150101</t>
  </si>
  <si>
    <t>2150102</t>
  </si>
  <si>
    <t>2150103</t>
  </si>
  <si>
    <t xml:space="preserve">        煤炭勘探开采和洗选</t>
  </si>
  <si>
    <t>2150104</t>
  </si>
  <si>
    <t>煤炭勘探开采和洗选</t>
  </si>
  <si>
    <t xml:space="preserve">        石油和天然气勘探开采</t>
  </si>
  <si>
    <t>2150105</t>
  </si>
  <si>
    <t>石油和天然气勘探开采</t>
  </si>
  <si>
    <t xml:space="preserve">        黑色金属矿勘探和采选</t>
  </si>
  <si>
    <t>2150106</t>
  </si>
  <si>
    <t>黑色金属矿勘探和采选</t>
  </si>
  <si>
    <t xml:space="preserve">        有色金属矿勘探和采选</t>
  </si>
  <si>
    <t>2150107</t>
  </si>
  <si>
    <t>有色金属矿勘探和采选</t>
  </si>
  <si>
    <t xml:space="preserve">        非金属矿勘探和采选</t>
  </si>
  <si>
    <t>2150108</t>
  </si>
  <si>
    <t>非金属矿勘探和采选</t>
  </si>
  <si>
    <t xml:space="preserve">        其他资源勘探业支出</t>
  </si>
  <si>
    <t>2150199</t>
  </si>
  <si>
    <t>其他资源勘探业支出</t>
  </si>
  <si>
    <t xml:space="preserve">      制造业</t>
  </si>
  <si>
    <t>21502</t>
  </si>
  <si>
    <t>制造业</t>
  </si>
  <si>
    <t>2150201</t>
  </si>
  <si>
    <t>2150202</t>
  </si>
  <si>
    <t>2150203</t>
  </si>
  <si>
    <t xml:space="preserve">        纺织业</t>
  </si>
  <si>
    <t>2150204</t>
  </si>
  <si>
    <t>纺织业</t>
  </si>
  <si>
    <t xml:space="preserve">        医药制造业</t>
  </si>
  <si>
    <t>2150205</t>
  </si>
  <si>
    <t>医药制造业</t>
  </si>
  <si>
    <t xml:space="preserve">        非金属矿物制品业</t>
  </si>
  <si>
    <t>2150206</t>
  </si>
  <si>
    <t>非金属矿物制品业</t>
  </si>
  <si>
    <t xml:space="preserve">        通信设备、计算机及其他电子设备制造业</t>
  </si>
  <si>
    <t>2150207</t>
  </si>
  <si>
    <t>通信设备、计算机及其他电子设备制造业</t>
  </si>
  <si>
    <t xml:space="preserve">        交通运输设备制造业</t>
  </si>
  <si>
    <t>2150208</t>
  </si>
  <si>
    <t>交通运输设备制造业</t>
  </si>
  <si>
    <t xml:space="preserve">        电气机械及器材制造业</t>
  </si>
  <si>
    <t>2150209</t>
  </si>
  <si>
    <t>电气机械及器材制造业</t>
  </si>
  <si>
    <t xml:space="preserve">        工艺品及其他制造业</t>
  </si>
  <si>
    <t>2150210</t>
  </si>
  <si>
    <t>工艺品及其他制造业</t>
  </si>
  <si>
    <t xml:space="preserve">        石油加工、炼焦及核燃料加工业</t>
  </si>
  <si>
    <t>2150212</t>
  </si>
  <si>
    <t>石油加工、炼焦及核燃料加工业</t>
  </si>
  <si>
    <t xml:space="preserve">        化学原料及化学制品制造业</t>
  </si>
  <si>
    <t>2150213</t>
  </si>
  <si>
    <t>化学原料及化学制品制造业</t>
  </si>
  <si>
    <t xml:space="preserve">        黑色金属冶炼及压延加工业</t>
  </si>
  <si>
    <t>2150214</t>
  </si>
  <si>
    <t>黑色金属冶炼及压延加工业</t>
  </si>
  <si>
    <t xml:space="preserve">        有色金属冶炼及压延加工业</t>
  </si>
  <si>
    <t>2150215</t>
  </si>
  <si>
    <t>有色金属冶炼及压延加工业</t>
  </si>
  <si>
    <t xml:space="preserve">        其他制造业支出</t>
  </si>
  <si>
    <t>2150299</t>
  </si>
  <si>
    <t>其他制造业支出</t>
  </si>
  <si>
    <t xml:space="preserve">      建筑业</t>
  </si>
  <si>
    <t>21503</t>
  </si>
  <si>
    <t>建筑业</t>
  </si>
  <si>
    <t>2150301</t>
  </si>
  <si>
    <t>2150302</t>
  </si>
  <si>
    <t>2150303</t>
  </si>
  <si>
    <t xml:space="preserve">        其他建筑业支出</t>
  </si>
  <si>
    <t>2150399</t>
  </si>
  <si>
    <t>其他建筑业支出</t>
  </si>
  <si>
    <t>21599</t>
  </si>
  <si>
    <t>21504</t>
  </si>
  <si>
    <t>电力监管支出</t>
  </si>
  <si>
    <t>2150401</t>
  </si>
  <si>
    <t>2150402</t>
  </si>
  <si>
    <t>2150403</t>
  </si>
  <si>
    <t>2150404</t>
  </si>
  <si>
    <t>电力监管</t>
  </si>
  <si>
    <t>2150405</t>
  </si>
  <si>
    <t>电力稽查</t>
  </si>
  <si>
    <t>2150406</t>
  </si>
  <si>
    <t>争议调节</t>
  </si>
  <si>
    <t>2150407</t>
  </si>
  <si>
    <t>安全事故调查</t>
  </si>
  <si>
    <t>2150408</t>
  </si>
  <si>
    <t>电力市场建设</t>
  </si>
  <si>
    <t>2150409</t>
  </si>
  <si>
    <t>电力输送改革试点</t>
  </si>
  <si>
    <t>2150410</t>
  </si>
  <si>
    <t>信息系统建设</t>
  </si>
  <si>
    <t>2150416</t>
  </si>
  <si>
    <t>2150418</t>
  </si>
  <si>
    <t>2150450</t>
  </si>
  <si>
    <t>2150499</t>
  </si>
  <si>
    <t>其他电力监管支出</t>
  </si>
  <si>
    <t xml:space="preserve">      工业和信息产业监管</t>
  </si>
  <si>
    <t>21505</t>
  </si>
  <si>
    <t>工业和信息产业监管支出</t>
  </si>
  <si>
    <t>2150501</t>
  </si>
  <si>
    <t>2150502</t>
  </si>
  <si>
    <t>2150503</t>
  </si>
  <si>
    <t xml:space="preserve">        战备应急</t>
  </si>
  <si>
    <t>2150505</t>
  </si>
  <si>
    <t>战备应急</t>
  </si>
  <si>
    <t xml:space="preserve">        信息安全建设</t>
  </si>
  <si>
    <t>2150506</t>
  </si>
  <si>
    <t>信息安全建设</t>
  </si>
  <si>
    <t xml:space="preserve">        专用通信</t>
  </si>
  <si>
    <t>2150507</t>
  </si>
  <si>
    <t>专用通信</t>
  </si>
  <si>
    <t xml:space="preserve">        无线电监管</t>
  </si>
  <si>
    <t>2150508</t>
  </si>
  <si>
    <t>无线电监管</t>
  </si>
  <si>
    <t xml:space="preserve">        工业和信息产业战略研究与标准制定</t>
  </si>
  <si>
    <t>2150509</t>
  </si>
  <si>
    <t>工业和信息产业战略研究与标准制定</t>
  </si>
  <si>
    <t xml:space="preserve">        工业和信息产业支持</t>
  </si>
  <si>
    <t>2150510</t>
  </si>
  <si>
    <t>工业和信息产业支持</t>
  </si>
  <si>
    <t xml:space="preserve">        电子专项工程</t>
  </si>
  <si>
    <t>2150511</t>
  </si>
  <si>
    <t>电子专项工程</t>
  </si>
  <si>
    <t>2150513</t>
  </si>
  <si>
    <t>2150599</t>
  </si>
  <si>
    <t>2150514</t>
  </si>
  <si>
    <t>军工电子</t>
  </si>
  <si>
    <t xml:space="preserve">        技术基础研究</t>
  </si>
  <si>
    <t>2150515</t>
  </si>
  <si>
    <t>技术基础研究</t>
  </si>
  <si>
    <t xml:space="preserve">        其他工业和信息产业监管支出</t>
  </si>
  <si>
    <t>其他工业和信息产业监管支出</t>
  </si>
  <si>
    <t xml:space="preserve">      安全生产监管</t>
  </si>
  <si>
    <t>21506</t>
  </si>
  <si>
    <t>安全生产监管</t>
  </si>
  <si>
    <t>2150601</t>
  </si>
  <si>
    <t>2150602</t>
  </si>
  <si>
    <t>2150603</t>
  </si>
  <si>
    <t>2150699</t>
  </si>
  <si>
    <t>2150604</t>
  </si>
  <si>
    <t>国务院安委会专项</t>
  </si>
  <si>
    <t xml:space="preserve">        安全监管监察专项</t>
  </si>
  <si>
    <t>2150605</t>
  </si>
  <si>
    <t>安全监管监察专项</t>
  </si>
  <si>
    <t xml:space="preserve">        应急救援支出</t>
  </si>
  <si>
    <t>2150606</t>
  </si>
  <si>
    <t>应急救援支出</t>
  </si>
  <si>
    <t xml:space="preserve">        煤炭安全</t>
  </si>
  <si>
    <t>2150607</t>
  </si>
  <si>
    <t>煤炭安全</t>
  </si>
  <si>
    <t xml:space="preserve">        其他安全生产监管支出</t>
  </si>
  <si>
    <t>其他安全生产监管支出</t>
  </si>
  <si>
    <t xml:space="preserve">      国有资产监管</t>
  </si>
  <si>
    <t>21507</t>
  </si>
  <si>
    <t>国有资产监管</t>
  </si>
  <si>
    <t>2150701</t>
  </si>
  <si>
    <t>2150702</t>
  </si>
  <si>
    <t>2150703</t>
  </si>
  <si>
    <t xml:space="preserve">        国有企业监事会专项</t>
  </si>
  <si>
    <t>2150704</t>
  </si>
  <si>
    <t>国有企业监事会专项</t>
  </si>
  <si>
    <t>2150799</t>
  </si>
  <si>
    <t>2150705</t>
  </si>
  <si>
    <t>中央企业专项管理</t>
  </si>
  <si>
    <t xml:space="preserve">        其他国有资产监管支出</t>
  </si>
  <si>
    <t>其他国有资产监管支出</t>
  </si>
  <si>
    <t xml:space="preserve">      支持中小企业发展和管理支出</t>
  </si>
  <si>
    <t>21508</t>
  </si>
  <si>
    <t>支持中小企业发展和管理支出</t>
  </si>
  <si>
    <t>2150801</t>
  </si>
  <si>
    <t>2150802</t>
  </si>
  <si>
    <t>2150803</t>
  </si>
  <si>
    <t xml:space="preserve">        科技型中小企业技术创新基金</t>
  </si>
  <si>
    <t>2150804</t>
  </si>
  <si>
    <t>科技型中小企业技术创新基金</t>
  </si>
  <si>
    <t xml:space="preserve">        中小企业发展专项</t>
  </si>
  <si>
    <t>2150805</t>
  </si>
  <si>
    <t>中小企业发展专项</t>
  </si>
  <si>
    <t xml:space="preserve">        其他支持中小企业发展和管理支出</t>
  </si>
  <si>
    <t>2150899</t>
  </si>
  <si>
    <t>其他支持中小企业发展和管理支出</t>
  </si>
  <si>
    <t xml:space="preserve">      其他资源勘探信息等支出</t>
  </si>
  <si>
    <t>其他资源勘探电力信息等事务支出</t>
  </si>
  <si>
    <t xml:space="preserve">        黄金事务</t>
  </si>
  <si>
    <t>2159901</t>
  </si>
  <si>
    <t>黄金事务</t>
  </si>
  <si>
    <t xml:space="preserve">        建设项目贷款贴息</t>
  </si>
  <si>
    <t>2159902</t>
  </si>
  <si>
    <t>建设项目贷款贴息</t>
  </si>
  <si>
    <t xml:space="preserve">        技术改造支出</t>
  </si>
  <si>
    <t>2159903</t>
  </si>
  <si>
    <t>技术改造支出</t>
  </si>
  <si>
    <t xml:space="preserve">        中药材扶持资金支出</t>
  </si>
  <si>
    <t>2159904</t>
  </si>
  <si>
    <t>中药材扶持资金支出</t>
  </si>
  <si>
    <t xml:space="preserve">        重点产业振兴和技术改造项目贷款贴息</t>
  </si>
  <si>
    <t>2159905</t>
  </si>
  <si>
    <t>重点产业振兴和技术改造项目贷款贴息</t>
  </si>
  <si>
    <t xml:space="preserve">        其他资源勘探信息等支出</t>
  </si>
  <si>
    <t>2159999</t>
  </si>
  <si>
    <t>十五、商业服务业等支出</t>
  </si>
  <si>
    <t xml:space="preserve">      商业流通事务</t>
  </si>
  <si>
    <t>21602</t>
  </si>
  <si>
    <t>商业流通事务</t>
  </si>
  <si>
    <t>2160201</t>
  </si>
  <si>
    <t>2160202</t>
  </si>
  <si>
    <t>2160203</t>
  </si>
  <si>
    <t xml:space="preserve">        食品流通安全补贴</t>
  </si>
  <si>
    <t>2160216</t>
  </si>
  <si>
    <t>食品流通安全补贴</t>
  </si>
  <si>
    <t xml:space="preserve">        市场监测及信息管理</t>
  </si>
  <si>
    <t>2160217</t>
  </si>
  <si>
    <t>市场监测及信息管理</t>
  </si>
  <si>
    <t xml:space="preserve">        民贸企业补贴</t>
  </si>
  <si>
    <t>2160218</t>
  </si>
  <si>
    <t>民贸网点贷款贴息</t>
  </si>
  <si>
    <t xml:space="preserve">        民贸民品贷款贴息</t>
  </si>
  <si>
    <t>2160219</t>
  </si>
  <si>
    <t>民贸民品贷款贴息</t>
  </si>
  <si>
    <t>2160250</t>
  </si>
  <si>
    <t xml:space="preserve">        其他商业流通事务支出</t>
  </si>
  <si>
    <t>2160299</t>
  </si>
  <si>
    <t>其他商业流通事务支出</t>
  </si>
  <si>
    <t xml:space="preserve">      旅游业管理与服务支出</t>
  </si>
  <si>
    <t>21605</t>
  </si>
  <si>
    <t>旅游业管理与服务支出</t>
  </si>
  <si>
    <t>2160501</t>
  </si>
  <si>
    <t>2160502</t>
  </si>
  <si>
    <t>2160503</t>
  </si>
  <si>
    <t xml:space="preserve">        旅游宣传</t>
  </si>
  <si>
    <t>2160504</t>
  </si>
  <si>
    <t>旅游宣传</t>
  </si>
  <si>
    <t xml:space="preserve">        旅游行业业务管理</t>
  </si>
  <si>
    <t>2160505</t>
  </si>
  <si>
    <t>旅游行业业务管理</t>
  </si>
  <si>
    <t xml:space="preserve">        其他旅游业管理与服务支出</t>
  </si>
  <si>
    <t>2160599</t>
  </si>
  <si>
    <t>其他旅游业管理与服务支出</t>
  </si>
  <si>
    <t xml:space="preserve">      涉外发展服务支出</t>
  </si>
  <si>
    <t>21606</t>
  </si>
  <si>
    <t>涉外发展服务支出</t>
  </si>
  <si>
    <t>2160601</t>
  </si>
  <si>
    <t>2160602</t>
  </si>
  <si>
    <t>2160603</t>
  </si>
  <si>
    <t xml:space="preserve">        外商投资环境建设补助资金</t>
  </si>
  <si>
    <t>2160607</t>
  </si>
  <si>
    <t>外商投资环境建设补助资金</t>
  </si>
  <si>
    <t xml:space="preserve">        其他涉外发展服务支出</t>
  </si>
  <si>
    <t>2160699</t>
  </si>
  <si>
    <t>其他涉外发展服务支出</t>
  </si>
  <si>
    <t xml:space="preserve">      其他商业服务业等支出</t>
  </si>
  <si>
    <t>21699</t>
  </si>
  <si>
    <t>其他商业服务业等事务支出</t>
  </si>
  <si>
    <t xml:space="preserve">        服务业基础设施建设</t>
  </si>
  <si>
    <t>2169901</t>
  </si>
  <si>
    <t>服务业基础设施建设</t>
  </si>
  <si>
    <t xml:space="preserve">        其他商业服务业等支出</t>
  </si>
  <si>
    <t>2169999</t>
  </si>
  <si>
    <t>十六、金融支出</t>
  </si>
  <si>
    <t>217</t>
  </si>
  <si>
    <t>金融监管等事务支出</t>
  </si>
  <si>
    <t xml:space="preserve">      金融部门行政支出</t>
  </si>
  <si>
    <r>
      <rPr>
        <sz val="11"/>
        <rFont val="宋体"/>
        <charset val="134"/>
      </rPr>
      <t>217</t>
    </r>
    <r>
      <rPr>
        <sz val="11"/>
        <rFont val="宋体"/>
        <charset val="134"/>
      </rPr>
      <t>01</t>
    </r>
  </si>
  <si>
    <t>21701</t>
  </si>
  <si>
    <t>金融部门行政支出</t>
  </si>
  <si>
    <t>21799</t>
  </si>
  <si>
    <t>21702</t>
  </si>
  <si>
    <t>金融部门监管支出</t>
  </si>
  <si>
    <t xml:space="preserve">      金融发展支出</t>
  </si>
  <si>
    <r>
      <rPr>
        <sz val="11"/>
        <rFont val="宋体"/>
        <charset val="134"/>
      </rPr>
      <t>217</t>
    </r>
    <r>
      <rPr>
        <sz val="11"/>
        <rFont val="宋体"/>
        <charset val="134"/>
      </rPr>
      <t>03</t>
    </r>
  </si>
  <si>
    <t>21703</t>
  </si>
  <si>
    <t>金融发展支出</t>
  </si>
  <si>
    <t>21704</t>
  </si>
  <si>
    <t>金融调控支出</t>
  </si>
  <si>
    <t xml:space="preserve">      其他金融支出</t>
  </si>
  <si>
    <t>其他金融监管等事务支出</t>
  </si>
  <si>
    <t>22999</t>
  </si>
  <si>
    <t>218</t>
  </si>
  <si>
    <t>地震灾后恢复重建支出</t>
  </si>
  <si>
    <t>十七、援助其他地区支出</t>
  </si>
  <si>
    <t>219</t>
  </si>
  <si>
    <t>援助其他地区支出</t>
  </si>
  <si>
    <t>21901</t>
  </si>
  <si>
    <t>21902</t>
  </si>
  <si>
    <t>21903</t>
  </si>
  <si>
    <t>21904</t>
  </si>
  <si>
    <t>21905</t>
  </si>
  <si>
    <t>21906</t>
  </si>
  <si>
    <t>21907</t>
  </si>
  <si>
    <t>21908</t>
  </si>
  <si>
    <t xml:space="preserve">      其他支出</t>
  </si>
  <si>
    <t>21999</t>
  </si>
  <si>
    <t>十八、国土海洋气象等支出</t>
  </si>
  <si>
    <t xml:space="preserve">      国土资源事务</t>
  </si>
  <si>
    <t>22001</t>
  </si>
  <si>
    <t>国土资源事务</t>
  </si>
  <si>
    <t>2200101</t>
  </si>
  <si>
    <t>2200102</t>
  </si>
  <si>
    <t>2200103</t>
  </si>
  <si>
    <t xml:space="preserve">        国土资源规划及管理</t>
  </si>
  <si>
    <t>2200104</t>
  </si>
  <si>
    <t>国土资源规划及管理</t>
  </si>
  <si>
    <t xml:space="preserve">        土地资源调查</t>
  </si>
  <si>
    <t>2200105</t>
  </si>
  <si>
    <t>土地资源调查</t>
  </si>
  <si>
    <t xml:space="preserve">        土地资源利用与保护</t>
  </si>
  <si>
    <t>2200106</t>
  </si>
  <si>
    <t>土地资源利用与保护</t>
  </si>
  <si>
    <t xml:space="preserve">        国土资源社会公益服务</t>
  </si>
  <si>
    <t>2200107</t>
  </si>
  <si>
    <t>国土资源社会公益服务</t>
  </si>
  <si>
    <t xml:space="preserve">        国土资源行业业务管理</t>
  </si>
  <si>
    <t>2200108</t>
  </si>
  <si>
    <t>国土资源行业业务管理</t>
  </si>
  <si>
    <t xml:space="preserve">        国土资源调查</t>
  </si>
  <si>
    <t>2200109</t>
  </si>
  <si>
    <t>国土资源大调查</t>
  </si>
  <si>
    <t xml:space="preserve">        国土整治</t>
  </si>
  <si>
    <t>2200110</t>
  </si>
  <si>
    <t>国土整治</t>
  </si>
  <si>
    <t xml:space="preserve">        地质灾害防治</t>
  </si>
  <si>
    <t>2200111</t>
  </si>
  <si>
    <t>地质灾害防治</t>
  </si>
  <si>
    <t xml:space="preserve">        土地资源储备支出</t>
  </si>
  <si>
    <t>2200112</t>
  </si>
  <si>
    <t>土地资源储备支出</t>
  </si>
  <si>
    <t xml:space="preserve">        地质及矿产资源调查</t>
  </si>
  <si>
    <t>2200113</t>
  </si>
  <si>
    <t>地质及矿产资源调查</t>
  </si>
  <si>
    <t xml:space="preserve">        地质矿产资源利用与保护</t>
  </si>
  <si>
    <t>2200114</t>
  </si>
  <si>
    <t>地质矿产资源利用与保护</t>
  </si>
  <si>
    <t xml:space="preserve">        地质转产项目财政贴息</t>
  </si>
  <si>
    <t>2200115</t>
  </si>
  <si>
    <t>地质转产项目财政贴息</t>
  </si>
  <si>
    <t xml:space="preserve">        国外风险勘查</t>
  </si>
  <si>
    <t>2200116</t>
  </si>
  <si>
    <t>国外风险勘查</t>
  </si>
  <si>
    <t xml:space="preserve">        地质勘查基金（周转金）支出</t>
  </si>
  <si>
    <t>2200119</t>
  </si>
  <si>
    <t>地质勘查基金（周转金）支出</t>
  </si>
  <si>
    <t xml:space="preserve">        矿产资源专项收入安排的支出</t>
  </si>
  <si>
    <t>2200120</t>
  </si>
  <si>
    <t>矿产资源专项收入安排的支出</t>
  </si>
  <si>
    <t>2200150</t>
  </si>
  <si>
    <t xml:space="preserve">        其他国土资源事务支出</t>
  </si>
  <si>
    <t>2200199</t>
  </si>
  <si>
    <t>其他国土资源事务支出</t>
  </si>
  <si>
    <t xml:space="preserve">      海洋管理事务</t>
  </si>
  <si>
    <t>22002</t>
  </si>
  <si>
    <t>海洋管理事务</t>
  </si>
  <si>
    <t>2200201</t>
  </si>
  <si>
    <t>2200202</t>
  </si>
  <si>
    <t>2200203</t>
  </si>
  <si>
    <t xml:space="preserve">        海域使用管理</t>
  </si>
  <si>
    <t>2200204</t>
  </si>
  <si>
    <t>海域使用管理</t>
  </si>
  <si>
    <t xml:space="preserve">        海洋环境保护与监测</t>
  </si>
  <si>
    <t>2200205</t>
  </si>
  <si>
    <t>海洋环境保护与监测</t>
  </si>
  <si>
    <t xml:space="preserve">        海洋调查评价</t>
  </si>
  <si>
    <t>2200206</t>
  </si>
  <si>
    <t>海洋调查评价</t>
  </si>
  <si>
    <t xml:space="preserve">        海洋权益维护</t>
  </si>
  <si>
    <t>2200207</t>
  </si>
  <si>
    <t>海洋权益维护</t>
  </si>
  <si>
    <t xml:space="preserve">        海洋执法监察</t>
  </si>
  <si>
    <t>2200208</t>
  </si>
  <si>
    <t>海洋执法监察</t>
  </si>
  <si>
    <t xml:space="preserve">        海洋防灾减灾</t>
  </si>
  <si>
    <t>2200209</t>
  </si>
  <si>
    <t>海洋防灾减灾</t>
  </si>
  <si>
    <t xml:space="preserve">        海洋卫星</t>
  </si>
  <si>
    <t>2200210</t>
  </si>
  <si>
    <t>海洋卫星</t>
  </si>
  <si>
    <t xml:space="preserve">        极地考察</t>
  </si>
  <si>
    <t>2200211</t>
  </si>
  <si>
    <t>极地考察</t>
  </si>
  <si>
    <t xml:space="preserve">        海洋矿产资源勘探研究</t>
  </si>
  <si>
    <t>2200212</t>
  </si>
  <si>
    <t>海洋矿产资源勘探研究</t>
  </si>
  <si>
    <t xml:space="preserve">        海港航标维护</t>
  </si>
  <si>
    <t>2200213</t>
  </si>
  <si>
    <t>海港航标维护</t>
  </si>
  <si>
    <t xml:space="preserve">        海域使用金支出</t>
  </si>
  <si>
    <t>2200214</t>
  </si>
  <si>
    <t>海域使用金支出</t>
  </si>
  <si>
    <t xml:space="preserve">        海水淡化</t>
  </si>
  <si>
    <t>2200215</t>
  </si>
  <si>
    <t>海水淡化</t>
  </si>
  <si>
    <t xml:space="preserve">        海洋工程排污费支出</t>
  </si>
  <si>
    <t>2200216</t>
  </si>
  <si>
    <t>海洋工程排污费支出</t>
  </si>
  <si>
    <t xml:space="preserve">        无居民海岛使用金支出</t>
  </si>
  <si>
    <t>2200217</t>
  </si>
  <si>
    <t>无居民海岛使用金支出</t>
  </si>
  <si>
    <t>2200250</t>
  </si>
  <si>
    <t xml:space="preserve">        其他海洋管理事务支出</t>
  </si>
  <si>
    <t>2200299</t>
  </si>
  <si>
    <t>其他海洋管理事务支出</t>
  </si>
  <si>
    <t xml:space="preserve">      测绘事务</t>
  </si>
  <si>
    <t>22003</t>
  </si>
  <si>
    <t>测绘事务</t>
  </si>
  <si>
    <t>2200301</t>
  </si>
  <si>
    <t>2200302</t>
  </si>
  <si>
    <t>2200303</t>
  </si>
  <si>
    <t xml:space="preserve">        基础测绘</t>
  </si>
  <si>
    <t>2200304</t>
  </si>
  <si>
    <t>基础测绘</t>
  </si>
  <si>
    <t xml:space="preserve">        航空摄影</t>
  </si>
  <si>
    <t>2200305</t>
  </si>
  <si>
    <t>航空摄影</t>
  </si>
  <si>
    <t xml:space="preserve">        测绘工程建设</t>
  </si>
  <si>
    <t>2200306</t>
  </si>
  <si>
    <t>测绘工程建设</t>
  </si>
  <si>
    <t>2200350</t>
  </si>
  <si>
    <t xml:space="preserve">        其他测绘事务支出</t>
  </si>
  <si>
    <t>2200399</t>
  </si>
  <si>
    <t>其他测绘事务支出</t>
  </si>
  <si>
    <t xml:space="preserve">      地震事务</t>
  </si>
  <si>
    <t>22004</t>
  </si>
  <si>
    <t>地震事务</t>
  </si>
  <si>
    <t>2200401</t>
  </si>
  <si>
    <t>2200402</t>
  </si>
  <si>
    <t>2200403</t>
  </si>
  <si>
    <t xml:space="preserve">        地震监测</t>
  </si>
  <si>
    <t>2200404</t>
  </si>
  <si>
    <t>地震监测</t>
  </si>
  <si>
    <t xml:space="preserve">        地震预测预报</t>
  </si>
  <si>
    <t>2200408</t>
  </si>
  <si>
    <t>地震预测预报</t>
  </si>
  <si>
    <t xml:space="preserve">        地震灾害预防</t>
  </si>
  <si>
    <t>2200409</t>
  </si>
  <si>
    <t>地震灾害预防</t>
  </si>
  <si>
    <t xml:space="preserve">        地震应急救援</t>
  </si>
  <si>
    <t>2200410</t>
  </si>
  <si>
    <t>地震应急救援</t>
  </si>
  <si>
    <t xml:space="preserve">        地震环境探察</t>
  </si>
  <si>
    <t>2200411</t>
  </si>
  <si>
    <t>地震环境探察</t>
  </si>
  <si>
    <t xml:space="preserve">        防震减灾信息管理</t>
  </si>
  <si>
    <t>2200412</t>
  </si>
  <si>
    <t>防震减灾信息管理</t>
  </si>
  <si>
    <t xml:space="preserve">        防震减灾基础管理</t>
  </si>
  <si>
    <t>2200413</t>
  </si>
  <si>
    <t>防震减灾基础管理</t>
  </si>
  <si>
    <t xml:space="preserve">        地震事业机构</t>
  </si>
  <si>
    <t>2200450</t>
  </si>
  <si>
    <t>地震事业机构</t>
  </si>
  <si>
    <t xml:space="preserve">        其他地震事务支出</t>
  </si>
  <si>
    <t>2200499</t>
  </si>
  <si>
    <t>其他地震事务支出</t>
  </si>
  <si>
    <t xml:space="preserve">      气象事务</t>
  </si>
  <si>
    <t>22005</t>
  </si>
  <si>
    <t>气象事务</t>
  </si>
  <si>
    <t>2200501</t>
  </si>
  <si>
    <t>2200502</t>
  </si>
  <si>
    <t>2200503</t>
  </si>
  <si>
    <t xml:space="preserve">        气象事业机构</t>
  </si>
  <si>
    <t>2200504</t>
  </si>
  <si>
    <t>气象事业机构</t>
  </si>
  <si>
    <t xml:space="preserve">        气象技术研究应用</t>
  </si>
  <si>
    <t>2200505</t>
  </si>
  <si>
    <t>气象技术研究应用与培训</t>
  </si>
  <si>
    <t xml:space="preserve">        气象探测</t>
  </si>
  <si>
    <t>2200506</t>
  </si>
  <si>
    <t>气象探测</t>
  </si>
  <si>
    <t xml:space="preserve">        气象信息传输及管理</t>
  </si>
  <si>
    <t>2200507</t>
  </si>
  <si>
    <t>气象信息传输及管理</t>
  </si>
  <si>
    <t xml:space="preserve">        气象预报预测</t>
  </si>
  <si>
    <t>2200508</t>
  </si>
  <si>
    <t>气象预报预测</t>
  </si>
  <si>
    <t xml:space="preserve">        气象服务</t>
  </si>
  <si>
    <t>2200509</t>
  </si>
  <si>
    <t>气象服务</t>
  </si>
  <si>
    <t xml:space="preserve">        气象装备保障维护</t>
  </si>
  <si>
    <t>2200510</t>
  </si>
  <si>
    <t>气象装备保障维护</t>
  </si>
  <si>
    <t xml:space="preserve">        气象基础设施建设与维修</t>
  </si>
  <si>
    <t>2200511</t>
  </si>
  <si>
    <t>气象台站建设与运行保障</t>
  </si>
  <si>
    <t xml:space="preserve">        气象卫星</t>
  </si>
  <si>
    <t>2200512</t>
  </si>
  <si>
    <t>气象卫星</t>
  </si>
  <si>
    <t xml:space="preserve">        气象法规与标准</t>
  </si>
  <si>
    <t>2200513</t>
  </si>
  <si>
    <t>气象法规与标准</t>
  </si>
  <si>
    <t xml:space="preserve">        气象资金审计稽查</t>
  </si>
  <si>
    <t>2200514</t>
  </si>
  <si>
    <t>气象资金审计稽查</t>
  </si>
  <si>
    <t xml:space="preserve">        其他气象事务支出</t>
  </si>
  <si>
    <t>2200599</t>
  </si>
  <si>
    <t>其他气象事务支出</t>
  </si>
  <si>
    <t xml:space="preserve">      其他国土海洋气象等支出</t>
  </si>
  <si>
    <t>22099</t>
  </si>
  <si>
    <t>其他国土资源气象等事务支出</t>
  </si>
  <si>
    <t>十九、住房保障支出</t>
  </si>
  <si>
    <t>住房保障支出</t>
  </si>
  <si>
    <t xml:space="preserve">      保障性安居工程支出</t>
  </si>
  <si>
    <t>22101</t>
  </si>
  <si>
    <t>保障性安居工程支出</t>
  </si>
  <si>
    <t xml:space="preserve">        廉租住房</t>
  </si>
  <si>
    <t>2210101</t>
  </si>
  <si>
    <t>廉租住房</t>
  </si>
  <si>
    <t xml:space="preserve">        沉陷区治理</t>
  </si>
  <si>
    <t>2210102</t>
  </si>
  <si>
    <t>沉陷区治理</t>
  </si>
  <si>
    <t xml:space="preserve">        棚户区改造</t>
  </si>
  <si>
    <t>2210103</t>
  </si>
  <si>
    <t>棚户区改造</t>
  </si>
  <si>
    <t xml:space="preserve">        少数民族地区游牧民定居工程</t>
  </si>
  <si>
    <t>2210104</t>
  </si>
  <si>
    <t>少数民族地区游牧民定居工程</t>
  </si>
  <si>
    <t xml:space="preserve">        农村危房改造</t>
  </si>
  <si>
    <t>2210105</t>
  </si>
  <si>
    <t>农村危房改造</t>
  </si>
  <si>
    <t xml:space="preserve">        公共租赁住房</t>
  </si>
  <si>
    <t>2210106</t>
  </si>
  <si>
    <t>公共租赁住房</t>
  </si>
  <si>
    <t xml:space="preserve">        保障性住房租金补贴</t>
  </si>
  <si>
    <t>2210107</t>
  </si>
  <si>
    <t>保障性住房租金补贴</t>
  </si>
  <si>
    <t xml:space="preserve">        其他保障性安居工程支出</t>
  </si>
  <si>
    <t>2210199</t>
  </si>
  <si>
    <t>其他保障性安居工程支出</t>
  </si>
  <si>
    <t xml:space="preserve">      住房改革支出</t>
  </si>
  <si>
    <t>22102</t>
  </si>
  <si>
    <t>住房改革支出</t>
  </si>
  <si>
    <t xml:space="preserve">        住房公积金</t>
  </si>
  <si>
    <t>2210201</t>
  </si>
  <si>
    <t>住房公积金</t>
  </si>
  <si>
    <t xml:space="preserve">        提租补贴</t>
  </si>
  <si>
    <t>2210202</t>
  </si>
  <si>
    <t>提租补贴</t>
  </si>
  <si>
    <t xml:space="preserve">        购房补贴</t>
  </si>
  <si>
    <t>2210203</t>
  </si>
  <si>
    <t>购房补贴</t>
  </si>
  <si>
    <t xml:space="preserve">      城乡社区住宅</t>
  </si>
  <si>
    <t>22103</t>
  </si>
  <si>
    <t>城乡社区住宅</t>
  </si>
  <si>
    <t xml:space="preserve">        公有住房建设和维修改造支出</t>
  </si>
  <si>
    <t>2210301</t>
  </si>
  <si>
    <t>公有住房建设和维修改造支出</t>
  </si>
  <si>
    <t xml:space="preserve">        其他城乡社区住宅支出</t>
  </si>
  <si>
    <t>2210399</t>
  </si>
  <si>
    <t>其他城乡社区住宅支出</t>
  </si>
  <si>
    <t>二十、粮油物资储备支出</t>
  </si>
  <si>
    <t xml:space="preserve">      粮油事务</t>
  </si>
  <si>
    <t>22201</t>
  </si>
  <si>
    <t>粮油事务</t>
  </si>
  <si>
    <t>2220101</t>
  </si>
  <si>
    <t>2220102</t>
  </si>
  <si>
    <t>2220103</t>
  </si>
  <si>
    <t xml:space="preserve">        粮食财务与审计支出</t>
  </si>
  <si>
    <t>2220104</t>
  </si>
  <si>
    <t>粮食财务与审计支出</t>
  </si>
  <si>
    <t xml:space="preserve">        粮食信息统计</t>
  </si>
  <si>
    <t>2220105</t>
  </si>
  <si>
    <t>粮食信息统计</t>
  </si>
  <si>
    <t xml:space="preserve">        粮食专项业务活动</t>
  </si>
  <si>
    <t>2220106</t>
  </si>
  <si>
    <t>粮食专项业务活动</t>
  </si>
  <si>
    <t xml:space="preserve">        国家粮油差价补贴</t>
  </si>
  <si>
    <t>2220107</t>
  </si>
  <si>
    <t>国家粮油差价补贴</t>
  </si>
  <si>
    <t xml:space="preserve">        粮食财务挂账利息补贴</t>
  </si>
  <si>
    <t>2220112</t>
  </si>
  <si>
    <t>粮食财务挂账利息补贴</t>
  </si>
  <si>
    <t xml:space="preserve">        粮食财务挂账消化款</t>
  </si>
  <si>
    <t>2220113</t>
  </si>
  <si>
    <t>粮食财务挂账消化款</t>
  </si>
  <si>
    <t xml:space="preserve">        处理陈化粮补贴</t>
  </si>
  <si>
    <t>2220114</t>
  </si>
  <si>
    <t>处理陈化粮补贴</t>
  </si>
  <si>
    <t xml:space="preserve">        粮食风险基金</t>
  </si>
  <si>
    <t>2220115</t>
  </si>
  <si>
    <t>粮食风险基金</t>
  </si>
  <si>
    <t xml:space="preserve">        粮油市场调控专项资金</t>
  </si>
  <si>
    <t>2220118</t>
  </si>
  <si>
    <t>粮油市场调控专项资金</t>
  </si>
  <si>
    <t>2220150</t>
  </si>
  <si>
    <t xml:space="preserve">        其他粮油事务支出</t>
  </si>
  <si>
    <t>2220199</t>
  </si>
  <si>
    <t>其他粮油事务支出</t>
  </si>
  <si>
    <t xml:space="preserve">      物资事务</t>
  </si>
  <si>
    <t>22202</t>
  </si>
  <si>
    <t>物资事务</t>
  </si>
  <si>
    <t>2220201</t>
  </si>
  <si>
    <t>2220202</t>
  </si>
  <si>
    <t>2220203</t>
  </si>
  <si>
    <t xml:space="preserve">        铁路专用线</t>
  </si>
  <si>
    <t>2220204</t>
  </si>
  <si>
    <t>铁路专用线</t>
  </si>
  <si>
    <t xml:space="preserve">        护库武警和民兵支出</t>
  </si>
  <si>
    <t>2220205</t>
  </si>
  <si>
    <t>护库武警和民兵支出</t>
  </si>
  <si>
    <t xml:space="preserve">        物资保管与保养</t>
  </si>
  <si>
    <t>2220206</t>
  </si>
  <si>
    <t>物资保管与保养</t>
  </si>
  <si>
    <t xml:space="preserve">        专项贷款利息</t>
  </si>
  <si>
    <t>2220207</t>
  </si>
  <si>
    <t>专项贷款利息</t>
  </si>
  <si>
    <t xml:space="preserve">        物资转移</t>
  </si>
  <si>
    <t>2220209</t>
  </si>
  <si>
    <t>物资转移</t>
  </si>
  <si>
    <t xml:space="preserve">        物资轮换</t>
  </si>
  <si>
    <t>2220210</t>
  </si>
  <si>
    <t>物资轮换</t>
  </si>
  <si>
    <t xml:space="preserve">        仓库建设</t>
  </si>
  <si>
    <t>2220211</t>
  </si>
  <si>
    <t>仓库建设</t>
  </si>
  <si>
    <t xml:space="preserve">        仓库安防</t>
  </si>
  <si>
    <t>2220212</t>
  </si>
  <si>
    <t>仓库安防</t>
  </si>
  <si>
    <t>2220250</t>
  </si>
  <si>
    <t xml:space="preserve">        其他物资事务支出</t>
  </si>
  <si>
    <t>2220299</t>
  </si>
  <si>
    <t>其他物资事务支出</t>
  </si>
  <si>
    <t xml:space="preserve">      能源储备</t>
  </si>
  <si>
    <t>22301</t>
  </si>
  <si>
    <t>能源储备</t>
  </si>
  <si>
    <t xml:space="preserve">        石油储备支出</t>
  </si>
  <si>
    <t>2230101</t>
  </si>
  <si>
    <t>一般预算石油储备支出</t>
  </si>
  <si>
    <t xml:space="preserve">        国家留成油串换石油储备支出</t>
  </si>
  <si>
    <t>2230102</t>
  </si>
  <si>
    <t>国家留成油串换石油储备支出</t>
  </si>
  <si>
    <t xml:space="preserve">        天然铀能源储备</t>
  </si>
  <si>
    <t>2230103</t>
  </si>
  <si>
    <t>天然铀能源储备</t>
  </si>
  <si>
    <t xml:space="preserve">        煤炭储备</t>
  </si>
  <si>
    <t>2230104</t>
  </si>
  <si>
    <t>煤炭储备</t>
  </si>
  <si>
    <t xml:space="preserve">        其他能源储备</t>
  </si>
  <si>
    <t>2230199</t>
  </si>
  <si>
    <t>其他能源储备</t>
  </si>
  <si>
    <t xml:space="preserve">      粮油储备</t>
  </si>
  <si>
    <t>22302</t>
  </si>
  <si>
    <t>粮油储备</t>
  </si>
  <si>
    <t xml:space="preserve">        储备粮油补贴支出</t>
  </si>
  <si>
    <t>2230201</t>
  </si>
  <si>
    <t>储备粮油补贴支出</t>
  </si>
  <si>
    <t xml:space="preserve">        储备粮油差价补贴</t>
  </si>
  <si>
    <t>2230202</t>
  </si>
  <si>
    <t>储备粮油差价补贴</t>
  </si>
  <si>
    <t xml:space="preserve">        储备粮（油）库建设</t>
  </si>
  <si>
    <t>2230203</t>
  </si>
  <si>
    <t>储备粮（油）库建设</t>
  </si>
  <si>
    <t xml:space="preserve">        最低收购价政策支出</t>
  </si>
  <si>
    <t>2230204</t>
  </si>
  <si>
    <t>最低收购价政策支出</t>
  </si>
  <si>
    <t xml:space="preserve">        其他粮油储备支出</t>
  </si>
  <si>
    <t>2230299</t>
  </si>
  <si>
    <t>其他粮油储备支出</t>
  </si>
  <si>
    <t xml:space="preserve">      重要商品储备</t>
  </si>
  <si>
    <t>22303</t>
  </si>
  <si>
    <t>重要商品储备</t>
  </si>
  <si>
    <t xml:space="preserve">        棉花储备</t>
  </si>
  <si>
    <t>2230301</t>
  </si>
  <si>
    <t>棉花储备</t>
  </si>
  <si>
    <t xml:space="preserve">        食糖储备</t>
  </si>
  <si>
    <t>2230302</t>
  </si>
  <si>
    <t>食糖储备</t>
  </si>
  <si>
    <t xml:space="preserve">        肉类储备</t>
  </si>
  <si>
    <t>2230303</t>
  </si>
  <si>
    <t>肉类储备</t>
  </si>
  <si>
    <t xml:space="preserve">        化肥储备</t>
  </si>
  <si>
    <t>2230304</t>
  </si>
  <si>
    <t>化肥储备</t>
  </si>
  <si>
    <t xml:space="preserve">        农药储备</t>
  </si>
  <si>
    <t>2230305</t>
  </si>
  <si>
    <t>农药储备</t>
  </si>
  <si>
    <t xml:space="preserve">        边销茶储备</t>
  </si>
  <si>
    <t>2230306</t>
  </si>
  <si>
    <t>边销茶储备</t>
  </si>
  <si>
    <t xml:space="preserve">        羊毛储备</t>
  </si>
  <si>
    <t>2230307</t>
  </si>
  <si>
    <t>羊毛储备</t>
  </si>
  <si>
    <t xml:space="preserve">        医药储备</t>
  </si>
  <si>
    <t>2230308</t>
  </si>
  <si>
    <t>医药储备</t>
  </si>
  <si>
    <t xml:space="preserve">        食盐储备</t>
  </si>
  <si>
    <t>2230309</t>
  </si>
  <si>
    <t>食盐储备</t>
  </si>
  <si>
    <t xml:space="preserve">        战略物资储备</t>
  </si>
  <si>
    <t>2230310</t>
  </si>
  <si>
    <t>战略物资储备</t>
  </si>
  <si>
    <t xml:space="preserve">        其他重要商品储备支出</t>
  </si>
  <si>
    <t>2230399</t>
  </si>
  <si>
    <t>其他重要商品储备支出</t>
  </si>
  <si>
    <t>二十一、预备费</t>
  </si>
  <si>
    <t>预备费</t>
  </si>
  <si>
    <t>二十二、国债还本付息支出</t>
  </si>
  <si>
    <t>228</t>
  </si>
  <si>
    <t>国债还本付息支出</t>
  </si>
  <si>
    <t xml:space="preserve">        地方向国外借款还本</t>
  </si>
  <si>
    <t>22801</t>
  </si>
  <si>
    <t>地方向国外借款还本</t>
  </si>
  <si>
    <t xml:space="preserve">        国内债务付息</t>
  </si>
  <si>
    <t>22808</t>
  </si>
  <si>
    <t>国内债务付息</t>
  </si>
  <si>
    <t xml:space="preserve">        国外债务付息</t>
  </si>
  <si>
    <t>22809</t>
  </si>
  <si>
    <t>国外债务付息</t>
  </si>
  <si>
    <t xml:space="preserve">        国内外债务发行</t>
  </si>
  <si>
    <t>22810</t>
  </si>
  <si>
    <t>国内外债务发行</t>
  </si>
  <si>
    <t xml:space="preserve">        补充还贷准备金</t>
  </si>
  <si>
    <t>22811</t>
  </si>
  <si>
    <t>补充还贷准备金</t>
  </si>
  <si>
    <t xml:space="preserve">        地方政府债券付息</t>
  </si>
  <si>
    <t>22813</t>
  </si>
  <si>
    <t>财政部代理发行地方政府债券付息</t>
  </si>
  <si>
    <t>二十三、其他支出</t>
  </si>
  <si>
    <t>229</t>
  </si>
  <si>
    <t xml:space="preserve">        年初预留</t>
  </si>
  <si>
    <t>22902</t>
  </si>
  <si>
    <t>年初预留</t>
  </si>
  <si>
    <t xml:space="preserve">        其他支出</t>
  </si>
  <si>
    <t>21</t>
  </si>
  <si>
    <t>一般预算支出合计</t>
  </si>
  <si>
    <t>230</t>
  </si>
  <si>
    <t xml:space="preserve">  上解上级支出</t>
  </si>
  <si>
    <t>上解上级支出</t>
  </si>
  <si>
    <t xml:space="preserve">    体制上解支出</t>
  </si>
  <si>
    <t>2300209</t>
  </si>
  <si>
    <t>体制上解支出</t>
  </si>
  <si>
    <t xml:space="preserve">    出口退税专项上解支出</t>
  </si>
  <si>
    <t>2300210</t>
  </si>
  <si>
    <t>出口退税专项上解支出</t>
  </si>
  <si>
    <t xml:space="preserve">    成品油价格和税费改革专项上解支出</t>
  </si>
  <si>
    <t>2300216</t>
  </si>
  <si>
    <t>成品油价格和税费改革专项上解支出</t>
  </si>
  <si>
    <t xml:space="preserve">    专项上解支出</t>
  </si>
  <si>
    <t>2300351</t>
  </si>
  <si>
    <t>专项上解支出</t>
  </si>
  <si>
    <t xml:space="preserve">  补助下级支出</t>
  </si>
  <si>
    <t>补助下级支出</t>
  </si>
  <si>
    <t xml:space="preserve">    返还性支出</t>
  </si>
  <si>
    <t>23001</t>
  </si>
  <si>
    <t>返还性支出</t>
  </si>
  <si>
    <t xml:space="preserve">      增值税和消费税税收返还支出 </t>
  </si>
  <si>
    <t>2300101</t>
  </si>
  <si>
    <t>增值税和消费税税收返还支出</t>
  </si>
  <si>
    <t xml:space="preserve">      所得税基数返还支出</t>
  </si>
  <si>
    <t>2300102</t>
  </si>
  <si>
    <t>所得税基数返还支出</t>
  </si>
  <si>
    <t xml:space="preserve">      成品油价格和税费改革税收返还支出</t>
  </si>
  <si>
    <t>2300103</t>
  </si>
  <si>
    <t>成品油价格和税费改革税收返还支出</t>
  </si>
  <si>
    <t xml:space="preserve">      其他税收返还支出</t>
  </si>
  <si>
    <t>2300199</t>
  </si>
  <si>
    <t>其他税收返还支出</t>
  </si>
  <si>
    <t xml:space="preserve">    一般性转移支付</t>
  </si>
  <si>
    <t>23002</t>
  </si>
  <si>
    <t>一般性转移支付支出</t>
  </si>
  <si>
    <t xml:space="preserve">      体制补助支出</t>
  </si>
  <si>
    <t>2300201</t>
  </si>
  <si>
    <t>体制补助支出</t>
  </si>
  <si>
    <t xml:space="preserve">      均衡性转移支付支出</t>
  </si>
  <si>
    <t>2300202</t>
  </si>
  <si>
    <t>均衡性转移支付支出</t>
  </si>
  <si>
    <t xml:space="preserve">      革命老区及民族和边境地区转移支付支出</t>
  </si>
  <si>
    <t>2300203</t>
  </si>
  <si>
    <t>民族地区转移支付支出</t>
  </si>
  <si>
    <t xml:space="preserve">      调整工资转移支付支出</t>
  </si>
  <si>
    <t>2300204</t>
  </si>
  <si>
    <t>调整工资转移支付支出</t>
  </si>
  <si>
    <t xml:space="preserve">      农村税费改革转移支付支出</t>
  </si>
  <si>
    <t>2300206</t>
  </si>
  <si>
    <t>农村税费改革转移支付支出</t>
  </si>
  <si>
    <t xml:space="preserve">      县级基本财力保障机制奖补资金支出</t>
  </si>
  <si>
    <t>2300207</t>
  </si>
  <si>
    <t>县级基本财力保障机制奖补资金支出</t>
  </si>
  <si>
    <t xml:space="preserve">      结算补助支出</t>
  </si>
  <si>
    <t>2300208</t>
  </si>
  <si>
    <t>结算补助支出</t>
  </si>
  <si>
    <t xml:space="preserve">      化解债务补助支出</t>
  </si>
  <si>
    <t>2300211</t>
  </si>
  <si>
    <t>化解债务补助支出</t>
  </si>
  <si>
    <t xml:space="preserve">      资源枯竭型城市转移支付补助支出</t>
  </si>
  <si>
    <t>2300212</t>
  </si>
  <si>
    <t>资源枯竭型城市转移支付补助支出</t>
  </si>
  <si>
    <t xml:space="preserve">      企业事业单位划转补助支出</t>
  </si>
  <si>
    <t>2300214</t>
  </si>
  <si>
    <t>企事业单位划转补助支出</t>
  </si>
  <si>
    <t xml:space="preserve">      成品油价格和税费改革转移支付补助支出</t>
  </si>
  <si>
    <t>2300215</t>
  </si>
  <si>
    <t>成品油价格和税费改革转移支付补助支出</t>
  </si>
  <si>
    <t xml:space="preserve">      工商部门停征两费转移支付支出</t>
  </si>
  <si>
    <t>2300218</t>
  </si>
  <si>
    <t>工商部门停征两费转移支付支出</t>
  </si>
  <si>
    <t xml:space="preserve">      基层公检法司转移支付支出</t>
  </si>
  <si>
    <t>2300220</t>
  </si>
  <si>
    <t>公共安全转移支付支出</t>
  </si>
  <si>
    <t xml:space="preserve">      义务教育等转移支付支出</t>
  </si>
  <si>
    <t>2300221</t>
  </si>
  <si>
    <t>教育转移支付支出</t>
  </si>
  <si>
    <t xml:space="preserve">      基本养老保险和低保等转移支付支出</t>
  </si>
  <si>
    <t>2300222</t>
  </si>
  <si>
    <t>社会保障和就业转移支付支出</t>
  </si>
  <si>
    <t xml:space="preserve">      新型农村合作医疗等转移支付支出</t>
  </si>
  <si>
    <t>2300223</t>
  </si>
  <si>
    <t>医疗卫生转移支付支出</t>
  </si>
  <si>
    <t xml:space="preserve">      农村综合改革转移支付支出</t>
  </si>
  <si>
    <t>2300224</t>
  </si>
  <si>
    <t>农林水转移支付支出</t>
  </si>
  <si>
    <t xml:space="preserve">      产粮（油）大县奖励资金支出</t>
  </si>
  <si>
    <t>2300225</t>
  </si>
  <si>
    <t>产粮(油)大县奖励资金支出</t>
  </si>
  <si>
    <t xml:space="preserve">      重点生态功能区转移支付支出</t>
  </si>
  <si>
    <t>2300226</t>
  </si>
  <si>
    <t>重点生态功能区转移支付支出</t>
  </si>
  <si>
    <t xml:space="preserve">      固定数额补助支出</t>
  </si>
  <si>
    <r>
      <rPr>
        <sz val="11"/>
        <rFont val="宋体"/>
        <charset val="134"/>
      </rPr>
      <t>230022</t>
    </r>
    <r>
      <rPr>
        <sz val="11"/>
        <rFont val="宋体"/>
        <charset val="134"/>
      </rPr>
      <t>7</t>
    </r>
  </si>
  <si>
    <t>2300227</t>
  </si>
  <si>
    <t>固定数额补助支出</t>
  </si>
  <si>
    <t xml:space="preserve">      其他一般性转移支付支出</t>
  </si>
  <si>
    <t>2300299</t>
  </si>
  <si>
    <t>其他一般性转移支付支出</t>
  </si>
  <si>
    <t xml:space="preserve">    专项转移支付支出</t>
  </si>
  <si>
    <t>23003</t>
  </si>
  <si>
    <t>专项转移支付支出</t>
  </si>
  <si>
    <t>2300301</t>
  </si>
  <si>
    <t>2300302</t>
  </si>
  <si>
    <t>2300303</t>
  </si>
  <si>
    <t>2300304</t>
  </si>
  <si>
    <t>2300305</t>
  </si>
  <si>
    <t>2300306</t>
  </si>
  <si>
    <t>2300307</t>
  </si>
  <si>
    <t>2300308</t>
  </si>
  <si>
    <t>2300310</t>
  </si>
  <si>
    <t>2300311</t>
  </si>
  <si>
    <t>2300312</t>
  </si>
  <si>
    <t>2300313</t>
  </si>
  <si>
    <t>2300314</t>
  </si>
  <si>
    <t>2300315</t>
  </si>
  <si>
    <t>2300316</t>
  </si>
  <si>
    <t>2300317</t>
  </si>
  <si>
    <t xml:space="preserve">      国土海洋气象等</t>
  </si>
  <si>
    <t>2300320</t>
  </si>
  <si>
    <t>2300321</t>
  </si>
  <si>
    <t>2300322</t>
  </si>
  <si>
    <t>2300399</t>
  </si>
  <si>
    <t xml:space="preserve">  增设预算周转金</t>
  </si>
  <si>
    <t>230D</t>
  </si>
  <si>
    <t>增设预算周转金</t>
  </si>
  <si>
    <t xml:space="preserve">  债券还本支出</t>
  </si>
  <si>
    <t>22800</t>
  </si>
  <si>
    <t>22812</t>
  </si>
  <si>
    <t>地方政府债券还本</t>
  </si>
  <si>
    <t>2300801</t>
  </si>
  <si>
    <t>调出资金</t>
  </si>
  <si>
    <t xml:space="preserve">  年终结余</t>
  </si>
  <si>
    <t>2300901</t>
  </si>
  <si>
    <t xml:space="preserve">    结转</t>
  </si>
  <si>
    <t>2300901A</t>
  </si>
  <si>
    <t>2300901B</t>
  </si>
  <si>
    <t xml:space="preserve">  转贷地方政府债券支出</t>
  </si>
  <si>
    <t>2301101</t>
  </si>
  <si>
    <t>转贷财政部代理发行地方政府债券支出</t>
  </si>
  <si>
    <t xml:space="preserve">  援助其他地区支出</t>
  </si>
  <si>
    <t>23013</t>
  </si>
  <si>
    <t xml:space="preserve">  预算稳定调节基金</t>
  </si>
  <si>
    <t>23006</t>
  </si>
  <si>
    <t>安排预算稳定调节基金</t>
  </si>
  <si>
    <t>附：固定数额补助支出</t>
  </si>
  <si>
    <r>
      <rPr>
        <sz val="11"/>
        <rFont val="宋体"/>
        <charset val="134"/>
      </rPr>
      <t>22904</t>
    </r>
  </si>
  <si>
    <t>20510</t>
  </si>
  <si>
    <t>地方教育附加安排的支出</t>
  </si>
  <si>
    <t>2051001</t>
  </si>
  <si>
    <t>2051002</t>
  </si>
  <si>
    <t>2051003</t>
  </si>
  <si>
    <t>2051004</t>
  </si>
  <si>
    <t>2051005</t>
  </si>
  <si>
    <t>2051099</t>
  </si>
  <si>
    <t>其他地方教育附加安排的支出</t>
  </si>
  <si>
    <t>一、文化体育与传媒支出</t>
  </si>
  <si>
    <r>
      <rPr>
        <sz val="11"/>
        <rFont val="宋体"/>
        <charset val="134"/>
      </rPr>
      <t>229</t>
    </r>
    <r>
      <rPr>
        <sz val="11"/>
        <rFont val="宋体"/>
        <charset val="134"/>
      </rPr>
      <t>04</t>
    </r>
  </si>
  <si>
    <t>20706</t>
  </si>
  <si>
    <t>文化事业建设费安排的支出</t>
  </si>
  <si>
    <t>2070601</t>
  </si>
  <si>
    <t>精神文明建设</t>
  </si>
  <si>
    <t>2070602</t>
  </si>
  <si>
    <t>人才培训教学</t>
  </si>
  <si>
    <t>2070603</t>
  </si>
  <si>
    <t>文化创作</t>
  </si>
  <si>
    <t>2070604</t>
  </si>
  <si>
    <t>文化事业单位补助</t>
  </si>
  <si>
    <t>2070605</t>
  </si>
  <si>
    <t>爱国主义教育基地</t>
  </si>
  <si>
    <t>2070699</t>
  </si>
  <si>
    <t>其他文化事业建设费安排的支出</t>
  </si>
  <si>
    <t xml:space="preserve">    国家电影事业发展专项资金支出</t>
  </si>
  <si>
    <t>20707</t>
  </si>
  <si>
    <t>国家电影事业发展专项资金支出</t>
  </si>
  <si>
    <t xml:space="preserve">      资助国产影片放映</t>
  </si>
  <si>
    <t>2070701</t>
  </si>
  <si>
    <t>资助国产影片放映</t>
  </si>
  <si>
    <t xml:space="preserve">      资助城市影院</t>
  </si>
  <si>
    <t>2070702</t>
  </si>
  <si>
    <t>资助城市影院</t>
  </si>
  <si>
    <t xml:space="preserve">      资助少数民族电影译制</t>
  </si>
  <si>
    <t>2070703</t>
  </si>
  <si>
    <t>资助少数民族电影译制</t>
  </si>
  <si>
    <t xml:space="preserve">      其他国家电影事业发展专项资金支出</t>
  </si>
  <si>
    <t>2070799</t>
  </si>
  <si>
    <t>其他国家电影事业发展专项资金支出</t>
  </si>
  <si>
    <t xml:space="preserve">    大中型水库移民后期扶持基金支出</t>
  </si>
  <si>
    <t>20822</t>
  </si>
  <si>
    <t>大中型水库移民后期扶持基金支出</t>
  </si>
  <si>
    <t xml:space="preserve">      移民补助</t>
  </si>
  <si>
    <t>2082201</t>
  </si>
  <si>
    <t>移民补助</t>
  </si>
  <si>
    <t xml:space="preserve">      基础设施建设和经济发展</t>
  </si>
  <si>
    <t>2082202</t>
  </si>
  <si>
    <t>基础设施建设和经济发展</t>
  </si>
  <si>
    <t xml:space="preserve">      其他大中型水库移民后期扶持基金支出</t>
  </si>
  <si>
    <t>2082299</t>
  </si>
  <si>
    <t>其他大中型水库移民后期扶持基金支出</t>
  </si>
  <si>
    <t xml:space="preserve">    小型水库移民扶助基金支出</t>
  </si>
  <si>
    <t>20823</t>
  </si>
  <si>
    <t>小型水库移民扶助基金支出</t>
  </si>
  <si>
    <t>2082301</t>
  </si>
  <si>
    <t>2082302</t>
  </si>
  <si>
    <t xml:space="preserve">      其他小型水库移民扶助基金支出</t>
  </si>
  <si>
    <t>2082399</t>
  </si>
  <si>
    <t>其他小型水库移民扶助基金支出</t>
  </si>
  <si>
    <t>20860</t>
  </si>
  <si>
    <t>残疾人就业保障金支出</t>
  </si>
  <si>
    <t>2086001</t>
  </si>
  <si>
    <t>就业和培训</t>
  </si>
  <si>
    <t>2086002</t>
  </si>
  <si>
    <t>职业康复</t>
  </si>
  <si>
    <t>2086003</t>
  </si>
  <si>
    <t>扶持农村残疾人生产</t>
  </si>
  <si>
    <t>2086004</t>
  </si>
  <si>
    <t>奖励残疾人就业单位</t>
  </si>
  <si>
    <t>2086099</t>
  </si>
  <si>
    <t>其他残疾人就业保障金支出</t>
  </si>
  <si>
    <t>节能环保支出</t>
  </si>
  <si>
    <r>
      <rPr>
        <sz val="11"/>
        <rFont val="宋体"/>
        <charset val="134"/>
      </rPr>
      <t xml:space="preserve"> </t>
    </r>
    <r>
      <rPr>
        <sz val="11"/>
        <rFont val="宋体"/>
        <charset val="134"/>
      </rPr>
      <t xml:space="preserve">   可再生能源电价附加收入安排的支出</t>
    </r>
  </si>
  <si>
    <t>21160</t>
  </si>
  <si>
    <t>可再生能源电价附加收入安排的支出</t>
  </si>
  <si>
    <t xml:space="preserve">      其他可再生能源电价附加收入安排的支出</t>
  </si>
  <si>
    <t>2116099</t>
  </si>
  <si>
    <t>管理费用支出</t>
  </si>
  <si>
    <r>
      <rPr>
        <sz val="11"/>
        <rFont val="宋体"/>
        <charset val="134"/>
      </rPr>
      <t xml:space="preserve"> </t>
    </r>
    <r>
      <rPr>
        <sz val="11"/>
        <rFont val="宋体"/>
        <charset val="134"/>
      </rPr>
      <t xml:space="preserve">   废弃电器电子产品处理基金支出</t>
    </r>
  </si>
  <si>
    <t>21161</t>
  </si>
  <si>
    <t>废弃电器电子产品处理基金支出</t>
  </si>
  <si>
    <r>
      <rPr>
        <sz val="11"/>
        <rFont val="宋体"/>
        <charset val="134"/>
      </rPr>
      <t xml:space="preserve"> </t>
    </r>
    <r>
      <rPr>
        <sz val="11"/>
        <rFont val="宋体"/>
        <charset val="134"/>
      </rPr>
      <t xml:space="preserve">     回收处理费用补贴</t>
    </r>
  </si>
  <si>
    <r>
      <rPr>
        <sz val="11"/>
        <rFont val="宋体"/>
        <charset val="134"/>
      </rPr>
      <t>211610</t>
    </r>
    <r>
      <rPr>
        <sz val="11"/>
        <rFont val="宋体"/>
        <charset val="134"/>
      </rPr>
      <t>1</t>
    </r>
  </si>
  <si>
    <t>2116101</t>
  </si>
  <si>
    <t>回收处理费用补贴</t>
  </si>
  <si>
    <t xml:space="preserve">      信息系统建设</t>
  </si>
  <si>
    <t>2116102</t>
  </si>
  <si>
    <t xml:space="preserve">      基金征管经费</t>
  </si>
  <si>
    <t>2116103</t>
  </si>
  <si>
    <t>基金征管经费</t>
  </si>
  <si>
    <t xml:space="preserve">      其他废弃电器电子产品处理基金支出</t>
  </si>
  <si>
    <t>2116104</t>
  </si>
  <si>
    <t>其他废弃电器电子产品处理基金支出</t>
  </si>
  <si>
    <t xml:space="preserve">    政府住房基金支出</t>
  </si>
  <si>
    <t>21207</t>
  </si>
  <si>
    <t>政府住房基金支出</t>
  </si>
  <si>
    <t xml:space="preserve">      管理费用支出</t>
  </si>
  <si>
    <t>2120701</t>
  </si>
  <si>
    <t xml:space="preserve">      廉租住房支出</t>
  </si>
  <si>
    <t>2120702</t>
  </si>
  <si>
    <t>廉租住房支出</t>
  </si>
  <si>
    <t>2120799</t>
  </si>
  <si>
    <t>2120703</t>
  </si>
  <si>
    <t>廉租住房维护和管理支出</t>
  </si>
  <si>
    <t xml:space="preserve">      公共租赁住房支出</t>
  </si>
  <si>
    <t>2120704</t>
  </si>
  <si>
    <t>公共租赁住房支出</t>
  </si>
  <si>
    <t xml:space="preserve">      公共租赁住房维护和管理支出</t>
  </si>
  <si>
    <t>2120705</t>
  </si>
  <si>
    <t>公共租赁住房租金支出</t>
  </si>
  <si>
    <t xml:space="preserve">      保障性住房租金补贴</t>
  </si>
  <si>
    <r>
      <rPr>
        <sz val="11"/>
        <rFont val="宋体"/>
        <charset val="134"/>
      </rPr>
      <t>212070</t>
    </r>
    <r>
      <rPr>
        <sz val="11"/>
        <rFont val="宋体"/>
        <charset val="134"/>
      </rPr>
      <t>6</t>
    </r>
  </si>
  <si>
    <t>2120706</t>
  </si>
  <si>
    <t xml:space="preserve">      其他政府住房基金支出</t>
  </si>
  <si>
    <t>其他政府住房基金支出</t>
  </si>
  <si>
    <t xml:space="preserve">    国有土地使用权出让收入安排的支出</t>
  </si>
  <si>
    <t>21208</t>
  </si>
  <si>
    <t>国有土地使用权出让收入安排的支出</t>
  </si>
  <si>
    <t xml:space="preserve">      征地和拆迁补偿支出</t>
  </si>
  <si>
    <t>2120801</t>
  </si>
  <si>
    <t>征地和拆迁补偿支出</t>
  </si>
  <si>
    <t xml:space="preserve">      土地开发支出</t>
  </si>
  <si>
    <t>2120802</t>
  </si>
  <si>
    <t>土地开发支出</t>
  </si>
  <si>
    <t xml:space="preserve">      城市建设支出</t>
  </si>
  <si>
    <t>2120803</t>
  </si>
  <si>
    <t>城市建设支出</t>
  </si>
  <si>
    <t xml:space="preserve">      农村基础设施建设支出</t>
  </si>
  <si>
    <t>2120804</t>
  </si>
  <si>
    <t>农村基础设施建设支出</t>
  </si>
  <si>
    <t xml:space="preserve">      补助被征地农民支出</t>
  </si>
  <si>
    <t>2120805</t>
  </si>
  <si>
    <t>补助被征地农民支出</t>
  </si>
  <si>
    <t xml:space="preserve">      土地出让业务支出</t>
  </si>
  <si>
    <t>2120806</t>
  </si>
  <si>
    <t>土地出让业务支出</t>
  </si>
  <si>
    <t>2120807</t>
  </si>
  <si>
    <t>2120899</t>
  </si>
  <si>
    <t>2120808</t>
  </si>
  <si>
    <t>基础教育支出</t>
  </si>
  <si>
    <t xml:space="preserve">      支付破产或改制企业职工安置费</t>
  </si>
  <si>
    <t>2120809</t>
  </si>
  <si>
    <t>支付破产或改制企业职工安置费</t>
  </si>
  <si>
    <t xml:space="preserve">      棚户区改造支出</t>
  </si>
  <si>
    <t>2120810</t>
  </si>
  <si>
    <t>棚户区改造支出</t>
  </si>
  <si>
    <t>2120811</t>
  </si>
  <si>
    <t>2120812</t>
  </si>
  <si>
    <t>农田水利建设资金安排的支出</t>
  </si>
  <si>
    <r>
      <rPr>
        <sz val="11"/>
        <rFont val="宋体"/>
        <charset val="134"/>
      </rPr>
      <t>212081</t>
    </r>
    <r>
      <rPr>
        <sz val="11"/>
        <rFont val="宋体"/>
        <charset val="134"/>
      </rPr>
      <t>3</t>
    </r>
  </si>
  <si>
    <t>2120813</t>
  </si>
  <si>
    <t xml:space="preserve">      其他国有土地使用权出让收入安排的支出</t>
  </si>
  <si>
    <t>其他国有土地使用权出让收入安排的支出</t>
  </si>
  <si>
    <t xml:space="preserve">    城市公用事业附加安排的支出</t>
  </si>
  <si>
    <t>21209</t>
  </si>
  <si>
    <t>城市公用事业附加安排的支出</t>
  </si>
  <si>
    <t xml:space="preserve">      城市公共设施</t>
  </si>
  <si>
    <t>2120901</t>
  </si>
  <si>
    <t>城市公共设施</t>
  </si>
  <si>
    <t xml:space="preserve">      城市环境卫生</t>
  </si>
  <si>
    <t>2120902</t>
  </si>
  <si>
    <t>城市环境卫生</t>
  </si>
  <si>
    <t xml:space="preserve">      公有房屋</t>
  </si>
  <si>
    <t>2120903</t>
  </si>
  <si>
    <t>公有房屋</t>
  </si>
  <si>
    <t xml:space="preserve">      城市防洪</t>
  </si>
  <si>
    <t>2120904</t>
  </si>
  <si>
    <t>城市防洪</t>
  </si>
  <si>
    <t xml:space="preserve">      其他城市公用事业附加安排的支出</t>
  </si>
  <si>
    <t>2120999</t>
  </si>
  <si>
    <t>其他城市公用事业附加安排的支出</t>
  </si>
  <si>
    <t xml:space="preserve">    国有土地收益基金支出</t>
  </si>
  <si>
    <t>21210</t>
  </si>
  <si>
    <t>国有土地收益基金支出</t>
  </si>
  <si>
    <t>　    征地和拆迁补偿支出</t>
  </si>
  <si>
    <t>2121001</t>
  </si>
  <si>
    <t>　    土地开发支出</t>
  </si>
  <si>
    <t>2121002</t>
  </si>
  <si>
    <t>　    其他国有土地收益基金支出</t>
  </si>
  <si>
    <t>2121099</t>
  </si>
  <si>
    <t>其他国有土地收益基金支出</t>
  </si>
  <si>
    <t xml:space="preserve">    农业土地开发资金支出</t>
  </si>
  <si>
    <t>21211</t>
  </si>
  <si>
    <t>农业土地开发资金支出</t>
  </si>
  <si>
    <t xml:space="preserve">    新增建设用地有偿使用费安排的支出</t>
  </si>
  <si>
    <t>21212</t>
  </si>
  <si>
    <t>新增建设用地有偿使用费安排的支出</t>
  </si>
  <si>
    <t xml:space="preserve">      耕地开发专项支出</t>
  </si>
  <si>
    <t>2121201</t>
  </si>
  <si>
    <t>耕地开发专项支出</t>
  </si>
  <si>
    <t xml:space="preserve">      基本农田建设和保护支出</t>
  </si>
  <si>
    <t>2121202</t>
  </si>
  <si>
    <t>基本农田建设和保护支出</t>
  </si>
  <si>
    <t xml:space="preserve">      土地整理支出</t>
  </si>
  <si>
    <t>2121203</t>
  </si>
  <si>
    <t>土地整理支出</t>
  </si>
  <si>
    <t xml:space="preserve">      用于地震灾后恢复重建的支出</t>
  </si>
  <si>
    <t>2121204</t>
  </si>
  <si>
    <t>用于地震灾后恢复重建的支出</t>
  </si>
  <si>
    <t xml:space="preserve">    城市基础设施配套费安排的支出</t>
  </si>
  <si>
    <t>21213</t>
  </si>
  <si>
    <t>城市基础设施配套费安排的支出</t>
  </si>
  <si>
    <t>2121301</t>
  </si>
  <si>
    <t>2121302</t>
  </si>
  <si>
    <t>2121303</t>
  </si>
  <si>
    <t>2121304</t>
  </si>
  <si>
    <t xml:space="preserve">      其他城市基础设施配套费安排的支出</t>
  </si>
  <si>
    <t>2121399</t>
  </si>
  <si>
    <t>其他城市基础设施配套费安排的支出</t>
  </si>
  <si>
    <t xml:space="preserve">    新菜地开发建设基金支出</t>
  </si>
  <si>
    <t>21360</t>
  </si>
  <si>
    <t>新菜地开发建设基金支出</t>
  </si>
  <si>
    <t xml:space="preserve">      开发新菜地工程</t>
  </si>
  <si>
    <t>2136001</t>
  </si>
  <si>
    <t>开发新菜地工程</t>
  </si>
  <si>
    <t xml:space="preserve">      改造老菜地工程</t>
  </si>
  <si>
    <t>2136002</t>
  </si>
  <si>
    <t>改造老菜地工程</t>
  </si>
  <si>
    <t xml:space="preserve">      设备购置</t>
  </si>
  <si>
    <t>2136003</t>
  </si>
  <si>
    <t>设备购置</t>
  </si>
  <si>
    <t xml:space="preserve">      技术培训与推广</t>
  </si>
  <si>
    <t>2136004</t>
  </si>
  <si>
    <t>技术培训与推广</t>
  </si>
  <si>
    <t xml:space="preserve">      其他新菜地开发建设基金支出</t>
  </si>
  <si>
    <t>2136099</t>
  </si>
  <si>
    <t>其他新菜地开发建设基金支出</t>
  </si>
  <si>
    <t>21361</t>
  </si>
  <si>
    <t>育林基金支出</t>
  </si>
  <si>
    <t>2136101</t>
  </si>
  <si>
    <t>2136102</t>
  </si>
  <si>
    <t>林业有害生物防治</t>
  </si>
  <si>
    <t>2136103</t>
  </si>
  <si>
    <t>森林防火</t>
  </si>
  <si>
    <t>2136104</t>
  </si>
  <si>
    <t>2136105</t>
  </si>
  <si>
    <t>2136106</t>
  </si>
  <si>
    <t>2136199</t>
  </si>
  <si>
    <t>其他育林基金支出</t>
  </si>
  <si>
    <t>21362</t>
  </si>
  <si>
    <t>森林植被恢复费安排的支出</t>
  </si>
  <si>
    <t>2136201</t>
  </si>
  <si>
    <t>林地调查规划设计</t>
  </si>
  <si>
    <t>2136202</t>
  </si>
  <si>
    <t>林地整理</t>
  </si>
  <si>
    <t>2136203</t>
  </si>
  <si>
    <t>2136204</t>
  </si>
  <si>
    <t>2136205</t>
  </si>
  <si>
    <t>2136206</t>
  </si>
  <si>
    <t>森林资源管护</t>
  </si>
  <si>
    <t>2136299</t>
  </si>
  <si>
    <t>其他森林植被恢复费安排的支出</t>
  </si>
  <si>
    <t>21363</t>
  </si>
  <si>
    <t>中央水利建设基金支出</t>
  </si>
  <si>
    <t>2136301</t>
  </si>
  <si>
    <t>2136302</t>
  </si>
  <si>
    <t>水利工程维护</t>
  </si>
  <si>
    <t>2136303</t>
  </si>
  <si>
    <t>防洪工程含应急渡汛</t>
  </si>
  <si>
    <t>2136399</t>
  </si>
  <si>
    <t>其他中央水利建设基金支出</t>
  </si>
  <si>
    <t>21364</t>
  </si>
  <si>
    <t>地方水利建设基金支出</t>
  </si>
  <si>
    <t>2136401</t>
  </si>
  <si>
    <t>2136402</t>
  </si>
  <si>
    <t>2136403</t>
  </si>
  <si>
    <t>2136404</t>
  </si>
  <si>
    <t>2136499</t>
  </si>
  <si>
    <t>其他地方水利建设基金支出</t>
  </si>
  <si>
    <t xml:space="preserve">    大中型水库库区基金支出</t>
  </si>
  <si>
    <t>21366</t>
  </si>
  <si>
    <t>大中型水库库区基金支出</t>
  </si>
  <si>
    <t>2136601</t>
  </si>
  <si>
    <t xml:space="preserve">      解决移民遗留问题</t>
  </si>
  <si>
    <t>2136602</t>
  </si>
  <si>
    <t>解决移民遗留问题</t>
  </si>
  <si>
    <t xml:space="preserve">      库区防护工程维护</t>
  </si>
  <si>
    <t>2136603</t>
  </si>
  <si>
    <t>库区防护工程维护</t>
  </si>
  <si>
    <t xml:space="preserve">      其他大中型水库库区基金支出</t>
  </si>
  <si>
    <t>2136699</t>
  </si>
  <si>
    <t>其他大中型水库库区基金支出</t>
  </si>
  <si>
    <t xml:space="preserve">    三峡水库库区基金支出</t>
  </si>
  <si>
    <t>21367</t>
  </si>
  <si>
    <t>三峡水库库区基金支出</t>
  </si>
  <si>
    <t>2136701</t>
  </si>
  <si>
    <t>2136702</t>
  </si>
  <si>
    <t xml:space="preserve">      库区维护和管理</t>
  </si>
  <si>
    <t>2136703</t>
  </si>
  <si>
    <t>库区维护和管理</t>
  </si>
  <si>
    <t xml:space="preserve">      其他三峡水库库区基金支出</t>
  </si>
  <si>
    <t>2136799</t>
  </si>
  <si>
    <t>其他三峡水库库区基金支出</t>
  </si>
  <si>
    <t xml:space="preserve">    南水北调工程基金支出</t>
  </si>
  <si>
    <t>21368</t>
  </si>
  <si>
    <t>南水北调工程基金支出</t>
  </si>
  <si>
    <t xml:space="preserve">      南水北调工程建设</t>
  </si>
  <si>
    <t>2136801</t>
  </si>
  <si>
    <t xml:space="preserve">      偿还南水北调工程贷款本息</t>
  </si>
  <si>
    <t>2136802</t>
  </si>
  <si>
    <t>偿还南水北调工程贷款本息</t>
  </si>
  <si>
    <t xml:space="preserve">    国家重大水利工程建设基金支出</t>
  </si>
  <si>
    <t>21369</t>
  </si>
  <si>
    <t>国家重大水利工程建设基金支出</t>
  </si>
  <si>
    <t>2136901</t>
  </si>
  <si>
    <t xml:space="preserve">      三峡工程后续工作</t>
  </si>
  <si>
    <t>2136902</t>
  </si>
  <si>
    <t>三峡工程后续工作</t>
  </si>
  <si>
    <t xml:space="preserve">      地方重大水利工程建设</t>
  </si>
  <si>
    <t>2136903</t>
  </si>
  <si>
    <t>地方重大水利工程建设</t>
  </si>
  <si>
    <t xml:space="preserve">      其他重大水利工程建设基金支出</t>
  </si>
  <si>
    <t>2136999</t>
  </si>
  <si>
    <t>其他重大水利工程建设基金支出</t>
  </si>
  <si>
    <t xml:space="preserve">    水土保持补偿费安排的支出</t>
  </si>
  <si>
    <r>
      <rPr>
        <sz val="11"/>
        <rFont val="宋体"/>
        <charset val="134"/>
      </rPr>
      <t>21370</t>
    </r>
  </si>
  <si>
    <t>21370</t>
  </si>
  <si>
    <t>水土保持补偿费安排的支出</t>
  </si>
  <si>
    <t xml:space="preserve">      综合治理和生态修复</t>
  </si>
  <si>
    <r>
      <rPr>
        <sz val="11"/>
        <rFont val="宋体"/>
        <charset val="134"/>
      </rPr>
      <t>2137001</t>
    </r>
  </si>
  <si>
    <t>2137001</t>
  </si>
  <si>
    <t>综合治理和生态修复</t>
  </si>
  <si>
    <t xml:space="preserve">      预防保护和监督管理</t>
  </si>
  <si>
    <r>
      <rPr>
        <sz val="11"/>
        <rFont val="宋体"/>
        <charset val="134"/>
      </rPr>
      <t>2137002</t>
    </r>
  </si>
  <si>
    <t>2137002</t>
  </si>
  <si>
    <t>预防保护和监督管理</t>
  </si>
  <si>
    <t xml:space="preserve">      其他水土保持补偿费安排的支出</t>
  </si>
  <si>
    <r>
      <rPr>
        <sz val="11"/>
        <rFont val="宋体"/>
        <charset val="134"/>
      </rPr>
      <t>2137003</t>
    </r>
  </si>
  <si>
    <t>2137003</t>
  </si>
  <si>
    <t>其他水土保持补偿费安排的支出</t>
  </si>
  <si>
    <t>六、交通运输支出</t>
  </si>
  <si>
    <t>2140190</t>
  </si>
  <si>
    <t>船舶港务费安排的支出</t>
  </si>
  <si>
    <t>2140191</t>
  </si>
  <si>
    <t>长江口航道维护支出</t>
  </si>
  <si>
    <r>
      <rPr>
        <sz val="11"/>
        <rFont val="宋体"/>
        <charset val="134"/>
      </rPr>
      <t xml:space="preserve"> </t>
    </r>
    <r>
      <rPr>
        <sz val="11"/>
        <rFont val="宋体"/>
        <charset val="134"/>
      </rPr>
      <t xml:space="preserve">  铁路运输</t>
    </r>
  </si>
  <si>
    <r>
      <rPr>
        <sz val="11"/>
        <rFont val="宋体"/>
        <charset val="134"/>
      </rPr>
      <t>21402</t>
    </r>
  </si>
  <si>
    <r>
      <rPr>
        <sz val="11"/>
        <rFont val="宋体"/>
        <charset val="134"/>
      </rPr>
      <t xml:space="preserve"> </t>
    </r>
    <r>
      <rPr>
        <sz val="11"/>
        <rFont val="宋体"/>
        <charset val="134"/>
      </rPr>
      <t xml:space="preserve">     铁路资产变现收入安排的支出</t>
    </r>
  </si>
  <si>
    <r>
      <rPr>
        <sz val="11"/>
        <rFont val="宋体"/>
        <charset val="134"/>
      </rPr>
      <t>2140280</t>
    </r>
  </si>
  <si>
    <t>2140280</t>
  </si>
  <si>
    <t>铁路资产变现收入安排的支出</t>
  </si>
  <si>
    <t xml:space="preserve">    海南省高等级公路车辆通行附加费安排的支出</t>
  </si>
  <si>
    <t>21460</t>
  </si>
  <si>
    <t>海南省高等级公路车辆通行附加费安排的支出</t>
  </si>
  <si>
    <t xml:space="preserve">      公路建设</t>
  </si>
  <si>
    <t>2146001</t>
  </si>
  <si>
    <t>公路建设</t>
  </si>
  <si>
    <t xml:space="preserve">      公路养护</t>
  </si>
  <si>
    <t>2146002</t>
  </si>
  <si>
    <t xml:space="preserve">      公路还贷</t>
  </si>
  <si>
    <t>2146003</t>
  </si>
  <si>
    <t>公路还贷</t>
  </si>
  <si>
    <t xml:space="preserve">      其他海南省高等级公路车辆通行附加费安排的支出</t>
  </si>
  <si>
    <t>2146099</t>
  </si>
  <si>
    <t>其他海南省高等级公路车辆通行附加费安排的支出</t>
  </si>
  <si>
    <t>21461</t>
  </si>
  <si>
    <t>转让政府还贷道路收费权收入安排的支出</t>
  </si>
  <si>
    <t>2146101</t>
  </si>
  <si>
    <t>2146102</t>
  </si>
  <si>
    <t>2146199</t>
  </si>
  <si>
    <t>其他转让政府还贷道路收费权收入安排的支出</t>
  </si>
  <si>
    <t xml:space="preserve">    车辆通行费安排的支出</t>
  </si>
  <si>
    <t>21462</t>
  </si>
  <si>
    <t>车辆通行费安排的支出</t>
  </si>
  <si>
    <t>2146201</t>
  </si>
  <si>
    <t xml:space="preserve">      政府还贷公路养护</t>
  </si>
  <si>
    <t>2146202</t>
  </si>
  <si>
    <t>政府还贷公路养护</t>
  </si>
  <si>
    <t xml:space="preserve">      政府还贷公路管理</t>
  </si>
  <si>
    <t>2146203</t>
  </si>
  <si>
    <t>政府还贷公路管理</t>
  </si>
  <si>
    <t xml:space="preserve">      其他车辆通行费安排的支出</t>
  </si>
  <si>
    <t>2146299</t>
  </si>
  <si>
    <t>其他车辆通行费安排的支出</t>
  </si>
  <si>
    <t xml:space="preserve">    港口建设费安排的支出</t>
  </si>
  <si>
    <t>21463</t>
  </si>
  <si>
    <t>港口建设费安排的支出</t>
  </si>
  <si>
    <t xml:space="preserve">      港口设施</t>
  </si>
  <si>
    <t>2146301</t>
  </si>
  <si>
    <t xml:space="preserve">      航道建设和维护</t>
  </si>
  <si>
    <t>2146302</t>
  </si>
  <si>
    <t>航道建设和维护</t>
  </si>
  <si>
    <t xml:space="preserve">      航运保障系统建设</t>
  </si>
  <si>
    <t>2146303</t>
  </si>
  <si>
    <t>航运保障系统建设</t>
  </si>
  <si>
    <t xml:space="preserve">      其他港口建设费安排的支出</t>
  </si>
  <si>
    <t>2146399</t>
  </si>
  <si>
    <t>其他港口建设费安排的支出</t>
  </si>
  <si>
    <t xml:space="preserve">    铁路建设基金支出</t>
  </si>
  <si>
    <t>21464</t>
  </si>
  <si>
    <t>铁路建设基金支出</t>
  </si>
  <si>
    <t xml:space="preserve">      铁路建设投资</t>
  </si>
  <si>
    <t>2146401</t>
  </si>
  <si>
    <t>铁路建设投资</t>
  </si>
  <si>
    <t xml:space="preserve">      购置铁路机车车辆</t>
  </si>
  <si>
    <t>2146402</t>
  </si>
  <si>
    <t>购置铁路机车车辆</t>
  </si>
  <si>
    <t xml:space="preserve">      铁路还贷</t>
  </si>
  <si>
    <t>2146403</t>
  </si>
  <si>
    <t>铁路还贷</t>
  </si>
  <si>
    <t xml:space="preserve">      建设项目铺底资金</t>
  </si>
  <si>
    <t>2146404</t>
  </si>
  <si>
    <t>建设项目铺底资金</t>
  </si>
  <si>
    <t xml:space="preserve">      勘测设计</t>
  </si>
  <si>
    <t>2146405</t>
  </si>
  <si>
    <t>勘测设计</t>
  </si>
  <si>
    <t xml:space="preserve">      注册资本金</t>
  </si>
  <si>
    <t>2146406</t>
  </si>
  <si>
    <t>注册资本金</t>
  </si>
  <si>
    <t xml:space="preserve">      周转资金</t>
  </si>
  <si>
    <t>2146407</t>
  </si>
  <si>
    <t>周转资金</t>
  </si>
  <si>
    <t xml:space="preserve">      其他铁路建设基金支出</t>
  </si>
  <si>
    <t>2146499</t>
  </si>
  <si>
    <t>其他铁路建设基金支出</t>
  </si>
  <si>
    <t xml:space="preserve">    船舶油污损害赔偿基金支出</t>
  </si>
  <si>
    <t>21468</t>
  </si>
  <si>
    <t>船舶油污损害赔偿基金支出</t>
  </si>
  <si>
    <t xml:space="preserve">      应急处置费用</t>
  </si>
  <si>
    <t>2146801</t>
  </si>
  <si>
    <t>应急处置费用</t>
  </si>
  <si>
    <t xml:space="preserve">      控制清除污染</t>
  </si>
  <si>
    <t>2146802</t>
  </si>
  <si>
    <t>控制清除污染</t>
  </si>
  <si>
    <t xml:space="preserve">      损失补偿</t>
  </si>
  <si>
    <t>2146803</t>
  </si>
  <si>
    <t>损失补偿</t>
  </si>
  <si>
    <t xml:space="preserve">      生态恢复</t>
  </si>
  <si>
    <t>2146804</t>
  </si>
  <si>
    <t>生态恢复</t>
  </si>
  <si>
    <t xml:space="preserve">      监视监测</t>
  </si>
  <si>
    <t>2146805</t>
  </si>
  <si>
    <t>监视监测</t>
  </si>
  <si>
    <t xml:space="preserve">      其他船舶油污损害赔偿基金支出</t>
  </si>
  <si>
    <t>2146899</t>
  </si>
  <si>
    <t>其他船舶油污损害赔偿基金支出</t>
  </si>
  <si>
    <t xml:space="preserve">    民航发展基金支出</t>
  </si>
  <si>
    <t>21469</t>
  </si>
  <si>
    <t>民航发展基金支出</t>
  </si>
  <si>
    <t xml:space="preserve">      民航机场建设</t>
  </si>
  <si>
    <t>2146901</t>
  </si>
  <si>
    <t>民航机场建设</t>
  </si>
  <si>
    <t xml:space="preserve">      空管系统建设</t>
  </si>
  <si>
    <t>2146902</t>
  </si>
  <si>
    <t xml:space="preserve">      民航安全</t>
  </si>
  <si>
    <t>2146903</t>
  </si>
  <si>
    <t>民航安全</t>
  </si>
  <si>
    <t xml:space="preserve">      航线和机场补贴</t>
  </si>
  <si>
    <t>2146904</t>
  </si>
  <si>
    <t>航线和机场补贴</t>
  </si>
  <si>
    <t xml:space="preserve">      民航科教和信息</t>
  </si>
  <si>
    <t>2146905</t>
  </si>
  <si>
    <t>民航科教和信息</t>
  </si>
  <si>
    <t xml:space="preserve">      民航节能减排</t>
  </si>
  <si>
    <t>2146906</t>
  </si>
  <si>
    <t>民航节能减排</t>
  </si>
  <si>
    <t xml:space="preserve">      通用航空发展</t>
  </si>
  <si>
    <t>2146907</t>
  </si>
  <si>
    <t>通用航空发展</t>
  </si>
  <si>
    <t xml:space="preserve">      征管经费</t>
  </si>
  <si>
    <t>2146908</t>
  </si>
  <si>
    <t>征管经费</t>
  </si>
  <si>
    <t xml:space="preserve">      其他民航发展基金支出</t>
  </si>
  <si>
    <t>2146999</t>
  </si>
  <si>
    <t>其他民航发展基金支出</t>
  </si>
  <si>
    <t>七、资源勘探信息等支出</t>
  </si>
  <si>
    <t xml:space="preserve">    工业和信息产业监管</t>
  </si>
  <si>
    <t xml:space="preserve">      无线电频率占用费安排的支出</t>
  </si>
  <si>
    <t>2150570</t>
  </si>
  <si>
    <t>无线电频率占用费安排的支出</t>
  </si>
  <si>
    <t xml:space="preserve">    散装水泥专项资金支出</t>
  </si>
  <si>
    <t>21560</t>
  </si>
  <si>
    <t>散装水泥专项资金支出</t>
  </si>
  <si>
    <t xml:space="preserve">      建设专用设施</t>
  </si>
  <si>
    <t>2156001</t>
  </si>
  <si>
    <t>建设专用设施</t>
  </si>
  <si>
    <t xml:space="preserve">      专用设备购置和维修</t>
  </si>
  <si>
    <t>2156002</t>
  </si>
  <si>
    <t>专用设备购置和维修</t>
  </si>
  <si>
    <t xml:space="preserve">      贷款贴息</t>
  </si>
  <si>
    <t>2156003</t>
  </si>
  <si>
    <t>贷款贴息</t>
  </si>
  <si>
    <t xml:space="preserve">      技术研发与推广</t>
  </si>
  <si>
    <t>2156004</t>
  </si>
  <si>
    <t>技术研发与推广</t>
  </si>
  <si>
    <t xml:space="preserve">      宣传</t>
  </si>
  <si>
    <t>2156005</t>
  </si>
  <si>
    <t>宣传</t>
  </si>
  <si>
    <t xml:space="preserve">      其他散装水泥专项资金支出</t>
  </si>
  <si>
    <t>2156099</t>
  </si>
  <si>
    <t>其他散装水泥专项资金支出</t>
  </si>
  <si>
    <t xml:space="preserve">    新型墙体材料专项基金支出</t>
  </si>
  <si>
    <t>21561</t>
  </si>
  <si>
    <t>新型墙体材料专项基金支出</t>
  </si>
  <si>
    <t xml:space="preserve">      技改贴息和补助</t>
  </si>
  <si>
    <t>2156101</t>
  </si>
  <si>
    <t>技改贴息和补助</t>
  </si>
  <si>
    <t xml:space="preserve">      技术研发和推广</t>
  </si>
  <si>
    <t>2156102</t>
  </si>
  <si>
    <t>技术研发和推广</t>
  </si>
  <si>
    <t xml:space="preserve">      示范项目补贴</t>
  </si>
  <si>
    <t>2156103</t>
  </si>
  <si>
    <t>示范项目补贴</t>
  </si>
  <si>
    <t xml:space="preserve">      宣传和培训</t>
  </si>
  <si>
    <t>2156104</t>
  </si>
  <si>
    <t>宣传和培训</t>
  </si>
  <si>
    <t xml:space="preserve">      其他新型墙体材料专项基金支出</t>
  </si>
  <si>
    <t>2156199</t>
  </si>
  <si>
    <t>其他新型墙体材料专项基金支出</t>
  </si>
  <si>
    <t xml:space="preserve">    农网还贷资金支出</t>
  </si>
  <si>
    <t>21562</t>
  </si>
  <si>
    <t>农网还贷资金支出</t>
  </si>
  <si>
    <t xml:space="preserve">      地方农网还贷资金支出</t>
  </si>
  <si>
    <t>2156202</t>
  </si>
  <si>
    <t>地方农网还贷资金支出</t>
  </si>
  <si>
    <t xml:space="preserve">      其他农网还贷资金支出</t>
  </si>
  <si>
    <t>2156299</t>
  </si>
  <si>
    <t>其他农网还贷资金支出</t>
  </si>
  <si>
    <t>21563</t>
  </si>
  <si>
    <t>山西省煤炭可持续发展基金支出</t>
  </si>
  <si>
    <t>2156301</t>
  </si>
  <si>
    <t>生态环境治理</t>
  </si>
  <si>
    <t>2156302</t>
  </si>
  <si>
    <t>资源地区转型和接替产业发展</t>
  </si>
  <si>
    <t>2156303</t>
  </si>
  <si>
    <t>解决社会问题</t>
  </si>
  <si>
    <t>2156399</t>
  </si>
  <si>
    <t>其他山西省煤炭可持续发展基金支出</t>
  </si>
  <si>
    <t xml:space="preserve">    电力改革预留资产变现收入安排的支出</t>
  </si>
  <si>
    <t>21564</t>
  </si>
  <si>
    <t>电力改革预留资产变现收入安排的支出</t>
  </si>
  <si>
    <t>八、商业服务业等支出</t>
  </si>
  <si>
    <t xml:space="preserve">    旅游发展基金支出</t>
  </si>
  <si>
    <t>21660</t>
  </si>
  <si>
    <t>旅游发展基金支出</t>
  </si>
  <si>
    <t xml:space="preserve">      宣传促销</t>
  </si>
  <si>
    <t>2166001</t>
  </si>
  <si>
    <t>宣传促销</t>
  </si>
  <si>
    <t xml:space="preserve">      行业规划</t>
  </si>
  <si>
    <t>2166002</t>
  </si>
  <si>
    <t>行业规划</t>
  </si>
  <si>
    <t xml:space="preserve">      旅游事业补助</t>
  </si>
  <si>
    <t>2166003</t>
  </si>
  <si>
    <t>旅游事业补助</t>
  </si>
  <si>
    <t xml:space="preserve">      地方旅游开发项目补助</t>
  </si>
  <si>
    <t>2166004</t>
  </si>
  <si>
    <t>地方旅游开发项目补助</t>
  </si>
  <si>
    <t xml:space="preserve">      其他旅游发展基金支出</t>
  </si>
  <si>
    <t>2166099</t>
  </si>
  <si>
    <t>其他旅游发展基金支出</t>
  </si>
  <si>
    <t>九、其他支出</t>
  </si>
  <si>
    <t xml:space="preserve">    其他政府性基金支出</t>
  </si>
  <si>
    <t>22904</t>
  </si>
  <si>
    <t>其他政府性基金支出</t>
  </si>
  <si>
    <t xml:space="preserve">    彩票发行销售机构业务费安排的支出</t>
  </si>
  <si>
    <r>
      <rPr>
        <sz val="11"/>
        <rFont val="宋体"/>
        <charset val="134"/>
      </rPr>
      <t>22908</t>
    </r>
  </si>
  <si>
    <t>22908</t>
  </si>
  <si>
    <t>彩票发行销售机构业务费安排的支出</t>
  </si>
  <si>
    <t xml:space="preserve">      福利彩票发行机构的业务费支出</t>
  </si>
  <si>
    <r>
      <rPr>
        <sz val="11"/>
        <rFont val="宋体"/>
        <charset val="134"/>
      </rPr>
      <t>2290802</t>
    </r>
  </si>
  <si>
    <t>2290802</t>
  </si>
  <si>
    <t>福利彩票发行机构的业务费支出</t>
  </si>
  <si>
    <t xml:space="preserve">      体育彩票发行机构的业务费支出</t>
  </si>
  <si>
    <r>
      <rPr>
        <sz val="11"/>
        <rFont val="宋体"/>
        <charset val="134"/>
      </rPr>
      <t>2290803</t>
    </r>
  </si>
  <si>
    <t>2290803</t>
  </si>
  <si>
    <t>体育彩票发行机构的业务费支出</t>
  </si>
  <si>
    <t xml:space="preserve">      福利彩票销售机构的业务费支出</t>
  </si>
  <si>
    <r>
      <rPr>
        <sz val="11"/>
        <rFont val="宋体"/>
        <charset val="134"/>
      </rPr>
      <t>2290804</t>
    </r>
  </si>
  <si>
    <t>2290804</t>
  </si>
  <si>
    <t>福利彩票销售机构的业务费支出</t>
  </si>
  <si>
    <t xml:space="preserve">      体育彩票销售机构的业务费支出</t>
  </si>
  <si>
    <r>
      <rPr>
        <sz val="11"/>
        <rFont val="宋体"/>
        <charset val="134"/>
      </rPr>
      <t>2290805</t>
    </r>
  </si>
  <si>
    <t>2290805</t>
  </si>
  <si>
    <t>体育彩票销售机构的业务费支出</t>
  </si>
  <si>
    <t xml:space="preserve">      彩票兑奖周转金支出</t>
  </si>
  <si>
    <r>
      <rPr>
        <sz val="11"/>
        <rFont val="宋体"/>
        <charset val="134"/>
      </rPr>
      <t>2290806</t>
    </r>
  </si>
  <si>
    <t>2290806</t>
  </si>
  <si>
    <t>彩票兑奖周转金支出</t>
  </si>
  <si>
    <t xml:space="preserve">      彩票发行销售风险基金支出</t>
  </si>
  <si>
    <r>
      <rPr>
        <sz val="11"/>
        <rFont val="宋体"/>
        <charset val="134"/>
      </rPr>
      <t>2290807</t>
    </r>
  </si>
  <si>
    <t>2290807</t>
  </si>
  <si>
    <t>彩票发行销售风险基金支出</t>
  </si>
  <si>
    <t xml:space="preserve">      彩票市场调控资金支出</t>
  </si>
  <si>
    <r>
      <rPr>
        <sz val="11"/>
        <rFont val="宋体"/>
        <charset val="134"/>
      </rPr>
      <t>2290808</t>
    </r>
  </si>
  <si>
    <t>2290808</t>
  </si>
  <si>
    <t>彩票市场调控资金支出</t>
  </si>
  <si>
    <t xml:space="preserve">      其他彩票发行销售机构业务费安排的支出</t>
  </si>
  <si>
    <r>
      <rPr>
        <sz val="11"/>
        <rFont val="宋体"/>
        <charset val="134"/>
      </rPr>
      <t>2290899</t>
    </r>
  </si>
  <si>
    <t>2290899</t>
  </si>
  <si>
    <t>其他彩票发行销售机构业务费安排的支出</t>
  </si>
  <si>
    <t xml:space="preserve">    彩票公益金安排的支出</t>
  </si>
  <si>
    <t>22960</t>
  </si>
  <si>
    <t>彩票公益金安排的支出</t>
  </si>
  <si>
    <t xml:space="preserve">      用于社会福利的彩票公益金支出</t>
  </si>
  <si>
    <t>2296002</t>
  </si>
  <si>
    <t>用于社会福利的彩票公益金支出</t>
  </si>
  <si>
    <t xml:space="preserve">      用于体育事业的彩票公益金支出</t>
  </si>
  <si>
    <t>2296003</t>
  </si>
  <si>
    <t>用于体育事业的彩票公益金支出</t>
  </si>
  <si>
    <t xml:space="preserve">      用于教育事业的彩票公益金支出</t>
  </si>
  <si>
    <t>2296004</t>
  </si>
  <si>
    <t>用于教育事业的彩票公益金支出</t>
  </si>
  <si>
    <t xml:space="preserve">      用于红十字事业的彩票公益金支出</t>
  </si>
  <si>
    <t>2296005</t>
  </si>
  <si>
    <t>用于红十字事业的彩票公益金支出</t>
  </si>
  <si>
    <t xml:space="preserve">      用于残疾人事业的彩票公益金支出</t>
  </si>
  <si>
    <t>2296006</t>
  </si>
  <si>
    <t>用于残疾人事业的彩票公益金支出</t>
  </si>
  <si>
    <t>2296099</t>
  </si>
  <si>
    <t>2296007</t>
  </si>
  <si>
    <t>用于城市医疗救助的彩票公益金支出</t>
  </si>
  <si>
    <t>2296008</t>
  </si>
  <si>
    <t>用于农村医疗救助的彩票公益金支出</t>
  </si>
  <si>
    <t>2296010</t>
  </si>
  <si>
    <t>用于文化事业的彩票公益金支出</t>
  </si>
  <si>
    <t xml:space="preserve">      用于扶贫的彩票公益金支出</t>
  </si>
  <si>
    <t>2296011</t>
  </si>
  <si>
    <t>用于扶贫的彩票公益金支出</t>
  </si>
  <si>
    <t xml:space="preserve">      用于法律援助的彩票公益金支出</t>
  </si>
  <si>
    <t>2296012</t>
  </si>
  <si>
    <t>用于法律援助的彩票公益金支出</t>
  </si>
  <si>
    <t xml:space="preserve">      用于城乡医疗求助的的彩票公益金支出</t>
  </si>
  <si>
    <r>
      <rPr>
        <sz val="11"/>
        <rFont val="宋体"/>
        <charset val="134"/>
      </rPr>
      <t>2296013</t>
    </r>
  </si>
  <si>
    <t>2296013</t>
  </si>
  <si>
    <t xml:space="preserve">      用于其他社会公益事业的彩票公益金支出</t>
  </si>
  <si>
    <t>用于其他社会公益事业的彩票公益金支出</t>
  </si>
  <si>
    <t>22</t>
  </si>
  <si>
    <t>基金预算支出合计</t>
  </si>
  <si>
    <t xml:space="preserve">    政府性基金转移支付</t>
  </si>
  <si>
    <t>23004</t>
  </si>
  <si>
    <t xml:space="preserve">    　政府性基金补助支出</t>
  </si>
  <si>
    <t>2300401</t>
  </si>
  <si>
    <t>政府性基金补助支出</t>
  </si>
  <si>
    <t xml:space="preserve">    　政府性基金上解支出</t>
  </si>
  <si>
    <t>2300402</t>
  </si>
  <si>
    <t>政府性基金上解支出</t>
  </si>
  <si>
    <t xml:space="preserve">    调出资金</t>
  </si>
  <si>
    <t>2300802</t>
  </si>
  <si>
    <t xml:space="preserve">    年终结余</t>
  </si>
  <si>
    <t>2300902</t>
  </si>
</sst>
</file>

<file path=xl/styles.xml><?xml version="1.0" encoding="utf-8"?>
<styleSheet xmlns="http://schemas.openxmlformats.org/spreadsheetml/2006/main">
  <numFmts count="12">
    <numFmt numFmtId="176" formatCode="#,##0_);[Red]\(#,##0\)"/>
    <numFmt numFmtId="41" formatCode="_ * #,##0_ ;_ * \-#,##0_ ;_ * &quot;-&quot;_ ;_ @_ "/>
    <numFmt numFmtId="177" formatCode="0;[Red]0"/>
    <numFmt numFmtId="42" formatCode="_ &quot;￥&quot;* #,##0_ ;_ &quot;￥&quot;* \-#,##0_ ;_ &quot;￥&quot;* &quot;-&quot;_ ;_ @_ "/>
    <numFmt numFmtId="178" formatCode="0.0%"/>
    <numFmt numFmtId="179" formatCode="0_ "/>
    <numFmt numFmtId="44" formatCode="_ &quot;￥&quot;* #,##0.00_ ;_ &quot;￥&quot;* \-#,##0.00_ ;_ &quot;￥&quot;* &quot;-&quot;??_ ;_ @_ "/>
    <numFmt numFmtId="180" formatCode="#,##0_ "/>
    <numFmt numFmtId="43" formatCode="_ * #,##0.00_ ;_ * \-#,##0.00_ ;_ * &quot;-&quot;??_ ;_ @_ "/>
    <numFmt numFmtId="181" formatCode="0\ "/>
    <numFmt numFmtId="182" formatCode="0.00_);[Red]\(0.00\)"/>
    <numFmt numFmtId="183" formatCode="0.00_ "/>
  </numFmts>
  <fonts count="94">
    <font>
      <sz val="12"/>
      <name val="宋体"/>
      <charset val="134"/>
    </font>
    <font>
      <sz val="20"/>
      <name val="黑体"/>
      <charset val="134"/>
    </font>
    <font>
      <b/>
      <sz val="12"/>
      <name val="宋体"/>
      <charset val="134"/>
    </font>
    <font>
      <sz val="12"/>
      <name val="黑体"/>
      <charset val="134"/>
    </font>
    <font>
      <sz val="20"/>
      <name val="华文中宋"/>
      <charset val="134"/>
    </font>
    <font>
      <b/>
      <sz val="14"/>
      <name val="宋体"/>
      <charset val="134"/>
    </font>
    <font>
      <sz val="11"/>
      <name val="宋体"/>
      <charset val="134"/>
    </font>
    <font>
      <b/>
      <sz val="11"/>
      <name val="宋体"/>
      <charset val="134"/>
    </font>
    <font>
      <b/>
      <sz val="11"/>
      <name val="黑体"/>
      <charset val="134"/>
    </font>
    <font>
      <sz val="11"/>
      <color indexed="8"/>
      <name val="宋体"/>
      <charset val="134"/>
    </font>
    <font>
      <sz val="12"/>
      <name val="Times New Roman"/>
      <charset val="134"/>
    </font>
    <font>
      <sz val="20"/>
      <name val="Times New Roman"/>
      <charset val="134"/>
    </font>
    <font>
      <sz val="11"/>
      <color theme="1"/>
      <name val="Times New Roman"/>
      <charset val="134"/>
    </font>
    <font>
      <sz val="12"/>
      <color theme="1"/>
      <name val="Times New Roman"/>
      <charset val="134"/>
    </font>
    <font>
      <sz val="11"/>
      <name val="Times New Roman"/>
      <charset val="134"/>
    </font>
    <font>
      <sz val="20"/>
      <name val="宋体"/>
      <charset val="134"/>
    </font>
    <font>
      <b/>
      <sz val="11"/>
      <color theme="1"/>
      <name val="Times New Roman"/>
      <charset val="134"/>
    </font>
    <font>
      <b/>
      <sz val="11"/>
      <name val="Times New Roman"/>
      <charset val="134"/>
    </font>
    <font>
      <b/>
      <sz val="12"/>
      <color theme="1"/>
      <name val="Times New Roman"/>
      <charset val="134"/>
    </font>
    <font>
      <sz val="10"/>
      <color theme="1"/>
      <name val="Times New Roman"/>
      <charset val="134"/>
    </font>
    <font>
      <sz val="11"/>
      <name val="Times New Roman"/>
      <charset val="1"/>
    </font>
    <font>
      <sz val="11"/>
      <color theme="1"/>
      <name val="宋体"/>
      <charset val="134"/>
    </font>
    <font>
      <sz val="11"/>
      <color indexed="8"/>
      <name val="宋体"/>
      <charset val="134"/>
      <scheme val="minor"/>
    </font>
    <font>
      <sz val="14"/>
      <color indexed="8"/>
      <name val="宋体"/>
      <charset val="134"/>
      <scheme val="minor"/>
    </font>
    <font>
      <sz val="12"/>
      <color indexed="8"/>
      <name val="宋体"/>
      <charset val="134"/>
      <scheme val="minor"/>
    </font>
    <font>
      <sz val="20"/>
      <name val="方正小标宋简体"/>
      <charset val="134"/>
    </font>
    <font>
      <b/>
      <sz val="20"/>
      <name val="SimSun"/>
      <charset val="134"/>
    </font>
    <font>
      <sz val="11"/>
      <name val="SimSun"/>
      <charset val="134"/>
    </font>
    <font>
      <b/>
      <sz val="14"/>
      <name val="SimSun"/>
      <charset val="134"/>
    </font>
    <font>
      <sz val="14"/>
      <name val="SimSun"/>
      <charset val="134"/>
    </font>
    <font>
      <sz val="10"/>
      <name val="方正宋黑简体"/>
      <charset val="134"/>
    </font>
    <font>
      <sz val="10"/>
      <color theme="1"/>
      <name val="方正宋黑简体"/>
      <charset val="134"/>
    </font>
    <font>
      <sz val="12"/>
      <name val="SimSun"/>
      <charset val="134"/>
    </font>
    <font>
      <b/>
      <sz val="12"/>
      <color theme="1"/>
      <name val="宋体"/>
      <charset val="134"/>
    </font>
    <font>
      <b/>
      <sz val="12"/>
      <name val="Times New Roman"/>
      <charset val="134"/>
    </font>
    <font>
      <sz val="11"/>
      <color rgb="FF000000"/>
      <name val="Times New Roman"/>
      <charset val="134"/>
    </font>
    <font>
      <sz val="12"/>
      <name val="宋体"/>
      <charset val="134"/>
      <scheme val="minor"/>
    </font>
    <font>
      <sz val="18"/>
      <name val="Times New Roman"/>
      <charset val="134"/>
    </font>
    <font>
      <sz val="10"/>
      <name val="Times New Roman"/>
      <charset val="134"/>
    </font>
    <font>
      <sz val="10"/>
      <name val="宋体"/>
      <charset val="134"/>
    </font>
    <font>
      <b/>
      <sz val="10"/>
      <name val="Times New Roman"/>
      <charset val="134"/>
    </font>
    <font>
      <b/>
      <sz val="14"/>
      <name val="Times New Roman"/>
      <charset val="134"/>
    </font>
    <font>
      <sz val="9"/>
      <name val="Times New Roman"/>
      <charset val="134"/>
    </font>
    <font>
      <b/>
      <sz val="11"/>
      <name val="Times New Roman"/>
      <charset val="0"/>
    </font>
    <font>
      <sz val="11"/>
      <color rgb="FF000000"/>
      <name val="Times New Roman"/>
      <charset val="1"/>
    </font>
    <font>
      <sz val="11"/>
      <color rgb="FFFF0000"/>
      <name val="Times New Roman"/>
      <charset val="134"/>
    </font>
    <font>
      <b/>
      <sz val="11"/>
      <name val="Times New Roman"/>
      <charset val="1"/>
    </font>
    <font>
      <b/>
      <sz val="11"/>
      <color rgb="FF000000"/>
      <name val="Times New Roman"/>
      <charset val="1"/>
    </font>
    <font>
      <b/>
      <sz val="15"/>
      <color indexed="56"/>
      <name val="宋体"/>
      <charset val="134"/>
    </font>
    <font>
      <b/>
      <sz val="11"/>
      <color indexed="56"/>
      <name val="宋体"/>
      <charset val="134"/>
    </font>
    <font>
      <b/>
      <sz val="13"/>
      <color indexed="56"/>
      <name val="宋体"/>
      <charset val="134"/>
    </font>
    <font>
      <sz val="11"/>
      <color theme="1"/>
      <name val="宋体"/>
      <charset val="134"/>
      <scheme val="minor"/>
    </font>
    <font>
      <i/>
      <sz val="11"/>
      <color indexed="23"/>
      <name val="宋体"/>
      <charset val="134"/>
    </font>
    <font>
      <b/>
      <sz val="11"/>
      <color indexed="52"/>
      <name val="宋体"/>
      <charset val="134"/>
    </font>
    <font>
      <b/>
      <sz val="18"/>
      <color indexed="56"/>
      <name val="宋体"/>
      <charset val="134"/>
    </font>
    <font>
      <sz val="11"/>
      <color rgb="FF3F3F76"/>
      <name val="宋体"/>
      <charset val="0"/>
      <scheme val="minor"/>
    </font>
    <font>
      <sz val="11"/>
      <color rgb="FF9C6500"/>
      <name val="宋体"/>
      <charset val="0"/>
      <scheme val="minor"/>
    </font>
    <font>
      <sz val="11"/>
      <color indexed="17"/>
      <name val="宋体"/>
      <charset val="134"/>
    </font>
    <font>
      <sz val="11"/>
      <color indexed="10"/>
      <name val="宋体"/>
      <charset val="134"/>
    </font>
    <font>
      <sz val="11"/>
      <color rgb="FF9C0006"/>
      <name val="宋体"/>
      <charset val="0"/>
      <scheme val="minor"/>
    </font>
    <font>
      <b/>
      <sz val="11"/>
      <color indexed="9"/>
      <name val="宋体"/>
      <charset val="134"/>
    </font>
    <font>
      <sz val="11"/>
      <color indexed="62"/>
      <name val="宋体"/>
      <charset val="134"/>
    </font>
    <font>
      <b/>
      <sz val="11"/>
      <color indexed="8"/>
      <name val="宋体"/>
      <charset val="134"/>
    </font>
    <font>
      <sz val="11"/>
      <color indexed="60"/>
      <name val="宋体"/>
      <charset val="134"/>
    </font>
    <font>
      <sz val="11"/>
      <color theme="0"/>
      <name val="宋体"/>
      <charset val="0"/>
      <scheme val="minor"/>
    </font>
    <font>
      <sz val="11"/>
      <color theme="1"/>
      <name val="宋体"/>
      <charset val="0"/>
      <scheme val="minor"/>
    </font>
    <font>
      <u/>
      <sz val="11"/>
      <color rgb="FF0000FF"/>
      <name val="宋体"/>
      <charset val="0"/>
      <scheme val="minor"/>
    </font>
    <font>
      <sz val="11"/>
      <color indexed="52"/>
      <name val="宋体"/>
      <charset val="134"/>
    </font>
    <font>
      <sz val="11"/>
      <color indexed="20"/>
      <name val="宋体"/>
      <charset val="134"/>
    </font>
    <font>
      <b/>
      <sz val="11"/>
      <color indexed="63"/>
      <name val="宋体"/>
      <charset val="134"/>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9"/>
      <name val="宋体"/>
      <charset val="134"/>
    </font>
    <font>
      <sz val="12"/>
      <color theme="1"/>
      <name val="黑体"/>
      <charset val="134"/>
    </font>
    <font>
      <sz val="11"/>
      <color theme="1"/>
      <name val="黑体"/>
      <charset val="134"/>
    </font>
    <font>
      <b/>
      <sz val="11"/>
      <color theme="1"/>
      <name val="华文细黑"/>
      <charset val="134"/>
    </font>
    <font>
      <b/>
      <sz val="11"/>
      <name val="华文细黑"/>
      <charset val="134"/>
    </font>
    <font>
      <b/>
      <sz val="11"/>
      <color theme="1"/>
      <name val="宋体"/>
      <charset val="134"/>
    </font>
    <font>
      <b/>
      <sz val="10"/>
      <name val="宋体"/>
      <charset val="134"/>
    </font>
    <font>
      <b/>
      <sz val="11"/>
      <name val="宋体"/>
      <charset val="1"/>
    </font>
    <font>
      <sz val="11"/>
      <name val="宋体"/>
      <charset val="1"/>
    </font>
    <font>
      <sz val="9"/>
      <name val="宋体"/>
      <charset val="134"/>
    </font>
    <font>
      <b/>
      <sz val="9"/>
      <name val="宋体"/>
      <charset val="134"/>
    </font>
  </fonts>
  <fills count="42">
    <fill>
      <patternFill patternType="none"/>
    </fill>
    <fill>
      <patternFill patternType="gray125"/>
    </fill>
    <fill>
      <patternFill patternType="solid">
        <fgColor indexed="9"/>
        <bgColor indexed="64"/>
      </patternFill>
    </fill>
    <fill>
      <patternFill patternType="mediumGray">
        <fgColor indexed="9"/>
        <bgColor indexed="9"/>
      </patternFill>
    </fill>
    <fill>
      <patternFill patternType="solid">
        <fgColor indexed="22"/>
        <bgColor indexed="64"/>
      </patternFill>
    </fill>
    <fill>
      <patternFill patternType="solid">
        <fgColor rgb="FFFFFFCC"/>
        <bgColor indexed="64"/>
      </patternFill>
    </fill>
    <fill>
      <patternFill patternType="solid">
        <fgColor indexed="26"/>
        <bgColor indexed="64"/>
      </patternFill>
    </fill>
    <fill>
      <patternFill patternType="solid">
        <fgColor rgb="FFFFCC99"/>
        <bgColor indexed="64"/>
      </patternFill>
    </fill>
    <fill>
      <patternFill patternType="solid">
        <fgColor rgb="FFFFEB9C"/>
        <bgColor indexed="64"/>
      </patternFill>
    </fill>
    <fill>
      <patternFill patternType="solid">
        <fgColor indexed="42"/>
        <bgColor indexed="64"/>
      </patternFill>
    </fill>
    <fill>
      <patternFill patternType="solid">
        <fgColor rgb="FFFFC7CE"/>
        <bgColor indexed="64"/>
      </patternFill>
    </fill>
    <fill>
      <patternFill patternType="solid">
        <fgColor indexed="55"/>
        <bgColor indexed="64"/>
      </patternFill>
    </fill>
    <fill>
      <patternFill patternType="solid">
        <fgColor indexed="47"/>
        <bgColor indexed="64"/>
      </patternFill>
    </fill>
    <fill>
      <patternFill patternType="solid">
        <fgColor indexed="43"/>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indexed="4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000000"/>
      </left>
      <right style="thin">
        <color indexed="8"/>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diagonal/>
    </border>
    <border>
      <left style="thin">
        <color auto="1"/>
      </left>
      <right/>
      <top/>
      <bottom style="thin">
        <color auto="1"/>
      </bottom>
      <diagonal/>
    </border>
    <border>
      <left/>
      <right style="thin">
        <color indexed="8"/>
      </right>
      <top/>
      <bottom style="thin">
        <color indexed="8"/>
      </bottom>
      <diagonal/>
    </border>
    <border>
      <left/>
      <right/>
      <top/>
      <bottom style="thick">
        <color indexed="62"/>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14517">
    <xf numFmtId="0" fontId="0" fillId="0" borderId="0"/>
    <xf numFmtId="42" fontId="51" fillId="0" borderId="0" applyFont="0" applyFill="0" applyBorder="0" applyAlignment="0" applyProtection="0">
      <alignment vertical="center"/>
    </xf>
    <xf numFmtId="9" fontId="0" fillId="0" borderId="0" applyFont="0" applyFill="0" applyBorder="0" applyAlignment="0" applyProtection="0"/>
    <xf numFmtId="0" fontId="65" fillId="15" borderId="0" applyNumberFormat="0" applyBorder="0" applyAlignment="0" applyProtection="0">
      <alignment vertical="center"/>
    </xf>
    <xf numFmtId="9" fontId="0" fillId="0" borderId="0" applyFont="0" applyFill="0" applyBorder="0" applyAlignment="0" applyProtection="0"/>
    <xf numFmtId="0" fontId="55" fillId="7" borderId="18" applyNumberFormat="0" applyAlignment="0" applyProtection="0">
      <alignment vertical="center"/>
    </xf>
    <xf numFmtId="0" fontId="60" fillId="11" borderId="19" applyNumberFormat="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54" fillId="0" borderId="0" applyNumberFormat="0" applyFill="0" applyBorder="0" applyAlignment="0" applyProtection="0">
      <alignment vertical="center"/>
    </xf>
    <xf numFmtId="9" fontId="0" fillId="0" borderId="0" applyFont="0" applyFill="0" applyBorder="0" applyAlignment="0" applyProtection="0">
      <alignment vertical="center"/>
    </xf>
    <xf numFmtId="44" fontId="51" fillId="0" borderId="0" applyFont="0" applyFill="0" applyBorder="0" applyAlignment="0" applyProtection="0">
      <alignment vertical="center"/>
    </xf>
    <xf numFmtId="0" fontId="54" fillId="0" borderId="0" applyNumberFormat="0" applyFill="0" applyBorder="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67" fillId="0" borderId="21"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57" fillId="9" borderId="0" applyNumberFormat="0" applyBorder="0" applyAlignment="0" applyProtection="0">
      <alignment vertical="center"/>
    </xf>
    <xf numFmtId="9" fontId="0" fillId="0" borderId="0" applyFont="0" applyFill="0" applyBorder="0" applyAlignment="0" applyProtection="0"/>
    <xf numFmtId="0" fontId="50" fillId="0" borderId="13" applyNumberFormat="0" applyFill="0" applyAlignment="0" applyProtection="0">
      <alignment vertical="center"/>
    </xf>
    <xf numFmtId="9" fontId="0" fillId="0" borderId="0" applyFont="0" applyFill="0" applyBorder="0" applyAlignment="0" applyProtection="0">
      <alignment vertical="center"/>
    </xf>
    <xf numFmtId="0" fontId="48" fillId="0" borderId="12" applyNumberFormat="0" applyFill="0" applyAlignment="0" applyProtection="0">
      <alignment vertical="center"/>
    </xf>
    <xf numFmtId="9" fontId="0" fillId="0" borderId="0" applyFont="0" applyFill="0" applyBorder="0" applyAlignment="0" applyProtection="0">
      <alignment vertical="center"/>
    </xf>
    <xf numFmtId="41" fontId="51" fillId="0" borderId="0" applyFont="0" applyFill="0" applyBorder="0" applyAlignment="0" applyProtection="0">
      <alignment vertical="center"/>
    </xf>
    <xf numFmtId="0" fontId="65" fillId="17" borderId="0" applyNumberFormat="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48" fillId="0" borderId="12" applyNumberFormat="0" applyFill="0" applyAlignment="0" applyProtection="0">
      <alignment vertical="center"/>
    </xf>
    <xf numFmtId="0" fontId="0" fillId="6" borderId="15" applyNumberFormat="0" applyFont="0" applyAlignment="0" applyProtection="0">
      <alignment vertical="center"/>
    </xf>
    <xf numFmtId="0" fontId="49" fillId="0" borderId="17" applyNumberFormat="0" applyFill="0" applyAlignment="0" applyProtection="0">
      <alignment vertical="center"/>
    </xf>
    <xf numFmtId="0" fontId="59" fillId="10" borderId="0" applyNumberFormat="0" applyBorder="0" applyAlignment="0" applyProtection="0">
      <alignment vertical="center"/>
    </xf>
    <xf numFmtId="0" fontId="52" fillId="0" borderId="0" applyNumberFormat="0" applyFill="0" applyBorder="0" applyAlignment="0" applyProtection="0">
      <alignment vertical="center"/>
    </xf>
    <xf numFmtId="43" fontId="51" fillId="0" borderId="0" applyFont="0" applyFill="0" applyBorder="0" applyAlignment="0" applyProtection="0">
      <alignment vertical="center"/>
    </xf>
    <xf numFmtId="0" fontId="54" fillId="0" borderId="0" applyNumberFormat="0" applyFill="0" applyBorder="0" applyAlignment="0" applyProtection="0">
      <alignment vertical="center"/>
    </xf>
    <xf numFmtId="0" fontId="64" fillId="18" borderId="0" applyNumberFormat="0" applyBorder="0" applyAlignment="0" applyProtection="0">
      <alignment vertical="center"/>
    </xf>
    <xf numFmtId="0" fontId="68" fillId="16" borderId="0" applyNumberFormat="0" applyBorder="0" applyAlignment="0" applyProtection="0">
      <alignment vertical="center"/>
    </xf>
    <xf numFmtId="0" fontId="52" fillId="0" borderId="0" applyNumberFormat="0" applyFill="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xf numFmtId="0" fontId="58" fillId="0" borderId="0" applyNumberFormat="0" applyFill="0" applyBorder="0" applyAlignment="0" applyProtection="0">
      <alignment vertical="center"/>
    </xf>
    <xf numFmtId="0" fontId="57" fillId="9" borderId="0" applyNumberFormat="0" applyBorder="0" applyAlignment="0" applyProtection="0">
      <alignment vertical="center"/>
    </xf>
    <xf numFmtId="9" fontId="0" fillId="0" borderId="0" applyFont="0" applyFill="0" applyBorder="0" applyAlignment="0" applyProtection="0">
      <alignment vertical="center"/>
    </xf>
    <xf numFmtId="0" fontId="69" fillId="4" borderId="22" applyNumberFormat="0" applyAlignment="0" applyProtection="0">
      <alignment vertical="center"/>
    </xf>
    <xf numFmtId="0" fontId="66"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alignment vertical="center"/>
    </xf>
    <xf numFmtId="0" fontId="58"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50" fillId="0" borderId="13" applyNumberFormat="0" applyFill="0" applyAlignment="0" applyProtection="0">
      <alignment vertical="center"/>
    </xf>
    <xf numFmtId="9" fontId="0" fillId="0" borderId="0" applyFont="0" applyFill="0" applyBorder="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alignment vertical="center"/>
    </xf>
    <xf numFmtId="0" fontId="58" fillId="0" borderId="0" applyNumberFormat="0" applyFill="0" applyBorder="0" applyAlignment="0" applyProtection="0">
      <alignment vertical="center"/>
    </xf>
    <xf numFmtId="0" fontId="51" fillId="5" borderId="14" applyNumberFormat="0" applyFont="0" applyAlignment="0" applyProtection="0">
      <alignment vertical="center"/>
    </xf>
    <xf numFmtId="0" fontId="64" fillId="14" borderId="0" applyNumberFormat="0" applyBorder="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xf numFmtId="0" fontId="69" fillId="4" borderId="22" applyNumberFormat="0" applyAlignment="0" applyProtection="0">
      <alignment vertical="center"/>
    </xf>
    <xf numFmtId="0" fontId="58" fillId="0" borderId="0" applyNumberForma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69" fillId="4" borderId="22" applyNumberFormat="0" applyAlignment="0" applyProtection="0">
      <alignment vertical="center"/>
    </xf>
    <xf numFmtId="0" fontId="73" fillId="0" borderId="0" applyNumberFormat="0" applyFill="0" applyBorder="0" applyAlignment="0" applyProtection="0">
      <alignment vertical="center"/>
    </xf>
    <xf numFmtId="0" fontId="68" fillId="16" borderId="0" applyNumberFormat="0" applyBorder="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57" fillId="9" borderId="0" applyNumberFormat="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58" fillId="0" borderId="0" applyNumberForma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9" fillId="4" borderId="22" applyNumberFormat="0" applyAlignment="0" applyProtection="0">
      <alignment vertical="center"/>
    </xf>
    <xf numFmtId="0" fontId="48" fillId="0" borderId="12" applyNumberFormat="0" applyFill="0" applyAlignment="0" applyProtection="0">
      <alignment vertical="center"/>
    </xf>
    <xf numFmtId="0" fontId="76" fillId="0" borderId="24" applyNumberFormat="0" applyFill="0" applyAlignment="0" applyProtection="0">
      <alignment vertical="center"/>
    </xf>
    <xf numFmtId="0" fontId="0" fillId="6" borderId="15" applyNumberFormat="0" applyFont="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69" fillId="4" borderId="22" applyNumberFormat="0" applyAlignment="0" applyProtection="0">
      <alignment vertical="center"/>
    </xf>
    <xf numFmtId="0" fontId="58" fillId="0" borderId="0" applyNumberForma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77" fillId="0" borderId="24" applyNumberFormat="0" applyFill="0" applyAlignment="0" applyProtection="0">
      <alignment vertical="center"/>
    </xf>
    <xf numFmtId="0" fontId="49" fillId="0" borderId="0" applyNumberFormat="0" applyFill="0" applyBorder="0" applyAlignment="0" applyProtection="0">
      <alignment vertical="center"/>
    </xf>
    <xf numFmtId="0" fontId="64" fillId="19" borderId="0" applyNumberFormat="0" applyBorder="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xf numFmtId="0" fontId="69" fillId="4" borderId="22" applyNumberFormat="0" applyAlignment="0" applyProtection="0">
      <alignment vertical="center"/>
    </xf>
    <xf numFmtId="0" fontId="58" fillId="0" borderId="0" applyNumberForma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72" fillId="0" borderId="25" applyNumberFormat="0" applyFill="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63" fillId="13" borderId="0" applyNumberFormat="0" applyBorder="0" applyAlignment="0" applyProtection="0">
      <alignment vertical="center"/>
    </xf>
    <xf numFmtId="0" fontId="64" fillId="20" borderId="0" applyNumberFormat="0" applyBorder="0" applyAlignment="0" applyProtection="0">
      <alignment vertical="center"/>
    </xf>
    <xf numFmtId="0" fontId="50" fillId="0" borderId="13" applyNumberFormat="0" applyFill="0" applyAlignment="0" applyProtection="0">
      <alignment vertical="center"/>
    </xf>
    <xf numFmtId="0" fontId="78" fillId="21" borderId="26" applyNumberFormat="0" applyAlignment="0" applyProtection="0">
      <alignment vertical="center"/>
    </xf>
    <xf numFmtId="9" fontId="0" fillId="0" borderId="0" applyFont="0" applyFill="0" applyBorder="0" applyAlignment="0" applyProtection="0"/>
    <xf numFmtId="0" fontId="79" fillId="21" borderId="18" applyNumberFormat="0" applyAlignment="0" applyProtection="0">
      <alignment vertical="center"/>
    </xf>
    <xf numFmtId="0" fontId="48" fillId="0" borderId="12" applyNumberFormat="0" applyFill="0" applyAlignment="0" applyProtection="0">
      <alignment vertical="center"/>
    </xf>
    <xf numFmtId="0" fontId="67" fillId="0" borderId="21" applyNumberFormat="0" applyFill="0" applyAlignment="0" applyProtection="0">
      <alignment vertical="center"/>
    </xf>
    <xf numFmtId="0" fontId="68" fillId="16" borderId="0" applyNumberFormat="0" applyBorder="0" applyAlignment="0" applyProtection="0">
      <alignment vertical="center"/>
    </xf>
    <xf numFmtId="0" fontId="80" fillId="22" borderId="27" applyNumberFormat="0" applyAlignment="0" applyProtection="0">
      <alignment vertical="center"/>
    </xf>
    <xf numFmtId="0" fontId="65" fillId="23" borderId="0" applyNumberFormat="0" applyBorder="0" applyAlignment="0" applyProtection="0">
      <alignment vertical="center"/>
    </xf>
    <xf numFmtId="0" fontId="63" fillId="13" borderId="0" applyNumberFormat="0" applyBorder="0" applyAlignment="0" applyProtection="0">
      <alignment vertical="center"/>
    </xf>
    <xf numFmtId="0" fontId="54" fillId="0" borderId="0" applyNumberFormat="0" applyFill="0" applyBorder="0" applyAlignment="0" applyProtection="0">
      <alignment vertical="center"/>
    </xf>
    <xf numFmtId="9" fontId="0" fillId="0" borderId="0" applyFont="0" applyFill="0" applyBorder="0" applyAlignment="0" applyProtection="0"/>
    <xf numFmtId="0" fontId="50" fillId="0" borderId="13" applyNumberFormat="0" applyFill="0" applyAlignment="0" applyProtection="0">
      <alignment vertical="center"/>
    </xf>
    <xf numFmtId="9" fontId="0" fillId="0" borderId="0" applyFont="0" applyFill="0" applyBorder="0" applyAlignment="0" applyProtection="0">
      <alignment vertical="center"/>
    </xf>
    <xf numFmtId="0" fontId="64" fillId="24" borderId="0" applyNumberFormat="0" applyBorder="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81" fillId="0" borderId="28" applyNumberFormat="0" applyFill="0" applyAlignment="0" applyProtection="0">
      <alignment vertical="center"/>
    </xf>
    <xf numFmtId="0" fontId="49" fillId="0" borderId="17" applyNumberFormat="0" applyFill="0" applyAlignment="0" applyProtection="0">
      <alignment vertical="center"/>
    </xf>
    <xf numFmtId="0" fontId="71" fillId="0" borderId="23" applyNumberFormat="0" applyFill="0" applyAlignment="0" applyProtection="0">
      <alignment vertical="center"/>
    </xf>
    <xf numFmtId="9" fontId="0" fillId="0" borderId="0" applyFont="0" applyFill="0" applyBorder="0" applyAlignment="0" applyProtection="0"/>
    <xf numFmtId="0" fontId="62" fillId="0" borderId="20" applyNumberFormat="0" applyFill="0" applyAlignment="0" applyProtection="0">
      <alignment vertical="center"/>
    </xf>
    <xf numFmtId="0" fontId="82" fillId="25" borderId="0" applyNumberFormat="0" applyBorder="0" applyAlignment="0" applyProtection="0">
      <alignment vertical="center"/>
    </xf>
    <xf numFmtId="0" fontId="52" fillId="0" borderId="0" applyNumberFormat="0" applyFill="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9" fontId="0" fillId="0" borderId="0" applyFont="0" applyFill="0" applyBorder="0" applyAlignment="0" applyProtection="0">
      <alignment vertical="center"/>
    </xf>
    <xf numFmtId="0" fontId="67" fillId="0" borderId="21" applyNumberFormat="0" applyFill="0" applyAlignment="0" applyProtection="0">
      <alignment vertical="center"/>
    </xf>
    <xf numFmtId="9" fontId="0" fillId="0" borderId="0" applyFont="0" applyFill="0" applyBorder="0" applyAlignment="0" applyProtection="0">
      <alignment vertical="center"/>
    </xf>
    <xf numFmtId="0" fontId="67" fillId="0" borderId="21" applyNumberFormat="0" applyFill="0" applyAlignment="0" applyProtection="0">
      <alignment vertical="center"/>
    </xf>
    <xf numFmtId="0" fontId="56" fillId="8" borderId="0" applyNumberFormat="0" applyBorder="0" applyAlignment="0" applyProtection="0">
      <alignment vertical="center"/>
    </xf>
    <xf numFmtId="0" fontId="49" fillId="0" borderId="17" applyNumberFormat="0" applyFill="0" applyAlignment="0" applyProtection="0">
      <alignment vertical="center"/>
    </xf>
    <xf numFmtId="0" fontId="65" fillId="26" borderId="0" applyNumberFormat="0" applyBorder="0" applyAlignment="0" applyProtection="0">
      <alignment vertical="center"/>
    </xf>
    <xf numFmtId="0" fontId="63" fillId="13" borderId="0" applyNumberFormat="0" applyBorder="0" applyAlignment="0" applyProtection="0">
      <alignment vertical="center"/>
    </xf>
    <xf numFmtId="0" fontId="54" fillId="0" borderId="0" applyNumberFormat="0" applyFill="0" applyBorder="0" applyAlignment="0" applyProtection="0">
      <alignment vertical="center"/>
    </xf>
    <xf numFmtId="9" fontId="0" fillId="0" borderId="0" applyFont="0" applyFill="0" applyBorder="0" applyAlignment="0" applyProtection="0"/>
    <xf numFmtId="0" fontId="49" fillId="0" borderId="0" applyNumberFormat="0" applyFill="0" applyBorder="0" applyAlignment="0" applyProtection="0">
      <alignment vertical="center"/>
    </xf>
    <xf numFmtId="9" fontId="0" fillId="0" borderId="0" applyFont="0" applyFill="0" applyBorder="0" applyAlignment="0" applyProtection="0"/>
    <xf numFmtId="0" fontId="50" fillId="0" borderId="13" applyNumberFormat="0" applyFill="0" applyAlignment="0" applyProtection="0">
      <alignment vertical="center"/>
    </xf>
    <xf numFmtId="9" fontId="0" fillId="0" borderId="0" applyFont="0" applyFill="0" applyBorder="0" applyAlignment="0" applyProtection="0">
      <alignment vertical="center"/>
    </xf>
    <xf numFmtId="0" fontId="64" fillId="27" borderId="0" applyNumberFormat="0" applyBorder="0" applyAlignment="0" applyProtection="0">
      <alignment vertical="center"/>
    </xf>
    <xf numFmtId="0" fontId="67" fillId="0" borderId="21" applyNumberFormat="0" applyFill="0" applyAlignment="0" applyProtection="0">
      <alignment vertical="center"/>
    </xf>
    <xf numFmtId="9" fontId="0" fillId="0" borderId="0" applyFont="0" applyFill="0" applyBorder="0" applyAlignment="0" applyProtection="0"/>
    <xf numFmtId="0" fontId="65" fillId="28" borderId="0" applyNumberFormat="0" applyBorder="0" applyAlignment="0" applyProtection="0">
      <alignment vertical="center"/>
    </xf>
    <xf numFmtId="0" fontId="68" fillId="16" borderId="0" applyNumberFormat="0" applyBorder="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xf numFmtId="0" fontId="65" fillId="29" borderId="0" applyNumberFormat="0" applyBorder="0" applyAlignment="0" applyProtection="0">
      <alignment vertical="center"/>
    </xf>
    <xf numFmtId="0" fontId="50" fillId="0" borderId="13" applyNumberFormat="0" applyFill="0" applyAlignment="0" applyProtection="0">
      <alignment vertical="center"/>
    </xf>
    <xf numFmtId="0" fontId="48" fillId="0" borderId="12" applyNumberFormat="0" applyFill="0" applyAlignment="0" applyProtection="0">
      <alignment vertical="center"/>
    </xf>
    <xf numFmtId="0" fontId="67" fillId="0" borderId="21" applyNumberFormat="0" applyFill="0" applyAlignment="0" applyProtection="0">
      <alignment vertical="center"/>
    </xf>
    <xf numFmtId="9" fontId="0" fillId="0" borderId="0" applyFont="0" applyFill="0" applyBorder="0" applyAlignment="0" applyProtection="0"/>
    <xf numFmtId="0" fontId="65" fillId="30" borderId="0" applyNumberFormat="0" applyBorder="0" applyAlignment="0" applyProtection="0">
      <alignment vertical="center"/>
    </xf>
    <xf numFmtId="0" fontId="68" fillId="16" borderId="0" applyNumberFormat="0" applyBorder="0" applyAlignment="0" applyProtection="0">
      <alignment vertical="center"/>
    </xf>
    <xf numFmtId="9" fontId="0" fillId="0" borderId="0" applyFont="0" applyFill="0" applyBorder="0" applyAlignment="0" applyProtection="0"/>
    <xf numFmtId="0" fontId="65" fillId="31" borderId="0" applyNumberFormat="0" applyBorder="0" applyAlignment="0" applyProtection="0">
      <alignment vertical="center"/>
    </xf>
    <xf numFmtId="0" fontId="50" fillId="0" borderId="13" applyNumberFormat="0" applyFill="0" applyAlignment="0" applyProtection="0">
      <alignment vertical="center"/>
    </xf>
    <xf numFmtId="0" fontId="48" fillId="0" borderId="12" applyNumberFormat="0" applyFill="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alignment vertical="center"/>
    </xf>
    <xf numFmtId="0" fontId="64" fillId="32" borderId="0" applyNumberFormat="0" applyBorder="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alignment vertical="center"/>
    </xf>
    <xf numFmtId="0" fontId="64" fillId="33" borderId="0" applyNumberFormat="0" applyBorder="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xf numFmtId="0" fontId="65" fillId="34" borderId="0" applyNumberFormat="0" applyBorder="0" applyAlignment="0" applyProtection="0">
      <alignment vertical="center"/>
    </xf>
    <xf numFmtId="0" fontId="63" fillId="13" borderId="0" applyNumberFormat="0" applyBorder="0" applyAlignment="0" applyProtection="0">
      <alignment vertical="center"/>
    </xf>
    <xf numFmtId="0" fontId="54" fillId="0" borderId="0" applyNumberFormat="0" applyFill="0" applyBorder="0" applyAlignment="0" applyProtection="0">
      <alignment vertical="center"/>
    </xf>
    <xf numFmtId="9" fontId="0" fillId="0" borderId="0" applyFont="0" applyFill="0" applyBorder="0" applyAlignment="0" applyProtection="0"/>
    <xf numFmtId="0" fontId="65" fillId="35" borderId="0" applyNumberFormat="0" applyBorder="0" applyAlignment="0" applyProtection="0">
      <alignment vertical="center"/>
    </xf>
    <xf numFmtId="0" fontId="49" fillId="0" borderId="0" applyNumberFormat="0" applyFill="0" applyBorder="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alignment vertical="center"/>
    </xf>
    <xf numFmtId="0" fontId="64" fillId="36" borderId="0" applyNumberFormat="0" applyBorder="0" applyAlignment="0" applyProtection="0">
      <alignment vertical="center"/>
    </xf>
    <xf numFmtId="0" fontId="49" fillId="0" borderId="17" applyNumberFormat="0" applyFill="0" applyAlignment="0" applyProtection="0">
      <alignment vertical="center"/>
    </xf>
    <xf numFmtId="0" fontId="0" fillId="0" borderId="0">
      <alignment vertical="center"/>
    </xf>
    <xf numFmtId="9" fontId="0" fillId="0" borderId="0" applyFont="0" applyFill="0" applyBorder="0" applyAlignment="0" applyProtection="0"/>
    <xf numFmtId="0" fontId="65" fillId="37" borderId="0" applyNumberFormat="0" applyBorder="0" applyAlignment="0" applyProtection="0">
      <alignment vertical="center"/>
    </xf>
    <xf numFmtId="0" fontId="49" fillId="0" borderId="0" applyNumberFormat="0" applyFill="0" applyBorder="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63" fillId="13" borderId="0" applyNumberFormat="0" applyBorder="0" applyAlignment="0" applyProtection="0">
      <alignment vertical="center"/>
    </xf>
    <xf numFmtId="0" fontId="64" fillId="38" borderId="0" applyNumberFormat="0" applyBorder="0" applyAlignment="0" applyProtection="0">
      <alignment vertical="center"/>
    </xf>
    <xf numFmtId="9" fontId="0" fillId="0" borderId="0" applyFont="0" applyFill="0" applyBorder="0" applyAlignment="0" applyProtection="0">
      <alignment vertical="center"/>
    </xf>
    <xf numFmtId="0" fontId="64" fillId="39" borderId="0" applyNumberFormat="0" applyBorder="0" applyAlignment="0" applyProtection="0">
      <alignment vertical="center"/>
    </xf>
    <xf numFmtId="0" fontId="49" fillId="0" borderId="17" applyNumberFormat="0" applyFill="0" applyAlignment="0" applyProtection="0">
      <alignment vertical="center"/>
    </xf>
    <xf numFmtId="0" fontId="0" fillId="0" borderId="0">
      <alignment vertical="center"/>
    </xf>
    <xf numFmtId="9" fontId="0" fillId="0" borderId="0" applyFont="0" applyFill="0" applyBorder="0" applyAlignment="0" applyProtection="0"/>
    <xf numFmtId="0" fontId="63" fillId="13" borderId="0" applyNumberFormat="0" applyBorder="0" applyAlignment="0" applyProtection="0">
      <alignment vertical="center"/>
    </xf>
    <xf numFmtId="0" fontId="65" fillId="40" borderId="0" applyNumberFormat="0" applyBorder="0" applyAlignment="0" applyProtection="0">
      <alignment vertical="center"/>
    </xf>
    <xf numFmtId="0" fontId="49" fillId="0" borderId="0" applyNumberFormat="0" applyFill="0" applyBorder="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63" fillId="13" borderId="0" applyNumberFormat="0" applyBorder="0" applyAlignment="0" applyProtection="0">
      <alignment vertical="center"/>
    </xf>
    <xf numFmtId="0" fontId="64" fillId="41" borderId="0" applyNumberFormat="0" applyBorder="0" applyAlignment="0" applyProtection="0">
      <alignment vertical="center"/>
    </xf>
    <xf numFmtId="0" fontId="53" fillId="4" borderId="16" applyNumberFormat="0" applyAlignment="0" applyProtection="0">
      <alignment vertical="center"/>
    </xf>
    <xf numFmtId="0" fontId="54" fillId="0" borderId="0" applyNumberFormat="0" applyFill="0" applyBorder="0" applyAlignment="0" applyProtection="0">
      <alignment vertical="center"/>
    </xf>
    <xf numFmtId="0" fontId="0" fillId="0" borderId="0"/>
    <xf numFmtId="0" fontId="49" fillId="0" borderId="17" applyNumberFormat="0" applyFill="0" applyAlignment="0" applyProtection="0">
      <alignment vertical="center"/>
    </xf>
    <xf numFmtId="0" fontId="48" fillId="0" borderId="12" applyNumberFormat="0" applyFill="0" applyAlignment="0" applyProtection="0">
      <alignment vertical="center"/>
    </xf>
    <xf numFmtId="9" fontId="0" fillId="0" borderId="0" applyFont="0" applyFill="0" applyBorder="0" applyAlignment="0" applyProtection="0"/>
    <xf numFmtId="0" fontId="48" fillId="0" borderId="12" applyNumberFormat="0" applyFill="0" applyAlignment="0" applyProtection="0">
      <alignment vertical="center"/>
    </xf>
    <xf numFmtId="9" fontId="0" fillId="0" borderId="0" applyFont="0" applyFill="0" applyBorder="0" applyAlignment="0" applyProtection="0">
      <alignment vertical="center"/>
    </xf>
    <xf numFmtId="0" fontId="49" fillId="0" borderId="17" applyNumberFormat="0" applyFill="0" applyAlignment="0" applyProtection="0">
      <alignment vertical="center"/>
    </xf>
    <xf numFmtId="0" fontId="0" fillId="0" borderId="0">
      <alignment vertical="center"/>
    </xf>
    <xf numFmtId="0" fontId="49" fillId="0" borderId="17" applyNumberFormat="0" applyFill="0" applyAlignment="0" applyProtection="0">
      <alignment vertical="center"/>
    </xf>
    <xf numFmtId="9" fontId="0" fillId="0" borderId="0" applyFont="0" applyFill="0" applyBorder="0" applyAlignment="0" applyProtection="0"/>
    <xf numFmtId="0" fontId="50" fillId="0" borderId="13" applyNumberFormat="0" applyFill="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xf numFmtId="0" fontId="49" fillId="0" borderId="17" applyNumberFormat="0" applyFill="0" applyAlignment="0" applyProtection="0">
      <alignment vertical="center"/>
    </xf>
    <xf numFmtId="0" fontId="48" fillId="0" borderId="12" applyNumberFormat="0" applyFill="0" applyAlignment="0" applyProtection="0">
      <alignment vertical="center"/>
    </xf>
    <xf numFmtId="9" fontId="0" fillId="0" borderId="0" applyFont="0" applyFill="0" applyBorder="0" applyAlignment="0" applyProtection="0"/>
    <xf numFmtId="0" fontId="48" fillId="0" borderId="12"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48" fillId="0" borderId="12" applyNumberFormat="0" applyFill="0" applyAlignment="0" applyProtection="0">
      <alignment vertical="center"/>
    </xf>
    <xf numFmtId="9" fontId="0" fillId="0" borderId="0" applyFont="0" applyFill="0" applyBorder="0" applyAlignment="0" applyProtection="0"/>
    <xf numFmtId="0" fontId="48" fillId="0" borderId="12"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0" fontId="58"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0" fontId="58"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58" fillId="0" borderId="0" applyNumberFormat="0" applyFill="0" applyBorder="0" applyAlignment="0" applyProtection="0">
      <alignment vertical="center"/>
    </xf>
    <xf numFmtId="0" fontId="62" fillId="0" borderId="20"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58"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50" fillId="0" borderId="13" applyNumberFormat="0" applyFill="0" applyAlignment="0" applyProtection="0">
      <alignment vertical="center"/>
    </xf>
    <xf numFmtId="0" fontId="52"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xf numFmtId="0" fontId="50" fillId="0" borderId="13" applyNumberFormat="0" applyFill="0" applyAlignment="0" applyProtection="0">
      <alignment vertical="center"/>
    </xf>
    <xf numFmtId="0" fontId="52"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xf numFmtId="0" fontId="58" fillId="0" borderId="0" applyNumberFormat="0" applyFill="0" applyBorder="0" applyAlignment="0" applyProtection="0">
      <alignment vertical="center"/>
    </xf>
    <xf numFmtId="0" fontId="68" fillId="16" borderId="0" applyNumberFormat="0" applyBorder="0" applyAlignment="0" applyProtection="0">
      <alignment vertical="center"/>
    </xf>
    <xf numFmtId="0" fontId="49" fillId="0" borderId="17" applyNumberFormat="0" applyFill="0" applyAlignment="0" applyProtection="0">
      <alignment vertical="center"/>
    </xf>
    <xf numFmtId="0" fontId="62" fillId="0" borderId="20" applyNumberFormat="0" applyFill="0" applyAlignment="0" applyProtection="0">
      <alignment vertical="center"/>
    </xf>
    <xf numFmtId="9" fontId="0" fillId="0" borderId="0" applyFont="0" applyFill="0" applyBorder="0" applyAlignment="0" applyProtection="0"/>
    <xf numFmtId="0" fontId="50" fillId="0" borderId="13" applyNumberFormat="0" applyFill="0" applyAlignment="0" applyProtection="0">
      <alignment vertical="center"/>
    </xf>
    <xf numFmtId="0" fontId="48" fillId="0" borderId="12"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xf numFmtId="0" fontId="58" fillId="0" borderId="0" applyNumberFormat="0" applyFill="0" applyBorder="0" applyAlignment="0" applyProtection="0">
      <alignment vertical="center"/>
    </xf>
    <xf numFmtId="0" fontId="68" fillId="16" borderId="0" applyNumberFormat="0" applyBorder="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9" fontId="0" fillId="0" borderId="0" applyFont="0" applyFill="0" applyBorder="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alignment vertical="center"/>
    </xf>
    <xf numFmtId="0" fontId="57" fillId="9"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49" fillId="0" borderId="0" applyNumberFormat="0" applyFill="0" applyBorder="0" applyAlignment="0" applyProtection="0">
      <alignment vertical="center"/>
    </xf>
    <xf numFmtId="0" fontId="57" fillId="9" borderId="0" applyNumberFormat="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57" fillId="9" borderId="0" applyNumberFormat="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57" fillId="9" borderId="0" applyNumberFormat="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58"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xf numFmtId="0" fontId="69" fillId="4" borderId="22" applyNumberFormat="0" applyAlignment="0" applyProtection="0">
      <alignment vertical="center"/>
    </xf>
    <xf numFmtId="9" fontId="0" fillId="0" borderId="0" applyFont="0" applyFill="0" applyBorder="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9" fontId="0" fillId="0" borderId="0" applyFont="0" applyFill="0" applyBorder="0" applyAlignment="0" applyProtection="0">
      <alignment vertical="center"/>
    </xf>
    <xf numFmtId="0" fontId="63" fillId="13" borderId="0" applyNumberFormat="0" applyBorder="0" applyAlignment="0" applyProtection="0">
      <alignment vertical="center"/>
    </xf>
    <xf numFmtId="0" fontId="54" fillId="0" borderId="0" applyNumberFormat="0" applyFill="0" applyBorder="0" applyAlignment="0" applyProtection="0">
      <alignment vertical="center"/>
    </xf>
    <xf numFmtId="0" fontId="57" fillId="9" borderId="0" applyNumberFormat="0" applyBorder="0" applyAlignment="0" applyProtection="0">
      <alignment vertical="center"/>
    </xf>
    <xf numFmtId="0" fontId="50" fillId="0" borderId="13" applyNumberFormat="0" applyFill="0" applyAlignment="0" applyProtection="0">
      <alignment vertical="center"/>
    </xf>
    <xf numFmtId="0" fontId="52" fillId="0" borderId="0" applyNumberFormat="0" applyFill="0" applyBorder="0" applyAlignment="0" applyProtection="0">
      <alignment vertical="center"/>
    </xf>
    <xf numFmtId="9" fontId="0" fillId="0" borderId="0" applyFont="0" applyFill="0" applyBorder="0" applyAlignment="0" applyProtection="0">
      <alignment vertical="center"/>
    </xf>
    <xf numFmtId="0" fontId="54" fillId="0" borderId="0" applyNumberFormat="0" applyFill="0" applyBorder="0" applyAlignment="0" applyProtection="0">
      <alignment vertical="center"/>
    </xf>
    <xf numFmtId="0" fontId="67" fillId="0" borderId="21" applyNumberFormat="0" applyFill="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69" fillId="4" borderId="22" applyNumberFormat="0" applyAlignment="0" applyProtection="0">
      <alignment vertical="center"/>
    </xf>
    <xf numFmtId="9" fontId="0" fillId="0" borderId="0" applyFont="0" applyFill="0" applyBorder="0" applyAlignment="0" applyProtection="0">
      <alignment vertical="center"/>
    </xf>
    <xf numFmtId="0" fontId="63" fillId="13" borderId="0" applyNumberFormat="0" applyBorder="0" applyAlignment="0" applyProtection="0">
      <alignment vertical="center"/>
    </xf>
    <xf numFmtId="0" fontId="54" fillId="0" borderId="0" applyNumberFormat="0" applyFill="0" applyBorder="0" applyAlignment="0" applyProtection="0">
      <alignment vertical="center"/>
    </xf>
    <xf numFmtId="0" fontId="57" fillId="9" borderId="0" applyNumberFormat="0" applyBorder="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alignment vertical="center"/>
    </xf>
    <xf numFmtId="0" fontId="54" fillId="0" borderId="0" applyNumberFormat="0" applyFill="0" applyBorder="0" applyAlignment="0" applyProtection="0">
      <alignment vertical="center"/>
    </xf>
    <xf numFmtId="0" fontId="67" fillId="0" borderId="21" applyNumberFormat="0" applyFill="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alignment vertical="center"/>
    </xf>
    <xf numFmtId="0" fontId="54" fillId="0" borderId="0" applyNumberFormat="0" applyFill="0" applyBorder="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alignment vertical="center"/>
    </xf>
    <xf numFmtId="0" fontId="54" fillId="0" borderId="0" applyNumberFormat="0" applyFill="0" applyBorder="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alignment vertical="center"/>
    </xf>
    <xf numFmtId="0" fontId="58" fillId="0" borderId="0" applyNumberFormat="0" applyFill="0" applyBorder="0" applyAlignment="0" applyProtection="0">
      <alignment vertical="center"/>
    </xf>
    <xf numFmtId="9" fontId="0" fillId="0" borderId="0" applyFont="0" applyFill="0" applyBorder="0" applyAlignment="0" applyProtection="0">
      <alignment vertical="center"/>
    </xf>
    <xf numFmtId="0" fontId="68" fillId="16" borderId="0" applyNumberFormat="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xf numFmtId="0" fontId="58" fillId="0" borderId="0" applyNumberFormat="0" applyFill="0" applyBorder="0" applyAlignment="0" applyProtection="0">
      <alignment vertical="center"/>
    </xf>
    <xf numFmtId="9" fontId="0" fillId="0" borderId="0" applyFont="0" applyFill="0" applyBorder="0" applyAlignment="0" applyProtection="0">
      <alignment vertical="center"/>
    </xf>
    <xf numFmtId="0" fontId="68" fillId="16" borderId="0" applyNumberFormat="0" applyBorder="0" applyAlignment="0" applyProtection="0">
      <alignment vertical="center"/>
    </xf>
    <xf numFmtId="0" fontId="52"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xf numFmtId="0" fontId="58" fillId="0" borderId="0" applyNumberFormat="0" applyFill="0" applyBorder="0" applyAlignment="0" applyProtection="0">
      <alignment vertical="center"/>
    </xf>
    <xf numFmtId="9" fontId="0" fillId="0" borderId="0" applyFont="0" applyFill="0" applyBorder="0" applyAlignment="0" applyProtection="0">
      <alignment vertical="center"/>
    </xf>
    <xf numFmtId="0" fontId="68" fillId="16" borderId="0" applyNumberFormat="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xf numFmtId="0" fontId="58" fillId="0" borderId="0" applyNumberForma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7" fillId="9" borderId="0" applyNumberFormat="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7" fillId="9" borderId="0" applyNumberFormat="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7" fillId="9"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8" fillId="0" borderId="0" applyNumberFormat="0" applyFill="0" applyBorder="0" applyAlignment="0" applyProtection="0">
      <alignment vertical="center"/>
    </xf>
    <xf numFmtId="9" fontId="0" fillId="0" borderId="0" applyFont="0" applyFill="0" applyBorder="0" applyAlignment="0" applyProtection="0">
      <alignment vertical="center"/>
    </xf>
    <xf numFmtId="0" fontId="58" fillId="0" borderId="0" applyNumberFormat="0" applyFill="0" applyBorder="0" applyAlignment="0" applyProtection="0">
      <alignment vertical="center"/>
    </xf>
    <xf numFmtId="9" fontId="0" fillId="0" borderId="0" applyFont="0" applyFill="0" applyBorder="0" applyAlignment="0" applyProtection="0">
      <alignment vertical="center"/>
    </xf>
    <xf numFmtId="0" fontId="58" fillId="0" borderId="0" applyNumberFormat="0" applyFill="0" applyBorder="0" applyAlignment="0" applyProtection="0">
      <alignment vertical="center"/>
    </xf>
    <xf numFmtId="9" fontId="0" fillId="0" borderId="0" applyFont="0" applyFill="0" applyBorder="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alignment vertical="center"/>
    </xf>
    <xf numFmtId="0" fontId="58" fillId="0" borderId="0" applyNumberFormat="0" applyFill="0" applyBorder="0" applyAlignment="0" applyProtection="0">
      <alignment vertical="center"/>
    </xf>
    <xf numFmtId="9" fontId="0" fillId="0" borderId="0" applyFont="0" applyFill="0" applyBorder="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alignment vertical="center"/>
    </xf>
    <xf numFmtId="0" fontId="58" fillId="0" borderId="0" applyNumberFormat="0" applyFill="0" applyBorder="0" applyAlignment="0" applyProtection="0">
      <alignment vertical="center"/>
    </xf>
    <xf numFmtId="9" fontId="0" fillId="0" borderId="0" applyFont="0" applyFill="0" applyBorder="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alignment vertical="center"/>
    </xf>
    <xf numFmtId="0" fontId="58" fillId="0" borderId="0" applyNumberFormat="0" applyFill="0" applyBorder="0" applyAlignment="0" applyProtection="0">
      <alignment vertical="center"/>
    </xf>
    <xf numFmtId="9" fontId="0" fillId="0" borderId="0" applyFont="0" applyFill="0" applyBorder="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alignment vertical="center"/>
    </xf>
    <xf numFmtId="0" fontId="48" fillId="0" borderId="12" applyNumberFormat="0" applyFill="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58" fillId="0" borderId="0" applyNumberForma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58" fillId="0" borderId="0" applyNumberForma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58" fillId="0" borderId="0" applyNumberFormat="0" applyFill="0" applyBorder="0" applyAlignment="0" applyProtection="0">
      <alignment vertical="center"/>
    </xf>
    <xf numFmtId="9" fontId="0" fillId="0" borderId="0" applyFont="0" applyFill="0" applyBorder="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50" fillId="0" borderId="13" applyNumberFormat="0" applyFill="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58" fillId="0" borderId="0" applyNumberFormat="0" applyFill="0" applyBorder="0" applyAlignment="0" applyProtection="0">
      <alignment vertical="center"/>
    </xf>
    <xf numFmtId="9" fontId="0" fillId="0" borderId="0" applyFont="0" applyFill="0" applyBorder="0" applyAlignment="0" applyProtection="0">
      <alignment vertical="center"/>
    </xf>
    <xf numFmtId="0" fontId="48" fillId="0" borderId="12" applyNumberFormat="0" applyFill="0" applyAlignment="0" applyProtection="0">
      <alignment vertical="center"/>
    </xf>
    <xf numFmtId="0" fontId="58" fillId="0" borderId="0" applyNumberFormat="0" applyFill="0" applyBorder="0" applyAlignment="0" applyProtection="0">
      <alignment vertical="center"/>
    </xf>
    <xf numFmtId="9" fontId="0" fillId="0" borderId="0" applyFont="0" applyFill="0" applyBorder="0" applyAlignment="0" applyProtection="0">
      <alignment vertical="center"/>
    </xf>
    <xf numFmtId="0" fontId="48" fillId="0" borderId="12" applyNumberFormat="0" applyFill="0" applyAlignment="0" applyProtection="0">
      <alignment vertical="center"/>
    </xf>
    <xf numFmtId="0" fontId="58" fillId="0" borderId="0" applyNumberFormat="0" applyFill="0" applyBorder="0" applyAlignment="0" applyProtection="0">
      <alignment vertical="center"/>
    </xf>
    <xf numFmtId="9" fontId="0" fillId="0" borderId="0" applyFont="0" applyFill="0" applyBorder="0" applyAlignment="0" applyProtection="0">
      <alignment vertical="center"/>
    </xf>
    <xf numFmtId="0" fontId="61" fillId="12" borderId="16" applyNumberFormat="0" applyAlignment="0" applyProtection="0">
      <alignment vertical="center"/>
    </xf>
    <xf numFmtId="0" fontId="68" fillId="16" borderId="0" applyNumberFormat="0" applyBorder="0" applyAlignment="0" applyProtection="0">
      <alignment vertical="center"/>
    </xf>
    <xf numFmtId="0" fontId="48" fillId="0" borderId="12" applyNumberFormat="0" applyFill="0" applyAlignment="0" applyProtection="0">
      <alignment vertical="center"/>
    </xf>
    <xf numFmtId="0" fontId="58" fillId="0" borderId="0" applyNumberFormat="0" applyFill="0" applyBorder="0" applyAlignment="0" applyProtection="0">
      <alignment vertical="center"/>
    </xf>
    <xf numFmtId="9" fontId="0" fillId="0" borderId="0" applyFont="0" applyFill="0" applyBorder="0" applyAlignment="0" applyProtection="0">
      <alignment vertical="center"/>
    </xf>
    <xf numFmtId="0" fontId="61" fillId="12" borderId="16" applyNumberFormat="0" applyAlignment="0" applyProtection="0">
      <alignment vertical="center"/>
    </xf>
    <xf numFmtId="0" fontId="62" fillId="0" borderId="20" applyNumberFormat="0" applyFill="0" applyAlignment="0" applyProtection="0">
      <alignment vertical="center"/>
    </xf>
    <xf numFmtId="0" fontId="68" fillId="16" borderId="0" applyNumberFormat="0" applyBorder="0" applyAlignment="0" applyProtection="0">
      <alignment vertical="center"/>
    </xf>
    <xf numFmtId="0" fontId="48" fillId="0" borderId="12" applyNumberFormat="0" applyFill="0" applyAlignment="0" applyProtection="0">
      <alignment vertical="center"/>
    </xf>
    <xf numFmtId="0" fontId="58" fillId="0" borderId="0" applyNumberFormat="0" applyFill="0" applyBorder="0" applyAlignment="0" applyProtection="0">
      <alignment vertical="center"/>
    </xf>
    <xf numFmtId="9" fontId="0" fillId="0" borderId="0" applyFont="0" applyFill="0" applyBorder="0" applyAlignment="0" applyProtection="0">
      <alignment vertical="center"/>
    </xf>
    <xf numFmtId="0" fontId="58" fillId="0" borderId="0" applyNumberFormat="0" applyFill="0" applyBorder="0" applyAlignment="0" applyProtection="0">
      <alignment vertical="center"/>
    </xf>
    <xf numFmtId="9" fontId="0" fillId="0" borderId="0" applyFont="0" applyFill="0" applyBorder="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alignment vertical="center"/>
    </xf>
    <xf numFmtId="0" fontId="52" fillId="0" borderId="0" applyNumberFormat="0" applyFill="0" applyBorder="0" applyAlignment="0" applyProtection="0">
      <alignment vertical="center"/>
    </xf>
    <xf numFmtId="9" fontId="0" fillId="0" borderId="0" applyFont="0" applyFill="0" applyBorder="0" applyAlignment="0" applyProtection="0">
      <alignment vertical="center"/>
    </xf>
    <xf numFmtId="0" fontId="52" fillId="0" borderId="0" applyNumberFormat="0" applyFill="0" applyBorder="0" applyAlignment="0" applyProtection="0">
      <alignment vertical="center"/>
    </xf>
    <xf numFmtId="9" fontId="0" fillId="0" borderId="0" applyFont="0" applyFill="0" applyBorder="0" applyAlignment="0" applyProtection="0">
      <alignment vertical="center"/>
    </xf>
    <xf numFmtId="0" fontId="54" fillId="0" borderId="0" applyNumberFormat="0" applyFill="0" applyBorder="0" applyAlignment="0" applyProtection="0">
      <alignment vertical="center"/>
    </xf>
    <xf numFmtId="0" fontId="52" fillId="0" borderId="0" applyNumberFormat="0" applyFill="0" applyBorder="0" applyAlignment="0" applyProtection="0">
      <alignment vertical="center"/>
    </xf>
    <xf numFmtId="9" fontId="0" fillId="0" borderId="0" applyFont="0" applyFill="0" applyBorder="0" applyAlignment="0" applyProtection="0">
      <alignment vertical="center"/>
    </xf>
    <xf numFmtId="0" fontId="54"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xf numFmtId="0" fontId="54"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67" fillId="0" borderId="21" applyNumberFormat="0" applyFill="0" applyAlignment="0" applyProtection="0">
      <alignment vertical="center"/>
    </xf>
    <xf numFmtId="9" fontId="0" fillId="0" borderId="0" applyFont="0" applyFill="0" applyBorder="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63" fillId="13" borderId="0" applyNumberFormat="0" applyBorder="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alignment vertical="center"/>
    </xf>
    <xf numFmtId="0" fontId="69" fillId="4" borderId="22" applyNumberFormat="0" applyAlignment="0" applyProtection="0">
      <alignment vertical="center"/>
    </xf>
    <xf numFmtId="9" fontId="0" fillId="0" borderId="0" applyFont="0" applyFill="0" applyBorder="0" applyAlignment="0" applyProtection="0"/>
    <xf numFmtId="0" fontId="50" fillId="0" borderId="13" applyNumberFormat="0" applyFill="0" applyAlignment="0" applyProtection="0">
      <alignment vertical="center"/>
    </xf>
    <xf numFmtId="9" fontId="0" fillId="0" borderId="0" applyFont="0" applyFill="0" applyBorder="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67" fillId="0" borderId="21" applyNumberFormat="0" applyFill="0" applyAlignment="0" applyProtection="0">
      <alignment vertical="center"/>
    </xf>
    <xf numFmtId="9" fontId="0" fillId="0" borderId="0" applyFont="0" applyFill="0" applyBorder="0" applyAlignment="0" applyProtection="0">
      <alignment vertical="center"/>
    </xf>
    <xf numFmtId="0" fontId="50" fillId="0" borderId="13" applyNumberFormat="0" applyFill="0" applyAlignment="0" applyProtection="0">
      <alignment vertical="center"/>
    </xf>
    <xf numFmtId="0" fontId="67" fillId="0" borderId="21"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67" fillId="0" borderId="21"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67" fillId="0" borderId="21"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68" fillId="16" borderId="0" applyNumberFormat="0" applyBorder="0" applyAlignment="0" applyProtection="0">
      <alignment vertical="center"/>
    </xf>
    <xf numFmtId="0" fontId="50" fillId="0" borderId="13" applyNumberFormat="0" applyFill="0" applyAlignment="0" applyProtection="0">
      <alignment vertical="center"/>
    </xf>
    <xf numFmtId="0" fontId="67" fillId="0" borderId="21" applyNumberFormat="0" applyFill="0" applyAlignment="0" applyProtection="0">
      <alignment vertical="center"/>
    </xf>
    <xf numFmtId="9" fontId="0" fillId="0" borderId="0" applyFont="0" applyFill="0" applyBorder="0" applyAlignment="0" applyProtection="0">
      <alignment vertical="center"/>
    </xf>
    <xf numFmtId="0" fontId="48" fillId="0" borderId="12" applyNumberFormat="0" applyFill="0" applyAlignment="0" applyProtection="0">
      <alignment vertical="center"/>
    </xf>
    <xf numFmtId="9" fontId="0" fillId="0" borderId="0" applyFont="0" applyFill="0" applyBorder="0" applyAlignment="0" applyProtection="0"/>
    <xf numFmtId="0" fontId="63" fillId="13" borderId="0" applyNumberFormat="0" applyBorder="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alignment vertical="center"/>
    </xf>
    <xf numFmtId="0" fontId="48" fillId="0" borderId="12" applyNumberFormat="0" applyFill="0" applyAlignment="0" applyProtection="0">
      <alignment vertical="center"/>
    </xf>
    <xf numFmtId="9" fontId="0" fillId="0" borderId="0" applyFont="0" applyFill="0" applyBorder="0" applyAlignment="0" applyProtection="0"/>
    <xf numFmtId="0" fontId="49" fillId="0" borderId="17" applyNumberFormat="0" applyFill="0" applyAlignment="0" applyProtection="0">
      <alignment vertical="center"/>
    </xf>
    <xf numFmtId="9" fontId="0" fillId="0" borderId="0" applyFont="0" applyFill="0" applyBorder="0" applyAlignment="0" applyProtection="0">
      <alignment vertical="center"/>
    </xf>
    <xf numFmtId="0" fontId="48" fillId="0" borderId="12" applyNumberFormat="0" applyFill="0" applyAlignment="0" applyProtection="0">
      <alignment vertical="center"/>
    </xf>
    <xf numFmtId="9" fontId="0" fillId="0" borderId="0" applyFont="0" applyFill="0" applyBorder="0" applyAlignment="0" applyProtection="0"/>
    <xf numFmtId="0" fontId="49" fillId="0" borderId="17" applyNumberFormat="0" applyFill="0" applyAlignment="0" applyProtection="0">
      <alignment vertical="center"/>
    </xf>
    <xf numFmtId="9" fontId="0" fillId="0" borderId="0" applyFont="0" applyFill="0" applyBorder="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xf numFmtId="0" fontId="0" fillId="0" borderId="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68" fillId="16" borderId="0" applyNumberFormat="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68" fillId="16" borderId="0" applyNumberFormat="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alignment vertical="center"/>
    </xf>
    <xf numFmtId="0" fontId="67" fillId="0" borderId="21" applyNumberFormat="0" applyFill="0" applyAlignment="0" applyProtection="0">
      <alignment vertical="center"/>
    </xf>
    <xf numFmtId="9" fontId="0" fillId="0" borderId="0" applyFont="0" applyFill="0" applyBorder="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alignment vertical="center"/>
    </xf>
    <xf numFmtId="0" fontId="67" fillId="0" borderId="21" applyNumberFormat="0" applyFill="0" applyAlignment="0" applyProtection="0">
      <alignment vertical="center"/>
    </xf>
    <xf numFmtId="9" fontId="0" fillId="0" borderId="0" applyFont="0" applyFill="0" applyBorder="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alignment vertical="center"/>
    </xf>
    <xf numFmtId="0" fontId="67" fillId="0" borderId="21" applyNumberFormat="0" applyFill="0" applyAlignment="0" applyProtection="0">
      <alignment vertical="center"/>
    </xf>
    <xf numFmtId="9" fontId="0" fillId="0" borderId="0" applyFont="0" applyFill="0" applyBorder="0" applyAlignment="0" applyProtection="0">
      <alignment vertical="center"/>
    </xf>
    <xf numFmtId="0" fontId="68" fillId="16" borderId="0" applyNumberFormat="0" applyBorder="0" applyAlignment="0" applyProtection="0">
      <alignment vertical="center"/>
    </xf>
    <xf numFmtId="0" fontId="49" fillId="0" borderId="0" applyNumberFormat="0" applyFill="0" applyBorder="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alignment vertical="center"/>
    </xf>
    <xf numFmtId="0" fontId="68" fillId="16" borderId="0" applyNumberFormat="0" applyBorder="0" applyAlignment="0" applyProtection="0">
      <alignment vertical="center"/>
    </xf>
    <xf numFmtId="0" fontId="49" fillId="0" borderId="0" applyNumberFormat="0" applyFill="0" applyBorder="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alignment vertical="center"/>
    </xf>
    <xf numFmtId="0" fontId="68" fillId="16" borderId="0" applyNumberFormat="0" applyBorder="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48" fillId="0" borderId="12" applyNumberFormat="0" applyFill="0" applyAlignment="0" applyProtection="0">
      <alignment vertical="center"/>
    </xf>
    <xf numFmtId="9" fontId="0" fillId="0" borderId="0" applyFont="0" applyFill="0" applyBorder="0" applyAlignment="0" applyProtection="0">
      <alignment vertical="center"/>
    </xf>
    <xf numFmtId="0" fontId="68" fillId="16" borderId="0" applyNumberFormat="0" applyBorder="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48" fillId="0" borderId="12" applyNumberFormat="0" applyFill="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48" fillId="0" borderId="12" applyNumberFormat="0" applyFill="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48" fillId="0" borderId="12" applyNumberFormat="0" applyFill="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48" fillId="0" borderId="12" applyNumberFormat="0" applyFill="0" applyAlignment="0" applyProtection="0">
      <alignment vertical="center"/>
    </xf>
    <xf numFmtId="9" fontId="0" fillId="0" borderId="0" applyFont="0" applyFill="0" applyBorder="0" applyAlignment="0" applyProtection="0">
      <alignment vertical="center"/>
    </xf>
    <xf numFmtId="0" fontId="48" fillId="0" borderId="12" applyNumberFormat="0" applyFill="0" applyAlignment="0" applyProtection="0">
      <alignment vertical="center"/>
    </xf>
    <xf numFmtId="0" fontId="53" fillId="4" borderId="16" applyNumberFormat="0" applyAlignment="0" applyProtection="0">
      <alignment vertical="center"/>
    </xf>
    <xf numFmtId="9" fontId="0" fillId="0" borderId="0" applyFont="0" applyFill="0" applyBorder="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68" fillId="16" borderId="0" applyNumberFormat="0" applyBorder="0" applyAlignment="0" applyProtection="0">
      <alignment vertical="center"/>
    </xf>
    <xf numFmtId="0" fontId="48" fillId="0" borderId="12" applyNumberFormat="0" applyFill="0" applyAlignment="0" applyProtection="0">
      <alignment vertical="center"/>
    </xf>
    <xf numFmtId="9" fontId="0" fillId="0" borderId="0" applyFont="0" applyFill="0" applyBorder="0" applyAlignment="0" applyProtection="0">
      <alignment vertical="center"/>
    </xf>
    <xf numFmtId="0" fontId="68" fillId="16" borderId="0" applyNumberFormat="0" applyBorder="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50" fillId="0" borderId="13" applyNumberFormat="0" applyFill="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alignment vertical="center"/>
    </xf>
    <xf numFmtId="0" fontId="54" fillId="0" borderId="0" applyNumberFormat="0" applyFill="0" applyBorder="0" applyAlignment="0" applyProtection="0">
      <alignment vertical="center"/>
    </xf>
    <xf numFmtId="9" fontId="0" fillId="0" borderId="0" applyFont="0" applyFill="0" applyBorder="0" applyAlignment="0" applyProtection="0"/>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62" fillId="0" borderId="20" applyNumberFormat="0" applyFill="0" applyAlignment="0" applyProtection="0">
      <alignment vertical="center"/>
    </xf>
    <xf numFmtId="9" fontId="0" fillId="0" borderId="0" applyFont="0" applyFill="0" applyBorder="0" applyAlignment="0" applyProtection="0">
      <alignment vertical="center"/>
    </xf>
    <xf numFmtId="0" fontId="54" fillId="0" borderId="0" applyNumberFormat="0" applyFill="0" applyBorder="0" applyAlignment="0" applyProtection="0">
      <alignment vertical="center"/>
    </xf>
    <xf numFmtId="9" fontId="0" fillId="0" borderId="0" applyFont="0" applyFill="0" applyBorder="0" applyAlignment="0" applyProtection="0"/>
    <xf numFmtId="0" fontId="50" fillId="0" borderId="13" applyNumberFormat="0" applyFill="0" applyAlignment="0" applyProtection="0">
      <alignment vertical="center"/>
    </xf>
    <xf numFmtId="0" fontId="62" fillId="0" borderId="20" applyNumberFormat="0" applyFill="0" applyAlignment="0" applyProtection="0">
      <alignment vertical="center"/>
    </xf>
    <xf numFmtId="9" fontId="0" fillId="0" borderId="0" applyFont="0" applyFill="0" applyBorder="0" applyAlignment="0" applyProtection="0">
      <alignment vertical="center"/>
    </xf>
    <xf numFmtId="0" fontId="54" fillId="0" borderId="0" applyNumberFormat="0" applyFill="0" applyBorder="0" applyAlignment="0" applyProtection="0">
      <alignment vertical="center"/>
    </xf>
    <xf numFmtId="9" fontId="0" fillId="0" borderId="0" applyFont="0" applyFill="0" applyBorder="0" applyAlignment="0" applyProtection="0"/>
    <xf numFmtId="0" fontId="50" fillId="0" borderId="13" applyNumberFormat="0" applyFill="0" applyAlignment="0" applyProtection="0">
      <alignment vertical="center"/>
    </xf>
    <xf numFmtId="0" fontId="62" fillId="0" borderId="20" applyNumberFormat="0" applyFill="0" applyAlignment="0" applyProtection="0">
      <alignment vertical="center"/>
    </xf>
    <xf numFmtId="9" fontId="0" fillId="0" borderId="0" applyFont="0" applyFill="0" applyBorder="0" applyAlignment="0" applyProtection="0">
      <alignment vertical="center"/>
    </xf>
    <xf numFmtId="0" fontId="48" fillId="0" borderId="12" applyNumberFormat="0" applyFill="0" applyAlignment="0" applyProtection="0">
      <alignment vertical="center"/>
    </xf>
    <xf numFmtId="9" fontId="0" fillId="0" borderId="0" applyFont="0" applyFill="0" applyBorder="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48" fillId="0" borderId="12" applyNumberFormat="0" applyFill="0" applyAlignment="0" applyProtection="0">
      <alignment vertical="center"/>
    </xf>
    <xf numFmtId="9" fontId="0" fillId="0" borderId="0" applyFont="0" applyFill="0" applyBorder="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48" fillId="0" borderId="12"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62" fillId="0" borderId="20" applyNumberFormat="0" applyFill="0" applyAlignment="0" applyProtection="0">
      <alignment vertical="center"/>
    </xf>
    <xf numFmtId="9" fontId="0" fillId="0" borderId="0" applyFont="0" applyFill="0" applyBorder="0" applyAlignment="0" applyProtection="0">
      <alignment vertical="center"/>
    </xf>
    <xf numFmtId="0" fontId="67" fillId="0" borderId="21" applyNumberFormat="0" applyFill="0" applyAlignment="0" applyProtection="0">
      <alignment vertical="center"/>
    </xf>
    <xf numFmtId="9" fontId="0" fillId="0" borderId="0" applyFont="0" applyFill="0" applyBorder="0" applyAlignment="0" applyProtection="0">
      <alignment vertical="center"/>
    </xf>
    <xf numFmtId="0" fontId="48" fillId="0" borderId="12" applyNumberFormat="0" applyFill="0" applyAlignment="0" applyProtection="0">
      <alignment vertical="center"/>
    </xf>
    <xf numFmtId="0" fontId="67" fillId="0" borderId="21" applyNumberFormat="0" applyFill="0" applyAlignment="0" applyProtection="0">
      <alignment vertical="center"/>
    </xf>
    <xf numFmtId="9" fontId="0" fillId="0" borderId="0" applyFont="0" applyFill="0" applyBorder="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67" fillId="0" borderId="21" applyNumberFormat="0" applyFill="0" applyAlignment="0" applyProtection="0">
      <alignment vertical="center"/>
    </xf>
    <xf numFmtId="9" fontId="0" fillId="0" borderId="0" applyFont="0" applyFill="0" applyBorder="0" applyAlignment="0" applyProtection="0">
      <alignment vertical="center"/>
    </xf>
    <xf numFmtId="0" fontId="48" fillId="0" borderId="12" applyNumberFormat="0" applyFill="0" applyAlignment="0" applyProtection="0">
      <alignment vertical="center"/>
    </xf>
    <xf numFmtId="0" fontId="67" fillId="0" borderId="21" applyNumberFormat="0" applyFill="0" applyAlignment="0" applyProtection="0">
      <alignment vertical="center"/>
    </xf>
    <xf numFmtId="9" fontId="0" fillId="0" borderId="0" applyFont="0" applyFill="0" applyBorder="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67" fillId="0" borderId="21" applyNumberFormat="0" applyFill="0" applyAlignment="0" applyProtection="0">
      <alignment vertical="center"/>
    </xf>
    <xf numFmtId="9" fontId="0" fillId="0" borderId="0" applyFont="0" applyFill="0" applyBorder="0" applyAlignment="0" applyProtection="0">
      <alignment vertical="center"/>
    </xf>
    <xf numFmtId="0" fontId="48" fillId="0" borderId="12" applyNumberFormat="0" applyFill="0" applyAlignment="0" applyProtection="0">
      <alignment vertical="center"/>
    </xf>
    <xf numFmtId="9" fontId="0" fillId="0" borderId="0" applyFont="0" applyFill="0" applyBorder="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xf numFmtId="0" fontId="68" fillId="16" borderId="0" applyNumberFormat="0" applyBorder="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9" fontId="0" fillId="0" borderId="0" applyFont="0" applyFill="0" applyBorder="0" applyAlignment="0" applyProtection="0">
      <alignment vertical="center"/>
    </xf>
    <xf numFmtId="0" fontId="68" fillId="16" borderId="0" applyNumberFormat="0" applyBorder="0" applyAlignment="0" applyProtection="0">
      <alignment vertical="center"/>
    </xf>
    <xf numFmtId="0" fontId="67" fillId="0" borderId="21" applyNumberFormat="0" applyFill="0" applyAlignment="0" applyProtection="0">
      <alignment vertical="center"/>
    </xf>
    <xf numFmtId="0" fontId="57" fillId="9" borderId="0" applyNumberFormat="0" applyBorder="0" applyAlignment="0" applyProtection="0">
      <alignment vertical="center"/>
    </xf>
    <xf numFmtId="0" fontId="50" fillId="0" borderId="13" applyNumberFormat="0" applyFill="0" applyAlignment="0" applyProtection="0">
      <alignment vertical="center"/>
    </xf>
    <xf numFmtId="0" fontId="52" fillId="0" borderId="0" applyNumberFormat="0" applyFill="0" applyBorder="0" applyAlignment="0" applyProtection="0">
      <alignment vertical="center"/>
    </xf>
    <xf numFmtId="9" fontId="0" fillId="0" borderId="0" applyFont="0" applyFill="0" applyBorder="0" applyAlignment="0" applyProtection="0">
      <alignment vertical="center"/>
    </xf>
    <xf numFmtId="0" fontId="68" fillId="16" borderId="0" applyNumberFormat="0" applyBorder="0" applyAlignment="0" applyProtection="0">
      <alignment vertical="center"/>
    </xf>
    <xf numFmtId="0" fontId="49" fillId="0" borderId="17" applyNumberFormat="0" applyFill="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9" fontId="0" fillId="0" borderId="0" applyFont="0" applyFill="0" applyBorder="0" applyAlignment="0" applyProtection="0">
      <alignment vertical="center"/>
    </xf>
    <xf numFmtId="0" fontId="68" fillId="16" borderId="0" applyNumberFormat="0" applyBorder="0" applyAlignment="0" applyProtection="0">
      <alignment vertical="center"/>
    </xf>
    <xf numFmtId="0" fontId="63" fillId="13" borderId="0" applyNumberFormat="0" applyBorder="0" applyAlignment="0" applyProtection="0">
      <alignment vertical="center"/>
    </xf>
    <xf numFmtId="0" fontId="54" fillId="0" borderId="0" applyNumberFormat="0" applyFill="0" applyBorder="0" applyAlignment="0" applyProtection="0">
      <alignment vertical="center"/>
    </xf>
    <xf numFmtId="0" fontId="67" fillId="0" borderId="21" applyNumberFormat="0" applyFill="0" applyAlignment="0" applyProtection="0">
      <alignment vertical="center"/>
    </xf>
    <xf numFmtId="0" fontId="57" fillId="9" borderId="0" applyNumberFormat="0" applyBorder="0" applyAlignment="0" applyProtection="0">
      <alignment vertical="center"/>
    </xf>
    <xf numFmtId="0" fontId="50" fillId="0" borderId="13" applyNumberFormat="0" applyFill="0" applyAlignment="0" applyProtection="0">
      <alignment vertical="center"/>
    </xf>
    <xf numFmtId="0" fontId="52"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8" fillId="0" borderId="12" applyNumberFormat="0" applyFill="0" applyAlignment="0" applyProtection="0">
      <alignment vertical="center"/>
    </xf>
    <xf numFmtId="9" fontId="0" fillId="0" borderId="0" applyFont="0" applyFill="0" applyBorder="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8" fillId="0" borderId="12" applyNumberFormat="0" applyFill="0" applyAlignment="0" applyProtection="0">
      <alignment vertical="center"/>
    </xf>
    <xf numFmtId="9" fontId="0" fillId="0" borderId="0" applyFont="0" applyFill="0" applyBorder="0" applyAlignment="0" applyProtection="0">
      <alignment vertical="center"/>
    </xf>
    <xf numFmtId="0" fontId="48" fillId="0" borderId="12" applyNumberFormat="0" applyFill="0" applyAlignment="0" applyProtection="0">
      <alignment vertical="center"/>
    </xf>
    <xf numFmtId="9" fontId="0" fillId="0" borderId="0" applyFont="0" applyFill="0" applyBorder="0" applyAlignment="0" applyProtection="0">
      <alignment vertical="center"/>
    </xf>
    <xf numFmtId="0" fontId="48" fillId="0" borderId="12" applyNumberFormat="0" applyFill="0" applyAlignment="0" applyProtection="0">
      <alignment vertical="center"/>
    </xf>
    <xf numFmtId="9" fontId="0" fillId="0" borderId="0" applyFont="0" applyFill="0" applyBorder="0" applyAlignment="0" applyProtection="0">
      <alignment vertical="center"/>
    </xf>
    <xf numFmtId="0" fontId="48" fillId="0" borderId="12" applyNumberFormat="0" applyFill="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54" fillId="0" borderId="0" applyNumberFormat="0" applyFill="0" applyBorder="0" applyAlignment="0" applyProtection="0">
      <alignment vertical="center"/>
    </xf>
    <xf numFmtId="9" fontId="0" fillId="0" borderId="0" applyFont="0" applyFill="0" applyBorder="0" applyAlignment="0" applyProtection="0">
      <alignment vertical="center"/>
    </xf>
    <xf numFmtId="0" fontId="54" fillId="0" borderId="0" applyNumberFormat="0" applyFill="0" applyBorder="0" applyAlignment="0" applyProtection="0">
      <alignment vertical="center"/>
    </xf>
    <xf numFmtId="9" fontId="0" fillId="0" borderId="0" applyFont="0" applyFill="0" applyBorder="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9" fontId="0" fillId="0" borderId="0" applyFont="0" applyFill="0" applyBorder="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9" fontId="0" fillId="0" borderId="0" applyFont="0" applyFill="0" applyBorder="0" applyAlignment="0" applyProtection="0">
      <alignment vertical="center"/>
    </xf>
    <xf numFmtId="0" fontId="68" fillId="16"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54"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9" fontId="0" fillId="0" borderId="0" applyFont="0" applyFill="0" applyBorder="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9" fontId="0" fillId="0" borderId="0" applyFont="0" applyFill="0" applyBorder="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69" fillId="4" borderId="22" applyNumberFormat="0" applyAlignment="0" applyProtection="0">
      <alignment vertical="center"/>
    </xf>
    <xf numFmtId="9" fontId="0" fillId="0" borderId="0" applyFont="0" applyFill="0" applyBorder="0" applyAlignment="0" applyProtection="0">
      <alignment vertical="center"/>
    </xf>
    <xf numFmtId="0" fontId="69" fillId="4" borderId="22" applyNumberFormat="0" applyAlignment="0" applyProtection="0">
      <alignment vertical="center"/>
    </xf>
    <xf numFmtId="9" fontId="0" fillId="0" borderId="0" applyFont="0" applyFill="0" applyBorder="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67" fillId="0" borderId="21" applyNumberFormat="0" applyFill="0" applyAlignment="0" applyProtection="0">
      <alignment vertical="center"/>
    </xf>
    <xf numFmtId="9" fontId="0" fillId="0" borderId="0" applyFont="0" applyFill="0" applyBorder="0" applyAlignment="0" applyProtection="0">
      <alignment vertical="center"/>
    </xf>
    <xf numFmtId="0" fontId="60" fillId="11" borderId="19" applyNumberFormat="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alignment vertical="center"/>
    </xf>
    <xf numFmtId="0" fontId="60" fillId="11" borderId="19" applyNumberFormat="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9" fillId="0" borderId="17" applyNumberFormat="0" applyFill="0" applyAlignment="0" applyProtection="0">
      <alignment vertical="center"/>
    </xf>
    <xf numFmtId="0" fontId="67" fillId="0" borderId="21" applyNumberFormat="0" applyFill="0" applyAlignment="0" applyProtection="0">
      <alignment vertical="center"/>
    </xf>
    <xf numFmtId="9" fontId="0" fillId="0" borderId="0" applyFont="0" applyFill="0" applyBorder="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67" fillId="0" borderId="21"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8" fillId="0" borderId="12"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67" fillId="0" borderId="21" applyNumberFormat="0" applyFill="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alignment vertical="center"/>
    </xf>
    <xf numFmtId="0" fontId="67" fillId="0" borderId="21" applyNumberFormat="0" applyFill="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alignment vertical="center"/>
    </xf>
    <xf numFmtId="0" fontId="67" fillId="0" borderId="21" applyNumberFormat="0" applyFill="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alignment vertical="center"/>
    </xf>
    <xf numFmtId="0" fontId="67" fillId="0" borderId="21" applyNumberFormat="0" applyFill="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alignment vertical="center"/>
    </xf>
    <xf numFmtId="0" fontId="67" fillId="0" borderId="21" applyNumberFormat="0" applyFill="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alignment vertical="center"/>
    </xf>
    <xf numFmtId="0" fontId="69" fillId="4" borderId="22" applyNumberFormat="0" applyAlignment="0" applyProtection="0">
      <alignment vertical="center"/>
    </xf>
    <xf numFmtId="9" fontId="0" fillId="0" borderId="0" applyFont="0" applyFill="0" applyBorder="0" applyAlignment="0" applyProtection="0"/>
    <xf numFmtId="0" fontId="54" fillId="0" borderId="0" applyNumberFormat="0" applyFill="0" applyBorder="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alignment vertical="center"/>
    </xf>
    <xf numFmtId="0" fontId="69" fillId="4" borderId="22" applyNumberFormat="0" applyAlignment="0" applyProtection="0">
      <alignment vertical="center"/>
    </xf>
    <xf numFmtId="9" fontId="0" fillId="0" borderId="0" applyFont="0" applyFill="0" applyBorder="0" applyAlignment="0" applyProtection="0"/>
    <xf numFmtId="0" fontId="54" fillId="0" borderId="0" applyNumberFormat="0" applyFill="0" applyBorder="0" applyAlignment="0" applyProtection="0">
      <alignment vertical="center"/>
    </xf>
    <xf numFmtId="9" fontId="0" fillId="0" borderId="0" applyFont="0" applyFill="0" applyBorder="0" applyAlignment="0" applyProtection="0">
      <alignment vertical="center"/>
    </xf>
    <xf numFmtId="0" fontId="69" fillId="4" borderId="22" applyNumberFormat="0" applyAlignment="0" applyProtection="0">
      <alignment vertical="center"/>
    </xf>
    <xf numFmtId="9" fontId="0" fillId="0" borderId="0" applyFont="0" applyFill="0" applyBorder="0" applyAlignment="0" applyProtection="0"/>
    <xf numFmtId="0" fontId="54"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alignment vertical="center"/>
    </xf>
    <xf numFmtId="0" fontId="67" fillId="0" borderId="21" applyNumberFormat="0" applyFill="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alignment vertical="center"/>
    </xf>
    <xf numFmtId="0" fontId="67" fillId="0" borderId="21" applyNumberFormat="0" applyFill="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8" fillId="0" borderId="12" applyNumberFormat="0" applyFill="0" applyAlignment="0" applyProtection="0">
      <alignment vertical="center"/>
    </xf>
    <xf numFmtId="9" fontId="0" fillId="0" borderId="0" applyFont="0" applyFill="0" applyBorder="0" applyAlignment="0" applyProtection="0">
      <alignment vertical="center"/>
    </xf>
    <xf numFmtId="0" fontId="57" fillId="9" borderId="0" applyNumberFormat="0" applyBorder="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alignment vertical="center"/>
    </xf>
    <xf numFmtId="0" fontId="57" fillId="9" borderId="0" applyNumberFormat="0" applyBorder="0" applyAlignment="0" applyProtection="0">
      <alignment vertical="center"/>
    </xf>
    <xf numFmtId="9" fontId="0" fillId="0" borderId="0" applyFont="0" applyFill="0" applyBorder="0" applyAlignment="0" applyProtection="0"/>
    <xf numFmtId="0" fontId="50" fillId="0" borderId="13" applyNumberFormat="0" applyFill="0" applyAlignment="0" applyProtection="0">
      <alignment vertical="center"/>
    </xf>
    <xf numFmtId="9" fontId="0" fillId="0" borderId="0" applyFont="0" applyFill="0" applyBorder="0" applyAlignment="0" applyProtection="0">
      <alignment vertical="center"/>
    </xf>
    <xf numFmtId="0" fontId="48" fillId="0" borderId="12"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62" fillId="0" borderId="20" applyNumberFormat="0" applyFill="0" applyAlignment="0" applyProtection="0">
      <alignment vertical="center"/>
    </xf>
    <xf numFmtId="9" fontId="0" fillId="0" borderId="0" applyFont="0" applyFill="0" applyBorder="0" applyAlignment="0" applyProtection="0">
      <alignment vertical="center"/>
    </xf>
    <xf numFmtId="0" fontId="62" fillId="0" borderId="20" applyNumberFormat="0" applyFill="0" applyAlignment="0" applyProtection="0">
      <alignment vertical="center"/>
    </xf>
    <xf numFmtId="9" fontId="0" fillId="0" borderId="0" applyFont="0" applyFill="0" applyBorder="0" applyAlignment="0" applyProtection="0">
      <alignment vertical="center"/>
    </xf>
    <xf numFmtId="0" fontId="62" fillId="0" borderId="20"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8" fillId="0" borderId="12"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9" fillId="0" borderId="17" applyNumberFormat="0" applyFill="0" applyAlignment="0" applyProtection="0">
      <alignment vertical="center"/>
    </xf>
    <xf numFmtId="0" fontId="67" fillId="0" borderId="21"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67" fillId="0" borderId="21"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68" fillId="16" borderId="0" applyNumberFormat="0" applyBorder="0" applyAlignment="0" applyProtection="0">
      <alignment vertical="center"/>
    </xf>
    <xf numFmtId="0" fontId="62" fillId="0" borderId="20" applyNumberFormat="0" applyFill="0" applyAlignment="0" applyProtection="0">
      <alignment vertical="center"/>
    </xf>
    <xf numFmtId="9" fontId="0" fillId="0" borderId="0" applyFont="0" applyFill="0" applyBorder="0" applyAlignment="0" applyProtection="0"/>
    <xf numFmtId="0" fontId="67" fillId="0" borderId="21" applyNumberFormat="0" applyFill="0" applyAlignment="0" applyProtection="0">
      <alignment vertical="center"/>
    </xf>
    <xf numFmtId="9" fontId="0" fillId="0" borderId="0" applyFont="0" applyFill="0" applyBorder="0" applyAlignment="0" applyProtection="0"/>
    <xf numFmtId="0" fontId="48" fillId="0" borderId="12" applyNumberFormat="0" applyFill="0" applyAlignment="0" applyProtection="0">
      <alignment vertical="center"/>
    </xf>
    <xf numFmtId="0" fontId="67" fillId="0" borderId="21" applyNumberFormat="0" applyFill="0" applyAlignment="0" applyProtection="0">
      <alignment vertical="center"/>
    </xf>
    <xf numFmtId="9" fontId="0" fillId="0" borderId="0" applyFont="0" applyFill="0" applyBorder="0" applyAlignment="0" applyProtection="0"/>
    <xf numFmtId="0" fontId="48" fillId="0" borderId="12" applyNumberFormat="0" applyFill="0" applyAlignment="0" applyProtection="0">
      <alignment vertical="center"/>
    </xf>
    <xf numFmtId="9" fontId="0" fillId="0" borderId="0" applyFont="0" applyFill="0" applyBorder="0" applyAlignment="0" applyProtection="0"/>
    <xf numFmtId="0" fontId="49" fillId="0" borderId="17" applyNumberFormat="0" applyFill="0" applyAlignment="0" applyProtection="0">
      <alignment vertical="center"/>
    </xf>
    <xf numFmtId="0" fontId="48" fillId="0" borderId="12" applyNumberFormat="0" applyFill="0" applyAlignment="0" applyProtection="0">
      <alignment vertical="center"/>
    </xf>
    <xf numFmtId="9" fontId="0" fillId="0" borderId="0" applyFont="0" applyFill="0" applyBorder="0" applyAlignment="0" applyProtection="0"/>
    <xf numFmtId="0" fontId="49" fillId="0" borderId="17" applyNumberFormat="0" applyFill="0" applyAlignment="0" applyProtection="0">
      <alignment vertical="center"/>
    </xf>
    <xf numFmtId="0" fontId="48" fillId="0" borderId="12"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54" fillId="0" borderId="0" applyNumberFormat="0" applyFill="0" applyBorder="0" applyAlignment="0" applyProtection="0">
      <alignment vertical="center"/>
    </xf>
    <xf numFmtId="0" fontId="60" fillId="11" borderId="19" applyNumberFormat="0" applyAlignment="0" applyProtection="0">
      <alignment vertical="center"/>
    </xf>
    <xf numFmtId="0" fontId="0" fillId="0" borderId="0"/>
    <xf numFmtId="0" fontId="49" fillId="0" borderId="0" applyNumberFormat="0" applyFill="0" applyBorder="0" applyAlignment="0" applyProtection="0">
      <alignment vertical="center"/>
    </xf>
    <xf numFmtId="0" fontId="57" fillId="9"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54" fillId="0" borderId="0" applyNumberFormat="0" applyFill="0" applyBorder="0" applyAlignment="0" applyProtection="0">
      <alignment vertical="center"/>
    </xf>
    <xf numFmtId="0" fontId="60" fillId="11" borderId="19" applyNumberFormat="0" applyAlignment="0" applyProtection="0">
      <alignment vertical="center"/>
    </xf>
    <xf numFmtId="0" fontId="49" fillId="0" borderId="0" applyNumberFormat="0" applyFill="0" applyBorder="0" applyAlignment="0" applyProtection="0">
      <alignment vertical="center"/>
    </xf>
    <xf numFmtId="0" fontId="57" fillId="9" borderId="0" applyNumberFormat="0" applyBorder="0" applyAlignment="0" applyProtection="0">
      <alignment vertical="center"/>
    </xf>
    <xf numFmtId="9" fontId="0" fillId="0" borderId="0" applyFont="0" applyFill="0" applyBorder="0" applyAlignment="0" applyProtection="0"/>
    <xf numFmtId="0" fontId="49" fillId="0" borderId="0" applyNumberFormat="0" applyFill="0" applyBorder="0" applyAlignment="0" applyProtection="0">
      <alignment vertical="center"/>
    </xf>
    <xf numFmtId="9" fontId="0" fillId="0" borderId="0" applyFont="0" applyFill="0" applyBorder="0" applyAlignment="0" applyProtection="0"/>
    <xf numFmtId="0" fontId="69" fillId="4" borderId="22" applyNumberFormat="0" applyAlignment="0" applyProtection="0">
      <alignment vertical="center"/>
    </xf>
    <xf numFmtId="0" fontId="60" fillId="11" borderId="19" applyNumberFormat="0" applyAlignment="0" applyProtection="0">
      <alignment vertical="center"/>
    </xf>
    <xf numFmtId="0" fontId="54" fillId="0" borderId="0" applyNumberFormat="0" applyFill="0" applyBorder="0" applyAlignment="0" applyProtection="0">
      <alignment vertical="center"/>
    </xf>
    <xf numFmtId="0" fontId="60" fillId="11" borderId="19" applyNumberFormat="0" applyAlignment="0" applyProtection="0">
      <alignment vertical="center"/>
    </xf>
    <xf numFmtId="0" fontId="49" fillId="0" borderId="0" applyNumberFormat="0" applyFill="0" applyBorder="0" applyAlignment="0" applyProtection="0">
      <alignment vertical="center"/>
    </xf>
    <xf numFmtId="0" fontId="57" fillId="9" borderId="0" applyNumberFormat="0" applyBorder="0" applyAlignment="0" applyProtection="0">
      <alignment vertical="center"/>
    </xf>
    <xf numFmtId="9" fontId="0" fillId="0" borderId="0" applyFont="0" applyFill="0" applyBorder="0" applyAlignment="0" applyProtection="0"/>
    <xf numFmtId="0" fontId="49" fillId="0" borderId="0" applyNumberFormat="0" applyFill="0" applyBorder="0" applyAlignment="0" applyProtection="0">
      <alignment vertical="center"/>
    </xf>
    <xf numFmtId="9" fontId="0" fillId="0" borderId="0" applyFont="0" applyFill="0" applyBorder="0" applyAlignment="0" applyProtection="0"/>
    <xf numFmtId="0" fontId="69" fillId="4" borderId="22" applyNumberFormat="0" applyAlignment="0" applyProtection="0">
      <alignment vertical="center"/>
    </xf>
    <xf numFmtId="0" fontId="60" fillId="11" borderId="19" applyNumberFormat="0" applyAlignment="0" applyProtection="0">
      <alignment vertical="center"/>
    </xf>
    <xf numFmtId="0" fontId="54" fillId="0" borderId="0" applyNumberFormat="0" applyFill="0" applyBorder="0" applyAlignment="0" applyProtection="0">
      <alignment vertical="center"/>
    </xf>
    <xf numFmtId="0" fontId="60" fillId="11" borderId="19" applyNumberFormat="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9" fontId="0" fillId="0" borderId="0" applyFont="0" applyFill="0" applyBorder="0" applyAlignment="0" applyProtection="0"/>
    <xf numFmtId="0" fontId="49" fillId="0" borderId="0" applyNumberFormat="0" applyFill="0" applyBorder="0" applyAlignment="0" applyProtection="0">
      <alignment vertical="center"/>
    </xf>
    <xf numFmtId="9" fontId="0" fillId="0" borderId="0" applyFont="0" applyFill="0" applyBorder="0" applyAlignment="0" applyProtection="0"/>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0" fillId="6" borderId="15" applyNumberFormat="0" applyFont="0" applyAlignment="0" applyProtection="0">
      <alignment vertical="center"/>
    </xf>
    <xf numFmtId="0" fontId="67" fillId="0" borderId="21" applyNumberFormat="0" applyFill="0" applyAlignment="0" applyProtection="0">
      <alignment vertical="center"/>
    </xf>
    <xf numFmtId="0" fontId="60" fillId="11" borderId="19" applyNumberFormat="0" applyAlignment="0" applyProtection="0">
      <alignment vertical="center"/>
    </xf>
    <xf numFmtId="0" fontId="57" fillId="9" borderId="0" applyNumberFormat="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54" fillId="0" borderId="0" applyNumberFormat="0" applyFill="0" applyBorder="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9" fontId="0" fillId="0" borderId="0" applyFont="0" applyFill="0" applyBorder="0" applyAlignment="0" applyProtection="0"/>
    <xf numFmtId="0" fontId="49" fillId="0" borderId="0" applyNumberFormat="0" applyFill="0" applyBorder="0" applyAlignment="0" applyProtection="0">
      <alignment vertical="center"/>
    </xf>
    <xf numFmtId="9" fontId="0" fillId="0" borderId="0" applyFont="0" applyFill="0" applyBorder="0" applyAlignment="0" applyProtection="0"/>
    <xf numFmtId="0" fontId="49" fillId="0" borderId="0" applyNumberFormat="0" applyFill="0" applyBorder="0" applyAlignment="0" applyProtection="0">
      <alignment vertical="center"/>
    </xf>
    <xf numFmtId="9" fontId="0" fillId="0" borderId="0" applyFont="0" applyFill="0" applyBorder="0" applyAlignment="0" applyProtection="0"/>
    <xf numFmtId="0" fontId="49" fillId="0" borderId="0" applyNumberFormat="0" applyFill="0" applyBorder="0" applyAlignment="0" applyProtection="0">
      <alignment vertical="center"/>
    </xf>
    <xf numFmtId="9" fontId="0" fillId="0" borderId="0" applyFont="0" applyFill="0" applyBorder="0" applyAlignment="0" applyProtection="0"/>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68" fillId="16"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50" fillId="0" borderId="13" applyNumberFormat="0" applyFill="0" applyAlignment="0" applyProtection="0">
      <alignment vertical="center"/>
    </xf>
    <xf numFmtId="9" fontId="0" fillId="0" borderId="0" applyFont="0" applyFill="0" applyBorder="0" applyAlignment="0" applyProtection="0"/>
    <xf numFmtId="0" fontId="50" fillId="0" borderId="13" applyNumberFormat="0" applyFill="0" applyAlignment="0" applyProtection="0">
      <alignment vertical="center"/>
    </xf>
    <xf numFmtId="9" fontId="0" fillId="0" borderId="0" applyFont="0" applyFill="0" applyBorder="0" applyAlignment="0" applyProtection="0"/>
    <xf numFmtId="0" fontId="50" fillId="0" borderId="13" applyNumberFormat="0" applyFill="0" applyAlignment="0" applyProtection="0">
      <alignment vertical="center"/>
    </xf>
    <xf numFmtId="0" fontId="68" fillId="16" borderId="0" applyNumberFormat="0" applyBorder="0" applyAlignment="0" applyProtection="0">
      <alignment vertical="center"/>
    </xf>
    <xf numFmtId="9" fontId="0" fillId="0" borderId="0" applyFont="0" applyFill="0" applyBorder="0" applyAlignment="0" applyProtection="0"/>
    <xf numFmtId="0" fontId="50" fillId="0" borderId="13" applyNumberFormat="0" applyFill="0" applyAlignment="0" applyProtection="0">
      <alignment vertical="center"/>
    </xf>
    <xf numFmtId="0" fontId="68" fillId="16" borderId="0" applyNumberFormat="0" applyBorder="0" applyAlignment="0" applyProtection="0">
      <alignment vertical="center"/>
    </xf>
    <xf numFmtId="9" fontId="0" fillId="0" borderId="0" applyFont="0" applyFill="0" applyBorder="0" applyAlignment="0" applyProtection="0"/>
    <xf numFmtId="0" fontId="50" fillId="0" borderId="13" applyNumberFormat="0" applyFill="0" applyAlignment="0" applyProtection="0">
      <alignment vertical="center"/>
    </xf>
    <xf numFmtId="9" fontId="0" fillId="0" borderId="0" applyFont="0" applyFill="0" applyBorder="0" applyAlignment="0" applyProtection="0"/>
    <xf numFmtId="0" fontId="50" fillId="0" borderId="13"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54"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9" fontId="0" fillId="0" borderId="0" applyFont="0" applyFill="0" applyBorder="0" applyAlignment="0" applyProtection="0"/>
    <xf numFmtId="0" fontId="68" fillId="16" borderId="0" applyNumberFormat="0" applyBorder="0" applyAlignment="0" applyProtection="0">
      <alignment vertical="center"/>
    </xf>
    <xf numFmtId="0" fontId="62" fillId="0" borderId="20" applyNumberFormat="0" applyFill="0" applyAlignment="0" applyProtection="0">
      <alignment vertical="center"/>
    </xf>
    <xf numFmtId="9" fontId="0" fillId="0" borderId="0" applyFont="0" applyFill="0" applyBorder="0" applyAlignment="0" applyProtection="0"/>
    <xf numFmtId="0" fontId="68" fillId="16" borderId="0" applyNumberFormat="0" applyBorder="0" applyAlignment="0" applyProtection="0">
      <alignment vertical="center"/>
    </xf>
    <xf numFmtId="0" fontId="50" fillId="0" borderId="13" applyNumberFormat="0" applyFill="0" applyAlignment="0" applyProtection="0">
      <alignment vertical="center"/>
    </xf>
    <xf numFmtId="0" fontId="67" fillId="0" borderId="21" applyNumberFormat="0" applyFill="0" applyAlignment="0" applyProtection="0">
      <alignment vertical="center"/>
    </xf>
    <xf numFmtId="9" fontId="0" fillId="0" borderId="0" applyFont="0" applyFill="0" applyBorder="0" applyAlignment="0" applyProtection="0"/>
    <xf numFmtId="0" fontId="68" fillId="16" borderId="0" applyNumberFormat="0" applyBorder="0" applyAlignment="0" applyProtection="0">
      <alignment vertical="center"/>
    </xf>
    <xf numFmtId="0" fontId="50" fillId="0" borderId="13" applyNumberFormat="0" applyFill="0" applyAlignment="0" applyProtection="0">
      <alignment vertical="center"/>
    </xf>
    <xf numFmtId="0" fontId="67" fillId="0" borderId="21" applyNumberFormat="0" applyFill="0" applyAlignment="0" applyProtection="0">
      <alignment vertical="center"/>
    </xf>
    <xf numFmtId="9" fontId="0" fillId="0" borderId="0" applyFont="0" applyFill="0" applyBorder="0" applyAlignment="0" applyProtection="0"/>
    <xf numFmtId="0" fontId="50" fillId="0" borderId="13"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68" fillId="16"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50" fillId="0" borderId="13"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68" fillId="16" borderId="0" applyNumberFormat="0" applyBorder="0" applyAlignment="0" applyProtection="0">
      <alignment vertical="center"/>
    </xf>
    <xf numFmtId="0" fontId="49" fillId="0" borderId="0" applyNumberFormat="0" applyFill="0" applyBorder="0" applyAlignment="0" applyProtection="0">
      <alignment vertical="center"/>
    </xf>
    <xf numFmtId="0" fontId="57" fillId="9"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68" fillId="16" borderId="0" applyNumberFormat="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xf numFmtId="0" fontId="68" fillId="16" borderId="0" applyNumberFormat="0" applyBorder="0" applyAlignment="0" applyProtection="0">
      <alignment vertical="center"/>
    </xf>
    <xf numFmtId="0" fontId="62" fillId="0" borderId="20"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50" fillId="0" borderId="13" applyNumberFormat="0" applyFill="0" applyAlignment="0" applyProtection="0">
      <alignment vertical="center"/>
    </xf>
    <xf numFmtId="9" fontId="0" fillId="0" borderId="0" applyFont="0" applyFill="0" applyBorder="0" applyAlignment="0" applyProtection="0"/>
    <xf numFmtId="0" fontId="50" fillId="0" borderId="13" applyNumberFormat="0" applyFill="0" applyAlignment="0" applyProtection="0">
      <alignment vertical="center"/>
    </xf>
    <xf numFmtId="9" fontId="0" fillId="0" borderId="0" applyFont="0" applyFill="0" applyBorder="0" applyAlignment="0" applyProtection="0"/>
    <xf numFmtId="0" fontId="50" fillId="0" borderId="13" applyNumberFormat="0" applyFill="0" applyAlignment="0" applyProtection="0">
      <alignment vertical="center"/>
    </xf>
    <xf numFmtId="9" fontId="0" fillId="0" borderId="0" applyFont="0" applyFill="0" applyBorder="0" applyAlignment="0" applyProtection="0"/>
    <xf numFmtId="0" fontId="48" fillId="0" borderId="12" applyNumberFormat="0" applyFill="0" applyAlignment="0" applyProtection="0">
      <alignment vertical="center"/>
    </xf>
    <xf numFmtId="9" fontId="0" fillId="0" borderId="0" applyFont="0" applyFill="0" applyBorder="0" applyAlignment="0" applyProtection="0"/>
    <xf numFmtId="0" fontId="0" fillId="0" borderId="0">
      <alignment vertical="center"/>
    </xf>
    <xf numFmtId="0" fontId="54" fillId="0" borderId="0" applyNumberFormat="0" applyFill="0" applyBorder="0" applyAlignment="0" applyProtection="0">
      <alignment vertical="center"/>
    </xf>
    <xf numFmtId="9" fontId="0" fillId="0" borderId="0" applyFont="0" applyFill="0" applyBorder="0" applyAlignment="0" applyProtection="0"/>
    <xf numFmtId="0" fontId="54"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9" fillId="4" borderId="22" applyNumberFormat="0" applyAlignment="0" applyProtection="0">
      <alignment vertical="center"/>
    </xf>
    <xf numFmtId="9" fontId="0" fillId="0" borderId="0" applyFont="0" applyFill="0" applyBorder="0" applyAlignment="0" applyProtection="0"/>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69" fillId="4" borderId="22" applyNumberFormat="0" applyAlignment="0" applyProtection="0">
      <alignment vertical="center"/>
    </xf>
    <xf numFmtId="9" fontId="0" fillId="0" borderId="0" applyFont="0" applyFill="0" applyBorder="0" applyAlignment="0" applyProtection="0"/>
    <xf numFmtId="0" fontId="68" fillId="16" borderId="0" applyNumberFormat="0" applyBorder="0" applyAlignment="0" applyProtection="0">
      <alignment vertical="center"/>
    </xf>
    <xf numFmtId="9" fontId="0" fillId="0" borderId="0" applyFont="0" applyFill="0" applyBorder="0" applyAlignment="0" applyProtection="0"/>
    <xf numFmtId="0" fontId="67" fillId="0" borderId="21" applyNumberFormat="0" applyFill="0" applyAlignment="0" applyProtection="0">
      <alignment vertical="center"/>
    </xf>
    <xf numFmtId="0" fontId="68" fillId="16" borderId="0" applyNumberFormat="0" applyBorder="0" applyAlignment="0" applyProtection="0">
      <alignment vertical="center"/>
    </xf>
    <xf numFmtId="9" fontId="0" fillId="0" borderId="0" applyFont="0" applyFill="0" applyBorder="0" applyAlignment="0" applyProtection="0"/>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9" fontId="0" fillId="0" borderId="0" applyFont="0" applyFill="0" applyBorder="0" applyAlignment="0" applyProtection="0"/>
    <xf numFmtId="0" fontId="67" fillId="0" borderId="21" applyNumberFormat="0" applyFill="0" applyAlignment="0" applyProtection="0">
      <alignment vertical="center"/>
    </xf>
    <xf numFmtId="0" fontId="68" fillId="16" borderId="0" applyNumberFormat="0" applyBorder="0" applyAlignment="0" applyProtection="0">
      <alignment vertical="center"/>
    </xf>
    <xf numFmtId="9" fontId="0" fillId="0" borderId="0" applyFont="0" applyFill="0" applyBorder="0" applyAlignment="0" applyProtection="0"/>
    <xf numFmtId="0" fontId="50" fillId="0" borderId="13" applyNumberFormat="0" applyFill="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xf numFmtId="0" fontId="48" fillId="0" borderId="12" applyNumberFormat="0" applyFill="0" applyAlignment="0" applyProtection="0">
      <alignment vertical="center"/>
    </xf>
    <xf numFmtId="0" fontId="58" fillId="0" borderId="0" applyNumberFormat="0" applyFill="0" applyBorder="0" applyAlignment="0" applyProtection="0">
      <alignment vertical="center"/>
    </xf>
    <xf numFmtId="9" fontId="0" fillId="0" borderId="0" applyFont="0" applyFill="0" applyBorder="0" applyAlignment="0" applyProtection="0"/>
    <xf numFmtId="0" fontId="58" fillId="0" borderId="0" applyNumberFormat="0" applyFill="0" applyBorder="0" applyAlignment="0" applyProtection="0">
      <alignment vertical="center"/>
    </xf>
    <xf numFmtId="9" fontId="0" fillId="0" borderId="0" applyFont="0" applyFill="0" applyBorder="0" applyAlignment="0" applyProtection="0"/>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9" fontId="0" fillId="0" borderId="0" applyFont="0" applyFill="0" applyBorder="0" applyAlignment="0" applyProtection="0"/>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9" fontId="0" fillId="0" borderId="0" applyFont="0" applyFill="0" applyBorder="0" applyAlignment="0" applyProtection="0"/>
    <xf numFmtId="0" fontId="54" fillId="0" borderId="0" applyNumberFormat="0" applyFill="0" applyBorder="0" applyAlignment="0" applyProtection="0">
      <alignment vertical="center"/>
    </xf>
    <xf numFmtId="9" fontId="0" fillId="0" borderId="0" applyFont="0" applyFill="0" applyBorder="0" applyAlignment="0" applyProtection="0"/>
    <xf numFmtId="0" fontId="54" fillId="0" borderId="0" applyNumberFormat="0" applyFill="0" applyBorder="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xf numFmtId="0" fontId="54" fillId="0" borderId="0" applyNumberFormat="0" applyFill="0" applyBorder="0" applyAlignment="0" applyProtection="0">
      <alignment vertical="center"/>
    </xf>
    <xf numFmtId="9" fontId="0" fillId="0" borderId="0" applyFont="0" applyFill="0" applyBorder="0" applyAlignment="0" applyProtection="0"/>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9" fontId="0" fillId="0" borderId="0" applyFont="0" applyFill="0" applyBorder="0" applyAlignment="0" applyProtection="0"/>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49" fillId="0" borderId="17" applyNumberFormat="0" applyFill="0" applyAlignment="0" applyProtection="0">
      <alignment vertical="center"/>
    </xf>
    <xf numFmtId="9" fontId="0" fillId="0" borderId="0" applyFont="0" applyFill="0" applyBorder="0" applyAlignment="0" applyProtection="0"/>
    <xf numFmtId="0" fontId="49" fillId="0" borderId="17" applyNumberFormat="0" applyFill="0" applyAlignment="0" applyProtection="0">
      <alignment vertical="center"/>
    </xf>
    <xf numFmtId="9" fontId="0" fillId="0" borderId="0" applyFont="0" applyFill="0" applyBorder="0" applyAlignment="0" applyProtection="0"/>
    <xf numFmtId="0" fontId="49" fillId="0" borderId="17" applyNumberFormat="0" applyFill="0" applyAlignment="0" applyProtection="0">
      <alignment vertical="center"/>
    </xf>
    <xf numFmtId="9" fontId="0" fillId="0" borderId="0" applyFont="0" applyFill="0" applyBorder="0" applyAlignment="0" applyProtection="0"/>
    <xf numFmtId="0" fontId="49" fillId="0" borderId="17"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49" fillId="0" borderId="17" applyNumberFormat="0" applyFill="0" applyAlignment="0" applyProtection="0">
      <alignment vertical="center"/>
    </xf>
    <xf numFmtId="0" fontId="0" fillId="0" borderId="0">
      <alignment vertical="center"/>
    </xf>
    <xf numFmtId="9" fontId="0" fillId="0" borderId="0" applyFont="0" applyFill="0" applyBorder="0" applyAlignment="0" applyProtection="0"/>
    <xf numFmtId="0" fontId="49" fillId="0" borderId="17" applyNumberFormat="0" applyFill="0" applyAlignment="0" applyProtection="0">
      <alignment vertical="center"/>
    </xf>
    <xf numFmtId="0" fontId="0" fillId="0" borderId="0">
      <alignment vertical="center"/>
    </xf>
    <xf numFmtId="9" fontId="0" fillId="0" borderId="0" applyFont="0" applyFill="0" applyBorder="0" applyAlignment="0" applyProtection="0"/>
    <xf numFmtId="0" fontId="49" fillId="0" borderId="17" applyNumberFormat="0" applyFill="0" applyAlignment="0" applyProtection="0">
      <alignment vertical="center"/>
    </xf>
    <xf numFmtId="9" fontId="0" fillId="0" borderId="0" applyFont="0" applyFill="0" applyBorder="0" applyAlignment="0" applyProtection="0"/>
    <xf numFmtId="0" fontId="63" fillId="13" borderId="0" applyNumberFormat="0" applyBorder="0" applyAlignment="0" applyProtection="0">
      <alignment vertical="center"/>
    </xf>
    <xf numFmtId="9" fontId="0" fillId="0" borderId="0" applyFont="0" applyFill="0" applyBorder="0" applyAlignment="0" applyProtection="0"/>
    <xf numFmtId="0" fontId="63" fillId="13" borderId="0" applyNumberFormat="0" applyBorder="0" applyAlignment="0" applyProtection="0">
      <alignment vertical="center"/>
    </xf>
    <xf numFmtId="9" fontId="0" fillId="0" borderId="0" applyFont="0" applyFill="0" applyBorder="0" applyAlignment="0" applyProtection="0"/>
    <xf numFmtId="0" fontId="50" fillId="0" borderId="13" applyNumberFormat="0" applyFill="0" applyAlignment="0" applyProtection="0">
      <alignment vertical="center"/>
    </xf>
    <xf numFmtId="0" fontId="63" fillId="13"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49" fillId="0" borderId="17" applyNumberFormat="0" applyFill="0" applyAlignment="0" applyProtection="0">
      <alignment vertical="center"/>
    </xf>
    <xf numFmtId="9" fontId="0" fillId="0" borderId="0" applyFont="0" applyFill="0" applyBorder="0" applyAlignment="0" applyProtection="0"/>
    <xf numFmtId="0" fontId="49" fillId="0" borderId="0" applyNumberFormat="0" applyFill="0" applyBorder="0" applyAlignment="0" applyProtection="0">
      <alignment vertical="center"/>
    </xf>
    <xf numFmtId="0" fontId="67" fillId="0" borderId="21" applyNumberFormat="0" applyFill="0" applyAlignment="0" applyProtection="0">
      <alignment vertical="center"/>
    </xf>
    <xf numFmtId="0" fontId="68" fillId="16" borderId="0" applyNumberFormat="0" applyBorder="0" applyAlignment="0" applyProtection="0">
      <alignment vertical="center"/>
    </xf>
    <xf numFmtId="9" fontId="0" fillId="0" borderId="0" applyFont="0" applyFill="0" applyBorder="0" applyAlignment="0" applyProtection="0"/>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67" fillId="0" borderId="21" applyNumberFormat="0" applyFill="0" applyAlignment="0" applyProtection="0">
      <alignment vertical="center"/>
    </xf>
    <xf numFmtId="0" fontId="68" fillId="16" borderId="0" applyNumberFormat="0" applyBorder="0" applyAlignment="0" applyProtection="0">
      <alignment vertical="center"/>
    </xf>
    <xf numFmtId="9" fontId="0" fillId="0" borderId="0" applyFont="0" applyFill="0" applyBorder="0" applyAlignment="0" applyProtection="0"/>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67" fillId="0" borderId="21" applyNumberFormat="0" applyFill="0" applyAlignment="0" applyProtection="0">
      <alignment vertical="center"/>
    </xf>
    <xf numFmtId="0" fontId="68" fillId="16" borderId="0" applyNumberFormat="0" applyBorder="0" applyAlignment="0" applyProtection="0">
      <alignment vertical="center"/>
    </xf>
    <xf numFmtId="9" fontId="0" fillId="0" borderId="0" applyFont="0" applyFill="0" applyBorder="0" applyAlignment="0" applyProtection="0"/>
    <xf numFmtId="0" fontId="49" fillId="0" borderId="0" applyNumberFormat="0" applyFill="0" applyBorder="0" applyAlignment="0" applyProtection="0">
      <alignment vertical="center"/>
    </xf>
    <xf numFmtId="0" fontId="62" fillId="0" borderId="20" applyNumberFormat="0" applyFill="0" applyAlignment="0" applyProtection="0">
      <alignment vertical="center"/>
    </xf>
    <xf numFmtId="0" fontId="49" fillId="0" borderId="17" applyNumberFormat="0" applyFill="0" applyAlignment="0" applyProtection="0">
      <alignment vertical="center"/>
    </xf>
    <xf numFmtId="0" fontId="67" fillId="0" borderId="21" applyNumberFormat="0" applyFill="0" applyAlignment="0" applyProtection="0">
      <alignment vertical="center"/>
    </xf>
    <xf numFmtId="9" fontId="0" fillId="0" borderId="0" applyFont="0" applyFill="0" applyBorder="0" applyAlignment="0" applyProtection="0"/>
    <xf numFmtId="0" fontId="49" fillId="0" borderId="0" applyNumberFormat="0" applyFill="0" applyBorder="0" applyAlignment="0" applyProtection="0">
      <alignment vertical="center"/>
    </xf>
    <xf numFmtId="0" fontId="62" fillId="0" borderId="20" applyNumberFormat="0" applyFill="0" applyAlignment="0" applyProtection="0">
      <alignment vertical="center"/>
    </xf>
    <xf numFmtId="0" fontId="49" fillId="0" borderId="17" applyNumberFormat="0" applyFill="0" applyAlignment="0" applyProtection="0">
      <alignment vertical="center"/>
    </xf>
    <xf numFmtId="0" fontId="67" fillId="0" borderId="21" applyNumberFormat="0" applyFill="0" applyAlignment="0" applyProtection="0">
      <alignment vertical="center"/>
    </xf>
    <xf numFmtId="9" fontId="0" fillId="0" borderId="0" applyFont="0" applyFill="0" applyBorder="0" applyAlignment="0" applyProtection="0"/>
    <xf numFmtId="0" fontId="49" fillId="0" borderId="0" applyNumberFormat="0" applyFill="0" applyBorder="0" applyAlignment="0" applyProtection="0">
      <alignment vertical="center"/>
    </xf>
    <xf numFmtId="0" fontId="62" fillId="0" borderId="20" applyNumberFormat="0" applyFill="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xf numFmtId="0" fontId="48" fillId="0" borderId="12" applyNumberFormat="0" applyFill="0" applyAlignment="0" applyProtection="0">
      <alignment vertical="center"/>
    </xf>
    <xf numFmtId="0" fontId="58" fillId="0" borderId="0" applyNumberFormat="0" applyFill="0" applyBorder="0" applyAlignment="0" applyProtection="0">
      <alignment vertical="center"/>
    </xf>
    <xf numFmtId="0" fontId="68" fillId="16" borderId="0" applyNumberFormat="0" applyBorder="0" applyAlignment="0" applyProtection="0">
      <alignment vertical="center"/>
    </xf>
    <xf numFmtId="9" fontId="0" fillId="0" borderId="0" applyFont="0" applyFill="0" applyBorder="0" applyAlignment="0" applyProtection="0"/>
    <xf numFmtId="0" fontId="49" fillId="0" borderId="17" applyNumberFormat="0" applyFill="0" applyAlignment="0" applyProtection="0">
      <alignment vertical="center"/>
    </xf>
    <xf numFmtId="9" fontId="0" fillId="0" borderId="0" applyFont="0" applyFill="0" applyBorder="0" applyAlignment="0" applyProtection="0"/>
    <xf numFmtId="0" fontId="49" fillId="0" borderId="17" applyNumberFormat="0" applyFill="0" applyAlignment="0" applyProtection="0">
      <alignment vertical="center"/>
    </xf>
    <xf numFmtId="9" fontId="0" fillId="0" borderId="0" applyFont="0" applyFill="0" applyBorder="0" applyAlignment="0" applyProtection="0"/>
    <xf numFmtId="0" fontId="49" fillId="0" borderId="17" applyNumberFormat="0" applyFill="0" applyAlignment="0" applyProtection="0">
      <alignment vertical="center"/>
    </xf>
    <xf numFmtId="9" fontId="0" fillId="0" borderId="0" applyFont="0" applyFill="0" applyBorder="0" applyAlignment="0" applyProtection="0"/>
    <xf numFmtId="0" fontId="49" fillId="0" borderId="17" applyNumberFormat="0" applyFill="0" applyAlignment="0" applyProtection="0">
      <alignment vertical="center"/>
    </xf>
    <xf numFmtId="9" fontId="0" fillId="0" borderId="0" applyFont="0" applyFill="0" applyBorder="0" applyAlignment="0" applyProtection="0"/>
    <xf numFmtId="0" fontId="48" fillId="0" borderId="12" applyNumberFormat="0" applyFill="0" applyAlignment="0" applyProtection="0">
      <alignment vertical="center"/>
    </xf>
    <xf numFmtId="0" fontId="68" fillId="16"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49" fillId="0" borderId="17" applyNumberFormat="0" applyFill="0" applyAlignment="0" applyProtection="0">
      <alignment vertical="center"/>
    </xf>
    <xf numFmtId="9" fontId="0" fillId="0" borderId="0" applyFont="0" applyFill="0" applyBorder="0" applyAlignment="0" applyProtection="0"/>
    <xf numFmtId="0" fontId="49" fillId="0" borderId="17" applyNumberFormat="0" applyFill="0" applyAlignment="0" applyProtection="0">
      <alignment vertical="center"/>
    </xf>
    <xf numFmtId="9" fontId="0" fillId="0" borderId="0" applyFont="0" applyFill="0" applyBorder="0" applyAlignment="0" applyProtection="0"/>
    <xf numFmtId="0" fontId="49" fillId="0" borderId="17" applyNumberFormat="0" applyFill="0" applyAlignment="0" applyProtection="0">
      <alignment vertical="center"/>
    </xf>
    <xf numFmtId="9" fontId="0" fillId="0" borderId="0" applyFont="0" applyFill="0" applyBorder="0" applyAlignment="0" applyProtection="0"/>
    <xf numFmtId="0" fontId="49" fillId="0" borderId="17" applyNumberFormat="0" applyFill="0" applyAlignment="0" applyProtection="0">
      <alignment vertical="center"/>
    </xf>
    <xf numFmtId="9" fontId="0" fillId="0" borderId="0" applyFont="0" applyFill="0" applyBorder="0" applyAlignment="0" applyProtection="0"/>
    <xf numFmtId="0" fontId="49" fillId="0" borderId="17"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52" fillId="0" borderId="0" applyNumberFormat="0" applyFill="0" applyBorder="0" applyAlignment="0" applyProtection="0">
      <alignment vertical="center"/>
    </xf>
    <xf numFmtId="0" fontId="48" fillId="0" borderId="12"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68" fillId="16" borderId="0" applyNumberFormat="0" applyBorder="0" applyAlignment="0" applyProtection="0">
      <alignment vertical="center"/>
    </xf>
    <xf numFmtId="0" fontId="49" fillId="0" borderId="17" applyNumberFormat="0" applyFill="0" applyAlignment="0" applyProtection="0">
      <alignment vertical="center"/>
    </xf>
    <xf numFmtId="9" fontId="0" fillId="0" borderId="0" applyFont="0" applyFill="0" applyBorder="0" applyAlignment="0" applyProtection="0"/>
    <xf numFmtId="0" fontId="50" fillId="0" borderId="13" applyNumberFormat="0" applyFill="0" applyAlignment="0" applyProtection="0">
      <alignment vertical="center"/>
    </xf>
    <xf numFmtId="0" fontId="62" fillId="0" borderId="20" applyNumberFormat="0" applyFill="0" applyAlignment="0" applyProtection="0">
      <alignment vertical="center"/>
    </xf>
    <xf numFmtId="9" fontId="0" fillId="0" borderId="0" applyFont="0" applyFill="0" applyBorder="0" applyAlignment="0" applyProtection="0"/>
    <xf numFmtId="0" fontId="50" fillId="0" borderId="13" applyNumberFormat="0" applyFill="0" applyAlignment="0" applyProtection="0">
      <alignment vertical="center"/>
    </xf>
    <xf numFmtId="9" fontId="0" fillId="0" borderId="0" applyFont="0" applyFill="0" applyBorder="0" applyAlignment="0" applyProtection="0"/>
    <xf numFmtId="0" fontId="50" fillId="0" borderId="13" applyNumberFormat="0" applyFill="0" applyAlignment="0" applyProtection="0">
      <alignment vertical="center"/>
    </xf>
    <xf numFmtId="9" fontId="0" fillId="0" borderId="0" applyFont="0" applyFill="0" applyBorder="0" applyAlignment="0" applyProtection="0"/>
    <xf numFmtId="0" fontId="63" fillId="13" borderId="0" applyNumberFormat="0" applyBorder="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9" fontId="0" fillId="0" borderId="0" applyFont="0" applyFill="0" applyBorder="0" applyAlignment="0" applyProtection="0"/>
    <xf numFmtId="0" fontId="49" fillId="0" borderId="17" applyNumberFormat="0" applyFill="0" applyAlignment="0" applyProtection="0">
      <alignment vertical="center"/>
    </xf>
    <xf numFmtId="9" fontId="0" fillId="0" borderId="0" applyFont="0" applyFill="0" applyBorder="0" applyAlignment="0" applyProtection="0"/>
    <xf numFmtId="0" fontId="67" fillId="0" borderId="21" applyNumberFormat="0" applyFill="0" applyAlignment="0" applyProtection="0">
      <alignment vertical="center"/>
    </xf>
    <xf numFmtId="9" fontId="0" fillId="0" borderId="0" applyFont="0" applyFill="0" applyBorder="0" applyAlignment="0" applyProtection="0"/>
    <xf numFmtId="0" fontId="67" fillId="0" borderId="21" applyNumberFormat="0" applyFill="0" applyAlignment="0" applyProtection="0">
      <alignment vertical="center"/>
    </xf>
    <xf numFmtId="9" fontId="0" fillId="0" borderId="0" applyFont="0" applyFill="0" applyBorder="0" applyAlignment="0" applyProtection="0"/>
    <xf numFmtId="0" fontId="67" fillId="0" borderId="21" applyNumberFormat="0" applyFill="0" applyAlignment="0" applyProtection="0">
      <alignment vertical="center"/>
    </xf>
    <xf numFmtId="9" fontId="0" fillId="0" borderId="0" applyFont="0" applyFill="0" applyBorder="0" applyAlignment="0" applyProtection="0"/>
    <xf numFmtId="0" fontId="67" fillId="0" borderId="21" applyNumberFormat="0" applyFill="0" applyAlignment="0" applyProtection="0">
      <alignment vertical="center"/>
    </xf>
    <xf numFmtId="9" fontId="0" fillId="0" borderId="0" applyFont="0" applyFill="0" applyBorder="0" applyAlignment="0" applyProtection="0"/>
    <xf numFmtId="0" fontId="63" fillId="13" borderId="0" applyNumberFormat="0" applyBorder="0" applyAlignment="0" applyProtection="0">
      <alignment vertical="center"/>
    </xf>
    <xf numFmtId="0" fontId="58" fillId="0" borderId="0" applyNumberFormat="0" applyFill="0" applyBorder="0" applyAlignment="0" applyProtection="0">
      <alignment vertical="center"/>
    </xf>
    <xf numFmtId="0" fontId="54" fillId="0" borderId="0" applyNumberFormat="0" applyFill="0" applyBorder="0" applyAlignment="0" applyProtection="0">
      <alignment vertical="center"/>
    </xf>
    <xf numFmtId="9" fontId="0" fillId="0" borderId="0" applyFont="0" applyFill="0" applyBorder="0" applyAlignment="0" applyProtection="0"/>
    <xf numFmtId="0" fontId="63" fillId="13" borderId="0" applyNumberFormat="0" applyBorder="0" applyAlignment="0" applyProtection="0">
      <alignment vertical="center"/>
    </xf>
    <xf numFmtId="0" fontId="58" fillId="0" borderId="0" applyNumberFormat="0" applyFill="0" applyBorder="0" applyAlignment="0" applyProtection="0">
      <alignment vertical="center"/>
    </xf>
    <xf numFmtId="0" fontId="54" fillId="0" borderId="0" applyNumberFormat="0" applyFill="0" applyBorder="0" applyAlignment="0" applyProtection="0">
      <alignment vertical="center"/>
    </xf>
    <xf numFmtId="9" fontId="0" fillId="0" borderId="0" applyFont="0" applyFill="0" applyBorder="0" applyAlignment="0" applyProtection="0"/>
    <xf numFmtId="0" fontId="9" fillId="0" borderId="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49"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67" fillId="0" borderId="21" applyNumberFormat="0" applyFill="0" applyAlignment="0" applyProtection="0">
      <alignment vertical="center"/>
    </xf>
    <xf numFmtId="9" fontId="0" fillId="0" borderId="0" applyFont="0" applyFill="0" applyBorder="0" applyAlignment="0" applyProtection="0"/>
    <xf numFmtId="0" fontId="49" fillId="0" borderId="0" applyNumberFormat="0" applyFill="0" applyBorder="0" applyAlignment="0" applyProtection="0">
      <alignment vertical="center"/>
    </xf>
    <xf numFmtId="0" fontId="0" fillId="6" borderId="15" applyNumberFormat="0" applyFont="0" applyAlignment="0" applyProtection="0">
      <alignment vertical="center"/>
    </xf>
    <xf numFmtId="0" fontId="54" fillId="0" borderId="0" applyNumberFormat="0" applyFill="0" applyBorder="0" applyAlignment="0" applyProtection="0">
      <alignment vertical="center"/>
    </xf>
    <xf numFmtId="0" fontId="67" fillId="0" borderId="21" applyNumberFormat="0" applyFill="0" applyAlignment="0" applyProtection="0">
      <alignment vertical="center"/>
    </xf>
    <xf numFmtId="9" fontId="0" fillId="0" borderId="0" applyFont="0" applyFill="0" applyBorder="0" applyAlignment="0" applyProtection="0"/>
    <xf numFmtId="0" fontId="54" fillId="0" borderId="0" applyNumberFormat="0" applyFill="0" applyBorder="0" applyAlignment="0" applyProtection="0">
      <alignment vertical="center"/>
    </xf>
    <xf numFmtId="0" fontId="67" fillId="0" borderId="21" applyNumberFormat="0" applyFill="0" applyAlignment="0" applyProtection="0">
      <alignment vertical="center"/>
    </xf>
    <xf numFmtId="9" fontId="0" fillId="0" borderId="0" applyFont="0" applyFill="0" applyBorder="0" applyAlignment="0" applyProtection="0"/>
    <xf numFmtId="0" fontId="62" fillId="0" borderId="20" applyNumberFormat="0" applyFill="0" applyAlignment="0" applyProtection="0">
      <alignment vertical="center"/>
    </xf>
    <xf numFmtId="0" fontId="54" fillId="0" borderId="0" applyNumberFormat="0" applyFill="0" applyBorder="0" applyAlignment="0" applyProtection="0">
      <alignment vertical="center"/>
    </xf>
    <xf numFmtId="0" fontId="67" fillId="0" borderId="21" applyNumberFormat="0" applyFill="0" applyAlignment="0" applyProtection="0">
      <alignment vertical="center"/>
    </xf>
    <xf numFmtId="9" fontId="0" fillId="0" borderId="0" applyFont="0" applyFill="0" applyBorder="0" applyAlignment="0" applyProtection="0"/>
    <xf numFmtId="0" fontId="68" fillId="16" borderId="0" applyNumberFormat="0" applyBorder="0" applyAlignment="0" applyProtection="0">
      <alignment vertical="center"/>
    </xf>
    <xf numFmtId="9" fontId="0" fillId="0" borderId="0" applyFont="0" applyFill="0" applyBorder="0" applyAlignment="0" applyProtection="0"/>
    <xf numFmtId="0" fontId="68" fillId="16"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54" fillId="0" borderId="0" applyNumberFormat="0" applyFill="0" applyBorder="0" applyAlignment="0" applyProtection="0">
      <alignment vertical="center"/>
    </xf>
    <xf numFmtId="9" fontId="0" fillId="0" borderId="0" applyFont="0" applyFill="0" applyBorder="0" applyAlignment="0" applyProtection="0"/>
    <xf numFmtId="0" fontId="54" fillId="0" borderId="0" applyNumberFormat="0" applyFill="0" applyBorder="0" applyAlignment="0" applyProtection="0">
      <alignment vertical="center"/>
    </xf>
    <xf numFmtId="0" fontId="52" fillId="0" borderId="0" applyNumberFormat="0" applyFill="0" applyBorder="0" applyAlignment="0" applyProtection="0">
      <alignment vertical="center"/>
    </xf>
    <xf numFmtId="9" fontId="0" fillId="0" borderId="0" applyFont="0" applyFill="0" applyBorder="0" applyAlignment="0" applyProtection="0"/>
    <xf numFmtId="0" fontId="54" fillId="0" borderId="0" applyNumberFormat="0" applyFill="0" applyBorder="0" applyAlignment="0" applyProtection="0">
      <alignment vertical="center"/>
    </xf>
    <xf numFmtId="0" fontId="52" fillId="0" borderId="0" applyNumberFormat="0" applyFill="0" applyBorder="0" applyAlignment="0" applyProtection="0">
      <alignment vertical="center"/>
    </xf>
    <xf numFmtId="9" fontId="0" fillId="0" borderId="0" applyFont="0" applyFill="0" applyBorder="0" applyAlignment="0" applyProtection="0"/>
    <xf numFmtId="0" fontId="54" fillId="0" borderId="0" applyNumberFormat="0" applyFill="0" applyBorder="0" applyAlignment="0" applyProtection="0">
      <alignment vertical="center"/>
    </xf>
    <xf numFmtId="0" fontId="52" fillId="0" borderId="0" applyNumberFormat="0" applyFill="0" applyBorder="0" applyAlignment="0" applyProtection="0">
      <alignment vertical="center"/>
    </xf>
    <xf numFmtId="9" fontId="0" fillId="0" borderId="0" applyFont="0" applyFill="0" applyBorder="0" applyAlignment="0" applyProtection="0"/>
    <xf numFmtId="0" fontId="54" fillId="0" borderId="0" applyNumberFormat="0" applyFill="0" applyBorder="0" applyAlignment="0" applyProtection="0">
      <alignment vertical="center"/>
    </xf>
    <xf numFmtId="0" fontId="0" fillId="0" borderId="0"/>
    <xf numFmtId="9" fontId="0" fillId="0" borderId="0" applyFont="0" applyFill="0" applyBorder="0" applyAlignment="0" applyProtection="0"/>
    <xf numFmtId="0" fontId="54" fillId="0" borderId="0" applyNumberFormat="0" applyFill="0" applyBorder="0" applyAlignment="0" applyProtection="0">
      <alignment vertical="center"/>
    </xf>
    <xf numFmtId="9" fontId="0" fillId="0" borderId="0" applyFont="0" applyFill="0" applyBorder="0" applyAlignment="0" applyProtection="0"/>
    <xf numFmtId="0" fontId="67" fillId="0" borderId="21" applyNumberFormat="0" applyFill="0" applyAlignment="0" applyProtection="0">
      <alignment vertical="center"/>
    </xf>
    <xf numFmtId="9" fontId="0" fillId="0" borderId="0" applyFont="0" applyFill="0" applyBorder="0" applyAlignment="0" applyProtection="0"/>
    <xf numFmtId="0" fontId="67" fillId="0" borderId="21" applyNumberFormat="0" applyFill="0" applyAlignment="0" applyProtection="0">
      <alignment vertical="center"/>
    </xf>
    <xf numFmtId="9" fontId="0" fillId="0" borderId="0" applyFont="0" applyFill="0" applyBorder="0" applyAlignment="0" applyProtection="0"/>
    <xf numFmtId="0" fontId="67" fillId="0" borderId="21" applyNumberFormat="0" applyFill="0" applyAlignment="0" applyProtection="0">
      <alignment vertical="center"/>
    </xf>
    <xf numFmtId="9" fontId="0" fillId="0" borderId="0" applyFont="0" applyFill="0" applyBorder="0" applyAlignment="0" applyProtection="0"/>
    <xf numFmtId="0" fontId="67" fillId="0" borderId="21" applyNumberFormat="0" applyFill="0" applyAlignment="0" applyProtection="0">
      <alignment vertical="center"/>
    </xf>
    <xf numFmtId="9" fontId="0" fillId="0" borderId="0" applyFont="0" applyFill="0" applyBorder="0" applyAlignment="0" applyProtection="0"/>
    <xf numFmtId="0" fontId="52" fillId="0" borderId="0" applyNumberFormat="0" applyFill="0" applyBorder="0" applyAlignment="0" applyProtection="0">
      <alignment vertical="center"/>
    </xf>
    <xf numFmtId="9" fontId="0" fillId="0" borderId="0" applyFont="0" applyFill="0" applyBorder="0" applyAlignment="0" applyProtection="0"/>
    <xf numFmtId="0" fontId="54" fillId="0" borderId="0" applyNumberFormat="0" applyFill="0" applyBorder="0" applyAlignment="0" applyProtection="0">
      <alignment vertical="center"/>
    </xf>
    <xf numFmtId="0" fontId="52" fillId="0" borderId="0" applyNumberFormat="0" applyFill="0" applyBorder="0" applyAlignment="0" applyProtection="0">
      <alignment vertical="center"/>
    </xf>
    <xf numFmtId="9" fontId="0" fillId="0" borderId="0" applyFont="0" applyFill="0" applyBorder="0" applyAlignment="0" applyProtection="0"/>
    <xf numFmtId="0" fontId="54" fillId="0" borderId="0" applyNumberFormat="0" applyFill="0" applyBorder="0" applyAlignment="0" applyProtection="0">
      <alignment vertical="center"/>
    </xf>
    <xf numFmtId="0" fontId="52"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54" fillId="0" borderId="0" applyNumberFormat="0" applyFill="0" applyBorder="0" applyAlignment="0" applyProtection="0">
      <alignment vertical="center"/>
    </xf>
    <xf numFmtId="9" fontId="0" fillId="0" borderId="0" applyFont="0" applyFill="0" applyBorder="0" applyAlignment="0" applyProtection="0"/>
    <xf numFmtId="0" fontId="54" fillId="0" borderId="0" applyNumberFormat="0" applyFill="0" applyBorder="0" applyAlignment="0" applyProtection="0">
      <alignment vertical="center"/>
    </xf>
    <xf numFmtId="9" fontId="0" fillId="0" borderId="0" applyFont="0" applyFill="0" applyBorder="0" applyAlignment="0" applyProtection="0"/>
    <xf numFmtId="0" fontId="54" fillId="0" borderId="0" applyNumberFormat="0" applyFill="0" applyBorder="0" applyAlignment="0" applyProtection="0">
      <alignment vertical="center"/>
    </xf>
    <xf numFmtId="9" fontId="0" fillId="0" borderId="0" applyFont="0" applyFill="0" applyBorder="0" applyAlignment="0" applyProtection="0"/>
    <xf numFmtId="0" fontId="54" fillId="0" borderId="0" applyNumberFormat="0" applyFill="0" applyBorder="0" applyAlignment="0" applyProtection="0">
      <alignment vertical="center"/>
    </xf>
    <xf numFmtId="9" fontId="0" fillId="0" borderId="0" applyFont="0" applyFill="0" applyBorder="0" applyAlignment="0" applyProtection="0"/>
    <xf numFmtId="0" fontId="54" fillId="0" borderId="0" applyNumberFormat="0" applyFill="0" applyBorder="0" applyAlignment="0" applyProtection="0">
      <alignment vertical="center"/>
    </xf>
    <xf numFmtId="9" fontId="0" fillId="0" borderId="0" applyFont="0" applyFill="0" applyBorder="0" applyAlignment="0" applyProtection="0"/>
    <xf numFmtId="0" fontId="52" fillId="0" borderId="0" applyNumberFormat="0" applyFill="0" applyBorder="0" applyAlignment="0" applyProtection="0">
      <alignment vertical="center"/>
    </xf>
    <xf numFmtId="9" fontId="0" fillId="0" borderId="0" applyFont="0" applyFill="0" applyBorder="0" applyAlignment="0" applyProtection="0"/>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58" fillId="0" borderId="0" applyNumberFormat="0" applyFill="0" applyBorder="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0" fillId="0" borderId="0"/>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68" fillId="16"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68" fillId="16"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60" fillId="11" borderId="19" applyNumberFormat="0" applyAlignment="0" applyProtection="0">
      <alignment vertical="center"/>
    </xf>
    <xf numFmtId="0" fontId="68" fillId="16" borderId="0" applyNumberFormat="0" applyBorder="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60" fillId="11" borderId="19" applyNumberFormat="0" applyAlignment="0" applyProtection="0">
      <alignment vertical="center"/>
    </xf>
    <xf numFmtId="0" fontId="68" fillId="16" borderId="0" applyNumberFormat="0" applyBorder="0" applyAlignment="0" applyProtection="0">
      <alignment vertical="center"/>
    </xf>
    <xf numFmtId="0" fontId="0" fillId="6" borderId="15" applyNumberFormat="0" applyFont="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62" fillId="0" borderId="20"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62" fillId="0" borderId="20"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62" fillId="0" borderId="20"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62" fillId="0" borderId="20"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9" fillId="4" borderId="22" applyNumberFormat="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48" fillId="0" borderId="12" applyNumberFormat="0" applyFill="0" applyAlignment="0" applyProtection="0">
      <alignment vertical="center"/>
    </xf>
    <xf numFmtId="0" fontId="69" fillId="4" borderId="22" applyNumberFormat="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61" fillId="12" borderId="16" applyNumberFormat="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48" fillId="0" borderId="12" applyNumberFormat="0" applyFill="0" applyAlignment="0" applyProtection="0">
      <alignment vertical="center"/>
    </xf>
    <xf numFmtId="0" fontId="69" fillId="4" borderId="22" applyNumberFormat="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61" fillId="12" borderId="16" applyNumberFormat="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48" fillId="0" borderId="12" applyNumberFormat="0" applyFill="0" applyAlignment="0" applyProtection="0">
      <alignment vertical="center"/>
    </xf>
    <xf numFmtId="0" fontId="69" fillId="4" borderId="22" applyNumberFormat="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0" fillId="6" borderId="15" applyNumberFormat="0" applyFont="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0" fillId="0" borderId="0"/>
    <xf numFmtId="0" fontId="49" fillId="0" borderId="0" applyNumberFormat="0" applyFill="0" applyBorder="0" applyAlignment="0" applyProtection="0">
      <alignment vertical="center"/>
    </xf>
    <xf numFmtId="0" fontId="69" fillId="4" borderId="22" applyNumberFormat="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0" fillId="0" borderId="0">
      <alignment vertical="center"/>
    </xf>
    <xf numFmtId="0" fontId="48" fillId="0" borderId="12" applyNumberFormat="0" applyFill="0" applyAlignment="0" applyProtection="0">
      <alignment vertical="center"/>
    </xf>
    <xf numFmtId="0" fontId="0" fillId="0" borderId="0">
      <alignment vertical="center"/>
    </xf>
    <xf numFmtId="0" fontId="48" fillId="0" borderId="12" applyNumberFormat="0" applyFill="0" applyAlignment="0" applyProtection="0">
      <alignment vertical="center"/>
    </xf>
    <xf numFmtId="0" fontId="0" fillId="0" borderId="0">
      <alignment vertical="center"/>
    </xf>
    <xf numFmtId="0" fontId="48" fillId="0" borderId="12" applyNumberFormat="0" applyFill="0" applyAlignment="0" applyProtection="0">
      <alignment vertical="center"/>
    </xf>
    <xf numFmtId="0" fontId="0" fillId="0" borderId="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0" fillId="0" borderId="0"/>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0" fillId="0" borderId="0"/>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0" fillId="0" borderId="0"/>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0" fillId="0" borderId="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53" fillId="4" borderId="16" applyNumberFormat="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61" fillId="12" borderId="16" applyNumberFormat="0" applyAlignment="0" applyProtection="0">
      <alignment vertical="center"/>
    </xf>
    <xf numFmtId="0" fontId="53" fillId="4" borderId="16" applyNumberFormat="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0" fillId="0" borderId="0">
      <alignment vertical="center"/>
    </xf>
    <xf numFmtId="0" fontId="48" fillId="0" borderId="12" applyNumberFormat="0" applyFill="0" applyAlignment="0" applyProtection="0">
      <alignment vertical="center"/>
    </xf>
    <xf numFmtId="0" fontId="0" fillId="0" borderId="0">
      <alignment vertical="center"/>
    </xf>
    <xf numFmtId="0" fontId="48" fillId="0" borderId="12" applyNumberFormat="0" applyFill="0" applyAlignment="0" applyProtection="0">
      <alignment vertical="center"/>
    </xf>
    <xf numFmtId="0" fontId="0" fillId="0" borderId="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58" fillId="0" borderId="0" applyNumberFormat="0" applyFill="0" applyBorder="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58" fillId="0" borderId="0" applyNumberFormat="0" applyFill="0" applyBorder="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58" fillId="0" borderId="0" applyNumberFormat="0" applyFill="0" applyBorder="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60" fillId="11" borderId="19" applyNumberFormat="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60" fillId="11" borderId="19" applyNumberFormat="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0" fillId="0" borderId="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0" fillId="0" borderId="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9" fillId="4" borderId="22" applyNumberFormat="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69" fillId="4" borderId="22" applyNumberFormat="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69" fillId="4" borderId="22" applyNumberFormat="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69" fillId="4" borderId="22" applyNumberFormat="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69" fillId="4" borderId="22" applyNumberFormat="0" applyAlignment="0" applyProtection="0">
      <alignment vertical="center"/>
    </xf>
    <xf numFmtId="0" fontId="49" fillId="0" borderId="0" applyNumberFormat="0" applyFill="0" applyBorder="0" applyAlignment="0" applyProtection="0">
      <alignment vertical="center"/>
    </xf>
    <xf numFmtId="0" fontId="69" fillId="4" borderId="22" applyNumberFormat="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69" fillId="4" borderId="22" applyNumberFormat="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68" fillId="16" borderId="0" applyNumberFormat="0" applyBorder="0" applyAlignment="0" applyProtection="0">
      <alignment vertical="center"/>
    </xf>
    <xf numFmtId="0" fontId="50" fillId="0" borderId="13"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53" fillId="4" borderId="16" applyNumberFormat="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53" fillId="4" borderId="16" applyNumberFormat="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53" fillId="4" borderId="16" applyNumberFormat="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0" fillId="0" borderId="0"/>
    <xf numFmtId="0" fontId="48" fillId="0" borderId="12" applyNumberFormat="0" applyFill="0" applyAlignment="0" applyProtection="0">
      <alignment vertical="center"/>
    </xf>
    <xf numFmtId="0" fontId="0" fillId="0" borderId="0"/>
    <xf numFmtId="0" fontId="48" fillId="0" borderId="12" applyNumberFormat="0" applyFill="0" applyAlignment="0" applyProtection="0">
      <alignment vertical="center"/>
    </xf>
    <xf numFmtId="0" fontId="0" fillId="0" borderId="0"/>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67" fillId="0" borderId="21"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61" fillId="12" borderId="16" applyNumberFormat="0" applyAlignment="0" applyProtection="0">
      <alignment vertical="center"/>
    </xf>
    <xf numFmtId="0" fontId="63" fillId="13" borderId="0" applyNumberFormat="0" applyBorder="0" applyAlignment="0" applyProtection="0">
      <alignment vertical="center"/>
    </xf>
    <xf numFmtId="0" fontId="48" fillId="0" borderId="12" applyNumberFormat="0" applyFill="0" applyAlignment="0" applyProtection="0">
      <alignment vertical="center"/>
    </xf>
    <xf numFmtId="0" fontId="50" fillId="0" borderId="13" applyNumberFormat="0" applyFill="0" applyAlignment="0" applyProtection="0">
      <alignment vertical="center"/>
    </xf>
    <xf numFmtId="0" fontId="48" fillId="0" borderId="12" applyNumberFormat="0" applyFill="0" applyAlignment="0" applyProtection="0">
      <alignment vertical="center"/>
    </xf>
    <xf numFmtId="0" fontId="50" fillId="0" borderId="13" applyNumberFormat="0" applyFill="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61" fillId="12" borderId="16" applyNumberFormat="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48" fillId="0" borderId="12" applyNumberFormat="0" applyFill="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48" fillId="0" borderId="12" applyNumberFormat="0" applyFill="0" applyAlignment="0" applyProtection="0">
      <alignment vertical="center"/>
    </xf>
    <xf numFmtId="0" fontId="67" fillId="0" borderId="21" applyNumberFormat="0" applyFill="0" applyAlignment="0" applyProtection="0">
      <alignment vertical="center"/>
    </xf>
    <xf numFmtId="0" fontId="68" fillId="16" borderId="0" applyNumberFormat="0" applyBorder="0" applyAlignment="0" applyProtection="0">
      <alignment vertical="center"/>
    </xf>
    <xf numFmtId="0" fontId="48" fillId="0" borderId="12" applyNumberFormat="0" applyFill="0" applyAlignment="0" applyProtection="0">
      <alignment vertical="center"/>
    </xf>
    <xf numFmtId="0" fontId="67" fillId="0" borderId="21" applyNumberFormat="0" applyFill="0" applyAlignment="0" applyProtection="0">
      <alignment vertical="center"/>
    </xf>
    <xf numFmtId="0" fontId="68" fillId="16" borderId="0" applyNumberFormat="0" applyBorder="0" applyAlignment="0" applyProtection="0">
      <alignment vertical="center"/>
    </xf>
    <xf numFmtId="0" fontId="48" fillId="0" borderId="12" applyNumberFormat="0" applyFill="0" applyAlignment="0" applyProtection="0">
      <alignment vertical="center"/>
    </xf>
    <xf numFmtId="0" fontId="67" fillId="0" borderId="21" applyNumberFormat="0" applyFill="0" applyAlignment="0" applyProtection="0">
      <alignment vertical="center"/>
    </xf>
    <xf numFmtId="0" fontId="68" fillId="16" borderId="0" applyNumberFormat="0" applyBorder="0" applyAlignment="0" applyProtection="0">
      <alignment vertical="center"/>
    </xf>
    <xf numFmtId="0" fontId="48" fillId="0" borderId="12" applyNumberFormat="0" applyFill="0" applyAlignment="0" applyProtection="0">
      <alignment vertical="center"/>
    </xf>
    <xf numFmtId="0" fontId="67" fillId="0" borderId="21" applyNumberFormat="0" applyFill="0" applyAlignment="0" applyProtection="0">
      <alignment vertical="center"/>
    </xf>
    <xf numFmtId="0" fontId="68" fillId="16" borderId="0" applyNumberFormat="0" applyBorder="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57" fillId="9" borderId="0" applyNumberFormat="0" applyBorder="0" applyAlignment="0" applyProtection="0">
      <alignment vertical="center"/>
    </xf>
    <xf numFmtId="0" fontId="48" fillId="0" borderId="12" applyNumberFormat="0" applyFill="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57" fillId="9" borderId="0" applyNumberFormat="0" applyBorder="0" applyAlignment="0" applyProtection="0">
      <alignment vertical="center"/>
    </xf>
    <xf numFmtId="0" fontId="48" fillId="0" borderId="12" applyNumberFormat="0" applyFill="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57" fillId="9" borderId="0" applyNumberFormat="0" applyBorder="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0" fillId="0" borderId="0">
      <alignment vertical="center"/>
    </xf>
    <xf numFmtId="0" fontId="48" fillId="0" borderId="12" applyNumberFormat="0" applyFill="0" applyAlignment="0" applyProtection="0">
      <alignment vertical="center"/>
    </xf>
    <xf numFmtId="0" fontId="69" fillId="4" borderId="22" applyNumberFormat="0" applyAlignment="0" applyProtection="0">
      <alignment vertical="center"/>
    </xf>
    <xf numFmtId="0" fontId="48" fillId="0" borderId="12" applyNumberFormat="0" applyFill="0" applyAlignment="0" applyProtection="0">
      <alignment vertical="center"/>
    </xf>
    <xf numFmtId="0" fontId="69" fillId="4" borderId="22" applyNumberFormat="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69" fillId="4" borderId="22" applyNumberFormat="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69" fillId="4" borderId="22" applyNumberFormat="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0" fillId="0" borderId="0">
      <alignment vertical="center"/>
    </xf>
    <xf numFmtId="0" fontId="48" fillId="0" borderId="12" applyNumberFormat="0" applyFill="0" applyAlignment="0" applyProtection="0">
      <alignment vertical="center"/>
    </xf>
    <xf numFmtId="0" fontId="50" fillId="0" borderId="13" applyNumberFormat="0" applyFill="0" applyAlignment="0" applyProtection="0">
      <alignment vertical="center"/>
    </xf>
    <xf numFmtId="0" fontId="67" fillId="0" borderId="21"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67" fillId="0" borderId="21" applyNumberFormat="0" applyFill="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67" fillId="0" borderId="21"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0" fillId="0" borderId="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0" fillId="0" borderId="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3" fillId="4" borderId="16" applyNumberFormat="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50" fillId="0" borderId="13" applyNumberFormat="0" applyFill="0" applyAlignment="0" applyProtection="0">
      <alignment vertical="center"/>
    </xf>
    <xf numFmtId="0" fontId="48" fillId="0" borderId="12" applyNumberFormat="0" applyFill="0" applyAlignment="0" applyProtection="0">
      <alignment vertical="center"/>
    </xf>
    <xf numFmtId="0" fontId="69" fillId="4" borderId="22" applyNumberFormat="0" applyAlignment="0" applyProtection="0">
      <alignment vertical="center"/>
    </xf>
    <xf numFmtId="0" fontId="48" fillId="0" borderId="12" applyNumberFormat="0" applyFill="0" applyAlignment="0" applyProtection="0">
      <alignment vertical="center"/>
    </xf>
    <xf numFmtId="0" fontId="69" fillId="4" borderId="22" applyNumberFormat="0" applyAlignment="0" applyProtection="0">
      <alignment vertical="center"/>
    </xf>
    <xf numFmtId="0" fontId="48" fillId="0" borderId="12" applyNumberFormat="0" applyFill="0" applyAlignment="0" applyProtection="0">
      <alignment vertical="center"/>
    </xf>
    <xf numFmtId="0" fontId="69" fillId="4" borderId="22" applyNumberFormat="0" applyAlignment="0" applyProtection="0">
      <alignment vertical="center"/>
    </xf>
    <xf numFmtId="0" fontId="51" fillId="0" borderId="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69" fillId="4" borderId="22" applyNumberFormat="0" applyAlignment="0" applyProtection="0">
      <alignment vertical="center"/>
    </xf>
    <xf numFmtId="0" fontId="51" fillId="0" borderId="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69" fillId="4" borderId="22" applyNumberFormat="0" applyAlignment="0" applyProtection="0">
      <alignment vertical="center"/>
    </xf>
    <xf numFmtId="0" fontId="51" fillId="0" borderId="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69" fillId="4" borderId="22" applyNumberFormat="0" applyAlignment="0" applyProtection="0">
      <alignment vertical="center"/>
    </xf>
    <xf numFmtId="0" fontId="51" fillId="0" borderId="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69" fillId="4" borderId="22" applyNumberFormat="0" applyAlignment="0" applyProtection="0">
      <alignment vertical="center"/>
    </xf>
    <xf numFmtId="0" fontId="51" fillId="0" borderId="0">
      <alignment vertical="center"/>
    </xf>
    <xf numFmtId="0" fontId="48" fillId="0" borderId="12" applyNumberFormat="0" applyFill="0" applyAlignment="0" applyProtection="0">
      <alignment vertical="center"/>
    </xf>
    <xf numFmtId="0" fontId="69" fillId="4" borderId="22" applyNumberFormat="0" applyAlignment="0" applyProtection="0">
      <alignment vertical="center"/>
    </xf>
    <xf numFmtId="0" fontId="51" fillId="0" borderId="0">
      <alignment vertical="center"/>
    </xf>
    <xf numFmtId="0" fontId="48" fillId="0" borderId="12" applyNumberFormat="0" applyFill="0" applyAlignment="0" applyProtection="0">
      <alignment vertical="center"/>
    </xf>
    <xf numFmtId="0" fontId="50" fillId="0" borderId="13" applyNumberFormat="0" applyFill="0" applyAlignment="0" applyProtection="0">
      <alignment vertical="center"/>
    </xf>
    <xf numFmtId="0" fontId="48" fillId="0" borderId="12" applyNumberFormat="0" applyFill="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60" fillId="11" borderId="19" applyNumberFormat="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67" fillId="0" borderId="21"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50" fillId="0" borderId="13" applyNumberFormat="0" applyFill="0" applyAlignment="0" applyProtection="0">
      <alignment vertical="center"/>
    </xf>
    <xf numFmtId="0" fontId="48" fillId="0" borderId="12" applyNumberFormat="0" applyFill="0" applyAlignment="0" applyProtection="0">
      <alignment vertical="center"/>
    </xf>
    <xf numFmtId="0" fontId="50" fillId="0" borderId="13" applyNumberFormat="0" applyFill="0" applyAlignment="0" applyProtection="0">
      <alignment vertical="center"/>
    </xf>
    <xf numFmtId="0" fontId="48" fillId="0" borderId="12" applyNumberFormat="0" applyFill="0" applyAlignment="0" applyProtection="0">
      <alignment vertical="center"/>
    </xf>
    <xf numFmtId="0" fontId="50" fillId="0" borderId="13" applyNumberFormat="0" applyFill="0" applyAlignment="0" applyProtection="0">
      <alignment vertical="center"/>
    </xf>
    <xf numFmtId="0" fontId="48" fillId="0" borderId="12" applyNumberFormat="0" applyFill="0" applyAlignment="0" applyProtection="0">
      <alignment vertical="center"/>
    </xf>
    <xf numFmtId="0" fontId="69" fillId="4" borderId="22" applyNumberFormat="0" applyAlignment="0" applyProtection="0">
      <alignment vertical="center"/>
    </xf>
    <xf numFmtId="0" fontId="50" fillId="0" borderId="13" applyNumberFormat="0" applyFill="0" applyAlignment="0" applyProtection="0">
      <alignment vertical="center"/>
    </xf>
    <xf numFmtId="0" fontId="58" fillId="0" borderId="0" applyNumberFormat="0" applyFill="0" applyBorder="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69" fillId="4" borderId="22" applyNumberFormat="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69" fillId="4" borderId="22" applyNumberFormat="0" applyAlignment="0" applyProtection="0">
      <alignment vertical="center"/>
    </xf>
    <xf numFmtId="0" fontId="49" fillId="0" borderId="17"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69" fillId="4" borderId="22" applyNumberFormat="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69" fillId="4" borderId="22" applyNumberFormat="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0" fillId="0" borderId="0">
      <alignment vertical="center"/>
    </xf>
    <xf numFmtId="0" fontId="50" fillId="0" borderId="13" applyNumberFormat="0" applyFill="0" applyAlignment="0" applyProtection="0">
      <alignment vertical="center"/>
    </xf>
    <xf numFmtId="0" fontId="60" fillId="11" borderId="19" applyNumberFormat="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60" fillId="11" borderId="19" applyNumberFormat="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8"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61" fillId="12" borderId="16" applyNumberFormat="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48" fillId="0" borderId="12" applyNumberFormat="0" applyFill="0" applyAlignment="0" applyProtection="0">
      <alignment vertical="center"/>
    </xf>
    <xf numFmtId="0" fontId="50" fillId="0" borderId="13" applyNumberFormat="0" applyFill="0" applyAlignment="0" applyProtection="0">
      <alignment vertical="center"/>
    </xf>
    <xf numFmtId="0" fontId="48" fillId="0" borderId="12" applyNumberFormat="0" applyFill="0" applyAlignment="0" applyProtection="0">
      <alignment vertical="center"/>
    </xf>
    <xf numFmtId="0" fontId="50" fillId="0" borderId="13"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63" fillId="13" borderId="0" applyNumberFormat="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57" fillId="9" borderId="0" applyNumberFormat="0" applyBorder="0" applyAlignment="0" applyProtection="0">
      <alignment vertical="center"/>
    </xf>
    <xf numFmtId="0" fontId="48" fillId="0" borderId="12" applyNumberFormat="0" applyFill="0" applyAlignment="0" applyProtection="0">
      <alignment vertical="center"/>
    </xf>
    <xf numFmtId="0" fontId="62" fillId="0" borderId="20"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62" fillId="0" borderId="20"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68" fillId="16" borderId="0" applyNumberFormat="0" applyBorder="0" applyAlignment="0" applyProtection="0">
      <alignment vertical="center"/>
    </xf>
    <xf numFmtId="0" fontId="48" fillId="0" borderId="12" applyNumberFormat="0" applyFill="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60" fillId="11" borderId="19" applyNumberFormat="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57" fillId="9" borderId="0" applyNumberFormat="0" applyBorder="0" applyAlignment="0" applyProtection="0">
      <alignment vertical="center"/>
    </xf>
    <xf numFmtId="0" fontId="48" fillId="0" borderId="12" applyNumberFormat="0" applyFill="0" applyAlignment="0" applyProtection="0">
      <alignment vertical="center"/>
    </xf>
    <xf numFmtId="0" fontId="57" fillId="9" borderId="0" applyNumberFormat="0" applyBorder="0" applyAlignment="0" applyProtection="0">
      <alignment vertical="center"/>
    </xf>
    <xf numFmtId="0" fontId="48" fillId="0" borderId="12" applyNumberFormat="0" applyFill="0" applyAlignment="0" applyProtection="0">
      <alignment vertical="center"/>
    </xf>
    <xf numFmtId="0" fontId="57" fillId="9" borderId="0" applyNumberFormat="0" applyBorder="0" applyAlignment="0" applyProtection="0">
      <alignment vertical="center"/>
    </xf>
    <xf numFmtId="0" fontId="48" fillId="0" borderId="12" applyNumberFormat="0" applyFill="0" applyAlignment="0" applyProtection="0">
      <alignment vertical="center"/>
    </xf>
    <xf numFmtId="0" fontId="60" fillId="11" borderId="19" applyNumberFormat="0" applyAlignment="0" applyProtection="0">
      <alignment vertical="center"/>
    </xf>
    <xf numFmtId="0" fontId="48" fillId="0" borderId="12" applyNumberFormat="0" applyFill="0" applyAlignment="0" applyProtection="0">
      <alignment vertical="center"/>
    </xf>
    <xf numFmtId="0" fontId="68" fillId="16" borderId="0" applyNumberFormat="0" applyBorder="0" applyAlignment="0" applyProtection="0">
      <alignment vertical="center"/>
    </xf>
    <xf numFmtId="0" fontId="48" fillId="0" borderId="12" applyNumberFormat="0" applyFill="0" applyAlignment="0" applyProtection="0">
      <alignment vertical="center"/>
    </xf>
    <xf numFmtId="0" fontId="68" fillId="16" borderId="0" applyNumberFormat="0" applyBorder="0" applyAlignment="0" applyProtection="0">
      <alignment vertical="center"/>
    </xf>
    <xf numFmtId="0" fontId="48" fillId="0" borderId="12" applyNumberFormat="0" applyFill="0" applyAlignment="0" applyProtection="0">
      <alignment vertical="center"/>
    </xf>
    <xf numFmtId="0" fontId="68" fillId="16" borderId="0" applyNumberFormat="0" applyBorder="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50" fillId="0" borderId="13" applyNumberFormat="0" applyFill="0" applyAlignment="0" applyProtection="0">
      <alignment vertical="center"/>
    </xf>
    <xf numFmtId="0" fontId="48" fillId="0" borderId="12" applyNumberFormat="0" applyFill="0" applyAlignment="0" applyProtection="0">
      <alignment vertical="center"/>
    </xf>
    <xf numFmtId="0" fontId="50" fillId="0" borderId="13" applyNumberFormat="0" applyFill="0" applyAlignment="0" applyProtection="0">
      <alignment vertical="center"/>
    </xf>
    <xf numFmtId="0" fontId="48" fillId="0" borderId="12" applyNumberFormat="0" applyFill="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0" fontId="48" fillId="0" borderId="12" applyNumberFormat="0" applyFill="0" applyAlignment="0" applyProtection="0">
      <alignment vertical="center"/>
    </xf>
    <xf numFmtId="0" fontId="50" fillId="0" borderId="13" applyNumberFormat="0" applyFill="0" applyAlignment="0" applyProtection="0">
      <alignment vertical="center"/>
    </xf>
    <xf numFmtId="0" fontId="48" fillId="0" borderId="12" applyNumberFormat="0" applyFill="0" applyAlignment="0" applyProtection="0">
      <alignment vertical="center"/>
    </xf>
    <xf numFmtId="0" fontId="50" fillId="0" borderId="13" applyNumberFormat="0" applyFill="0" applyAlignment="0" applyProtection="0">
      <alignment vertical="center"/>
    </xf>
    <xf numFmtId="0" fontId="48" fillId="0" borderId="12" applyNumberFormat="0" applyFill="0" applyAlignment="0" applyProtection="0">
      <alignment vertical="center"/>
    </xf>
    <xf numFmtId="0" fontId="50" fillId="0" borderId="13"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60" fillId="11" borderId="19" applyNumberFormat="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69" fillId="4" borderId="22" applyNumberFormat="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69" fillId="4" borderId="22" applyNumberFormat="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69" fillId="4" borderId="22" applyNumberFormat="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50" fillId="0" borderId="13"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50" fillId="0" borderId="13" applyNumberFormat="0" applyFill="0" applyAlignment="0" applyProtection="0">
      <alignment vertical="center"/>
    </xf>
    <xf numFmtId="0" fontId="48" fillId="0" borderId="12" applyNumberFormat="0" applyFill="0" applyAlignment="0" applyProtection="0">
      <alignment vertical="center"/>
    </xf>
    <xf numFmtId="0" fontId="69" fillId="4" borderId="22" applyNumberFormat="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69" fillId="4" borderId="22" applyNumberFormat="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69" fillId="4" borderId="22" applyNumberFormat="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0" fillId="0" borderId="0"/>
    <xf numFmtId="0" fontId="50" fillId="0" borderId="13" applyNumberFormat="0" applyFill="0" applyAlignment="0" applyProtection="0">
      <alignment vertical="center"/>
    </xf>
    <xf numFmtId="0" fontId="48" fillId="0" borderId="12" applyNumberFormat="0" applyFill="0" applyAlignment="0" applyProtection="0">
      <alignment vertical="center"/>
    </xf>
    <xf numFmtId="0" fontId="50" fillId="0" borderId="13" applyNumberFormat="0" applyFill="0" applyAlignment="0" applyProtection="0">
      <alignment vertical="center"/>
    </xf>
    <xf numFmtId="0" fontId="48" fillId="0" borderId="12"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48" fillId="0" borderId="12" applyNumberFormat="0" applyFill="0" applyAlignment="0" applyProtection="0">
      <alignment vertical="center"/>
    </xf>
    <xf numFmtId="0" fontId="50" fillId="0" borderId="13"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61" fillId="12" borderId="16" applyNumberFormat="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52"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2"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2"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2"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2"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2"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2"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68" fillId="16" borderId="0" applyNumberFormat="0" applyBorder="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0" fontId="48" fillId="0" borderId="12" applyNumberFormat="0" applyFill="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0" fontId="48" fillId="0" borderId="12" applyNumberFormat="0" applyFill="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67" fillId="0" borderId="21" applyNumberFormat="0" applyFill="0" applyAlignment="0" applyProtection="0">
      <alignment vertical="center"/>
    </xf>
    <xf numFmtId="0" fontId="68" fillId="16" borderId="0" applyNumberFormat="0" applyBorder="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57" fillId="9" borderId="0" applyNumberFormat="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53" fillId="4" borderId="16" applyNumberFormat="0" applyAlignment="0" applyProtection="0">
      <alignment vertical="center"/>
    </xf>
    <xf numFmtId="0" fontId="48" fillId="0" borderId="12" applyNumberFormat="0" applyFill="0" applyAlignment="0" applyProtection="0">
      <alignment vertical="center"/>
    </xf>
    <xf numFmtId="0" fontId="53" fillId="4" borderId="16" applyNumberFormat="0" applyAlignment="0" applyProtection="0">
      <alignment vertical="center"/>
    </xf>
    <xf numFmtId="0" fontId="57" fillId="9" borderId="0" applyNumberFormat="0" applyBorder="0" applyAlignment="0" applyProtection="0">
      <alignment vertical="center"/>
    </xf>
    <xf numFmtId="0" fontId="48" fillId="0" borderId="12" applyNumberFormat="0" applyFill="0" applyAlignment="0" applyProtection="0">
      <alignment vertical="center"/>
    </xf>
    <xf numFmtId="0" fontId="57" fillId="9" borderId="0" applyNumberFormat="0" applyBorder="0" applyAlignment="0" applyProtection="0">
      <alignment vertical="center"/>
    </xf>
    <xf numFmtId="0" fontId="48" fillId="0" borderId="12" applyNumberFormat="0" applyFill="0" applyAlignment="0" applyProtection="0">
      <alignment vertical="center"/>
    </xf>
    <xf numFmtId="0" fontId="57" fillId="9" borderId="0" applyNumberFormat="0" applyBorder="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0" fillId="0" borderId="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69" fillId="4" borderId="22" applyNumberFormat="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69" fillId="4" borderId="22" applyNumberFormat="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63" fillId="13" borderId="0" applyNumberFormat="0" applyBorder="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57" fillId="9" borderId="0" applyNumberFormat="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57" fillId="9" borderId="0" applyNumberFormat="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50" fillId="0" borderId="13"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50" fillId="0" borderId="13"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50" fillId="0" borderId="13"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0" fillId="6" borderId="15" applyNumberFormat="0" applyFont="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0" fillId="6" borderId="15" applyNumberFormat="0" applyFont="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0" fillId="6" borderId="15" applyNumberFormat="0" applyFont="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53" fillId="4" borderId="16" applyNumberFormat="0" applyAlignment="0" applyProtection="0">
      <alignment vertical="center"/>
    </xf>
    <xf numFmtId="0" fontId="48" fillId="0" borderId="12" applyNumberFormat="0" applyFill="0" applyAlignment="0" applyProtection="0">
      <alignment vertical="center"/>
    </xf>
    <xf numFmtId="0" fontId="0" fillId="6" borderId="15" applyNumberFormat="0" applyFont="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48" fillId="0" borderId="12" applyNumberFormat="0" applyFill="0" applyAlignment="0" applyProtection="0">
      <alignment vertical="center"/>
    </xf>
    <xf numFmtId="0" fontId="68" fillId="16" borderId="0" applyNumberFormat="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54" fillId="0" borderId="0" applyNumberFormat="0" applyFill="0" applyBorder="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0" fillId="0" borderId="0"/>
    <xf numFmtId="0" fontId="48" fillId="0" borderId="12" applyNumberFormat="0" applyFill="0" applyAlignment="0" applyProtection="0">
      <alignment vertical="center"/>
    </xf>
    <xf numFmtId="0" fontId="68" fillId="16" borderId="0" applyNumberFormat="0" applyBorder="0" applyAlignment="0" applyProtection="0">
      <alignment vertical="center"/>
    </xf>
    <xf numFmtId="0" fontId="48" fillId="0" borderId="12" applyNumberFormat="0" applyFill="0" applyAlignment="0" applyProtection="0">
      <alignment vertical="center"/>
    </xf>
    <xf numFmtId="0" fontId="68" fillId="16" borderId="0" applyNumberFormat="0" applyBorder="0" applyAlignment="0" applyProtection="0">
      <alignment vertical="center"/>
    </xf>
    <xf numFmtId="0" fontId="48" fillId="0" borderId="12" applyNumberFormat="0" applyFill="0" applyAlignment="0" applyProtection="0">
      <alignment vertical="center"/>
    </xf>
    <xf numFmtId="0" fontId="68" fillId="16" borderId="0" applyNumberFormat="0" applyBorder="0" applyAlignment="0" applyProtection="0">
      <alignment vertical="center"/>
    </xf>
    <xf numFmtId="0" fontId="48" fillId="0" borderId="12" applyNumberFormat="0" applyFill="0" applyAlignment="0" applyProtection="0">
      <alignment vertical="center"/>
    </xf>
    <xf numFmtId="0" fontId="0" fillId="6" borderId="15" applyNumberFormat="0" applyFont="0" applyAlignment="0" applyProtection="0">
      <alignment vertical="center"/>
    </xf>
    <xf numFmtId="0" fontId="48" fillId="0" borderId="12" applyNumberFormat="0" applyFill="0" applyAlignment="0" applyProtection="0">
      <alignment vertical="center"/>
    </xf>
    <xf numFmtId="0" fontId="0" fillId="6" borderId="15" applyNumberFormat="0" applyFont="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0" fillId="6" borderId="15" applyNumberFormat="0" applyFont="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0" fillId="6" borderId="15" applyNumberFormat="0" applyFont="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0" fillId="6" borderId="15" applyNumberFormat="0" applyFont="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0" fillId="0" borderId="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69" fillId="4" borderId="22" applyNumberFormat="0" applyAlignment="0" applyProtection="0">
      <alignment vertical="center"/>
    </xf>
    <xf numFmtId="0" fontId="54" fillId="0" borderId="0" applyNumberFormat="0" applyFill="0" applyBorder="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17" applyNumberFormat="0" applyFill="0" applyAlignment="0" applyProtection="0">
      <alignment vertical="center"/>
    </xf>
    <xf numFmtId="0" fontId="48" fillId="0" borderId="12" applyNumberFormat="0" applyFill="0" applyAlignment="0" applyProtection="0">
      <alignment vertical="center"/>
    </xf>
    <xf numFmtId="0" fontId="49" fillId="0" borderId="0" applyNumberFormat="0" applyFill="0" applyBorder="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3" fillId="13" borderId="0" applyNumberFormat="0" applyBorder="0" applyAlignment="0" applyProtection="0">
      <alignment vertical="center"/>
    </xf>
    <xf numFmtId="0" fontId="0" fillId="0" borderId="0"/>
    <xf numFmtId="0" fontId="54" fillId="0" borderId="0" applyNumberFormat="0" applyFill="0" applyBorder="0" applyAlignment="0" applyProtection="0">
      <alignment vertical="center"/>
    </xf>
    <xf numFmtId="0" fontId="53" fillId="4" borderId="16" applyNumberFormat="0" applyAlignment="0" applyProtection="0">
      <alignment vertical="center"/>
    </xf>
    <xf numFmtId="0" fontId="54" fillId="0" borderId="0" applyNumberFormat="0" applyFill="0" applyBorder="0" applyAlignment="0" applyProtection="0">
      <alignment vertical="center"/>
    </xf>
    <xf numFmtId="0" fontId="53" fillId="4" borderId="16" applyNumberFormat="0" applyAlignment="0" applyProtection="0">
      <alignment vertical="center"/>
    </xf>
    <xf numFmtId="0" fontId="49" fillId="0" borderId="17" applyNumberFormat="0" applyFill="0" applyAlignment="0" applyProtection="0">
      <alignment vertical="center"/>
    </xf>
    <xf numFmtId="0" fontId="53" fillId="4" borderId="16" applyNumberFormat="0" applyAlignment="0" applyProtection="0">
      <alignment vertical="center"/>
    </xf>
    <xf numFmtId="0" fontId="54" fillId="0" borderId="0" applyNumberFormat="0" applyFill="0" applyBorder="0" applyAlignment="0" applyProtection="0">
      <alignment vertical="center"/>
    </xf>
    <xf numFmtId="0" fontId="53" fillId="4" borderId="16" applyNumberFormat="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53" fillId="4" borderId="16" applyNumberFormat="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63" fillId="13" borderId="0" applyNumberFormat="0" applyBorder="0" applyAlignment="0" applyProtection="0">
      <alignment vertical="center"/>
    </xf>
    <xf numFmtId="0" fontId="0" fillId="0" borderId="0"/>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63" fillId="13" borderId="0" applyNumberFormat="0" applyBorder="0" applyAlignment="0" applyProtection="0">
      <alignment vertical="center"/>
    </xf>
    <xf numFmtId="0" fontId="0" fillId="0" borderId="0"/>
    <xf numFmtId="0" fontId="54" fillId="0" borderId="0" applyNumberFormat="0" applyFill="0" applyBorder="0" applyAlignment="0" applyProtection="0">
      <alignment vertical="center"/>
    </xf>
    <xf numFmtId="0" fontId="0" fillId="0" borderId="0"/>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0" fillId="11" borderId="19" applyNumberFormat="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61" fillId="12" borderId="16" applyNumberFormat="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1" fillId="12" borderId="16" applyNumberFormat="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1" fillId="12" borderId="16" applyNumberFormat="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1" fillId="12" borderId="16" applyNumberFormat="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52" fillId="0" borderId="0" applyNumberFormat="0" applyFill="0" applyBorder="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0" fontId="52" fillId="0" borderId="0" applyNumberFormat="0" applyFill="0" applyBorder="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68" fillId="16" borderId="0" applyNumberFormat="0" applyBorder="0" applyAlignment="0" applyProtection="0">
      <alignment vertical="center"/>
    </xf>
    <xf numFmtId="0" fontId="50" fillId="0" borderId="13" applyNumberFormat="0" applyFill="0" applyAlignment="0" applyProtection="0">
      <alignment vertical="center"/>
    </xf>
    <xf numFmtId="0" fontId="0" fillId="0" borderId="0">
      <alignment vertical="center"/>
    </xf>
    <xf numFmtId="0" fontId="50" fillId="0" borderId="13" applyNumberFormat="0" applyFill="0" applyAlignment="0" applyProtection="0">
      <alignment vertical="center"/>
    </xf>
    <xf numFmtId="0" fontId="63" fillId="13" borderId="0" applyNumberFormat="0" applyBorder="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63" fillId="13" borderId="0" applyNumberFormat="0" applyBorder="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63" fillId="13" borderId="0" applyNumberFormat="0" applyBorder="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63" fillId="13" borderId="0" applyNumberFormat="0" applyBorder="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69" fillId="4" borderId="22" applyNumberFormat="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61" fillId="12" borderId="16" applyNumberFormat="0" applyAlignment="0" applyProtection="0">
      <alignment vertical="center"/>
    </xf>
    <xf numFmtId="0" fontId="68" fillId="16" borderId="0" applyNumberFormat="0" applyBorder="0" applyAlignment="0" applyProtection="0">
      <alignment vertical="center"/>
    </xf>
    <xf numFmtId="0" fontId="54" fillId="0" borderId="0" applyNumberFormat="0" applyFill="0" applyBorder="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0" fillId="0" borderId="0"/>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62" fillId="0" borderId="20" applyNumberFormat="0" applyFill="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0" fontId="60" fillId="11" borderId="19" applyNumberFormat="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0" fillId="6" borderId="15" applyNumberFormat="0" applyFont="0" applyAlignment="0" applyProtection="0">
      <alignment vertical="center"/>
    </xf>
    <xf numFmtId="0" fontId="49" fillId="0" borderId="0" applyNumberFormat="0" applyFill="0" applyBorder="0" applyAlignment="0" applyProtection="0">
      <alignment vertical="center"/>
    </xf>
    <xf numFmtId="0" fontId="68" fillId="16" borderId="0" applyNumberFormat="0" applyBorder="0" applyAlignment="0" applyProtection="0">
      <alignment vertical="center"/>
    </xf>
    <xf numFmtId="0" fontId="60" fillId="11" borderId="19" applyNumberFormat="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62" fillId="0" borderId="20" applyNumberFormat="0" applyFill="0" applyAlignment="0" applyProtection="0">
      <alignment vertical="center"/>
    </xf>
    <xf numFmtId="0" fontId="49" fillId="0" borderId="0" applyNumberFormat="0" applyFill="0" applyBorder="0" applyAlignment="0" applyProtection="0">
      <alignment vertical="center"/>
    </xf>
    <xf numFmtId="0" fontId="68" fillId="16" borderId="0" applyNumberFormat="0" applyBorder="0" applyAlignment="0" applyProtection="0">
      <alignment vertical="center"/>
    </xf>
    <xf numFmtId="0" fontId="50" fillId="0" borderId="13" applyNumberFormat="0" applyFill="0" applyAlignment="0" applyProtection="0">
      <alignment vertical="center"/>
    </xf>
    <xf numFmtId="0" fontId="0" fillId="6" borderId="15" applyNumberFormat="0" applyFont="0" applyAlignment="0" applyProtection="0">
      <alignment vertical="center"/>
    </xf>
    <xf numFmtId="0" fontId="68" fillId="16" borderId="0" applyNumberFormat="0" applyBorder="0" applyAlignment="0" applyProtection="0">
      <alignment vertical="center"/>
    </xf>
    <xf numFmtId="0" fontId="50" fillId="0" borderId="13" applyNumberFormat="0" applyFill="0" applyAlignment="0" applyProtection="0">
      <alignment vertical="center"/>
    </xf>
    <xf numFmtId="0" fontId="0" fillId="6" borderId="15" applyNumberFormat="0" applyFont="0" applyAlignment="0" applyProtection="0">
      <alignment vertical="center"/>
    </xf>
    <xf numFmtId="0" fontId="68" fillId="16" borderId="0" applyNumberFormat="0" applyBorder="0" applyAlignment="0" applyProtection="0">
      <alignment vertical="center"/>
    </xf>
    <xf numFmtId="0" fontId="50" fillId="0" borderId="13" applyNumberFormat="0" applyFill="0" applyAlignment="0" applyProtection="0">
      <alignment vertical="center"/>
    </xf>
    <xf numFmtId="0" fontId="0" fillId="6" borderId="15" applyNumberFormat="0" applyFont="0" applyAlignment="0" applyProtection="0">
      <alignment vertical="center"/>
    </xf>
    <xf numFmtId="0" fontId="68" fillId="16" borderId="0" applyNumberFormat="0" applyBorder="0" applyAlignment="0" applyProtection="0">
      <alignment vertical="center"/>
    </xf>
    <xf numFmtId="0" fontId="50" fillId="0" borderId="13" applyNumberFormat="0" applyFill="0" applyAlignment="0" applyProtection="0">
      <alignment vertical="center"/>
    </xf>
    <xf numFmtId="0" fontId="0" fillId="6" borderId="15" applyNumberFormat="0" applyFont="0" applyAlignment="0" applyProtection="0">
      <alignment vertical="center"/>
    </xf>
    <xf numFmtId="0" fontId="68" fillId="16" borderId="0" applyNumberFormat="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0" fillId="0" borderId="0"/>
    <xf numFmtId="0" fontId="68" fillId="16" borderId="0" applyNumberFormat="0" applyBorder="0" applyAlignment="0" applyProtection="0">
      <alignment vertical="center"/>
    </xf>
    <xf numFmtId="0" fontId="4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69" fillId="4" borderId="22" applyNumberFormat="0" applyAlignment="0" applyProtection="0">
      <alignment vertical="center"/>
    </xf>
    <xf numFmtId="0" fontId="0" fillId="0" borderId="0"/>
    <xf numFmtId="0" fontId="50" fillId="0" borderId="13" applyNumberFormat="0" applyFill="0" applyAlignment="0" applyProtection="0">
      <alignment vertical="center"/>
    </xf>
    <xf numFmtId="0" fontId="57" fillId="9" borderId="0" applyNumberFormat="0" applyBorder="0" applyAlignment="0" applyProtection="0">
      <alignment vertical="center"/>
    </xf>
    <xf numFmtId="0" fontId="49" fillId="0" borderId="0" applyNumberFormat="0" applyFill="0" applyBorder="0" applyAlignment="0" applyProtection="0">
      <alignment vertical="center"/>
    </xf>
    <xf numFmtId="0" fontId="0" fillId="0" borderId="0"/>
    <xf numFmtId="0" fontId="50" fillId="0" borderId="13" applyNumberFormat="0" applyFill="0" applyAlignment="0" applyProtection="0">
      <alignment vertical="center"/>
    </xf>
    <xf numFmtId="0" fontId="57" fillId="9" borderId="0" applyNumberFormat="0" applyBorder="0" applyAlignment="0" applyProtection="0">
      <alignment vertical="center"/>
    </xf>
    <xf numFmtId="0" fontId="49" fillId="0" borderId="0" applyNumberFormat="0" applyFill="0" applyBorder="0" applyAlignment="0" applyProtection="0">
      <alignment vertical="center"/>
    </xf>
    <xf numFmtId="0" fontId="0" fillId="0" borderId="0"/>
    <xf numFmtId="0" fontId="50" fillId="0" borderId="13" applyNumberFormat="0" applyFill="0" applyAlignment="0" applyProtection="0">
      <alignment vertical="center"/>
    </xf>
    <xf numFmtId="0" fontId="57" fillId="9" borderId="0" applyNumberFormat="0" applyBorder="0" applyAlignment="0" applyProtection="0">
      <alignment vertical="center"/>
    </xf>
    <xf numFmtId="0" fontId="49" fillId="0" borderId="0" applyNumberFormat="0" applyFill="0" applyBorder="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57" fillId="9" borderId="0" applyNumberFormat="0" applyBorder="0" applyAlignment="0" applyProtection="0">
      <alignment vertical="center"/>
    </xf>
    <xf numFmtId="0" fontId="49" fillId="0" borderId="0" applyNumberFormat="0" applyFill="0" applyBorder="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57" fillId="9" borderId="0" applyNumberFormat="0" applyBorder="0" applyAlignment="0" applyProtection="0">
      <alignment vertical="center"/>
    </xf>
    <xf numFmtId="0" fontId="49" fillId="0" borderId="0" applyNumberFormat="0" applyFill="0" applyBorder="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0" fillId="0" borderId="0"/>
    <xf numFmtId="0" fontId="50" fillId="0" borderId="13" applyNumberFormat="0" applyFill="0" applyAlignment="0" applyProtection="0">
      <alignment vertical="center"/>
    </xf>
    <xf numFmtId="0" fontId="0" fillId="0" borderId="0"/>
    <xf numFmtId="0" fontId="50" fillId="0" borderId="13" applyNumberFormat="0" applyFill="0" applyAlignment="0" applyProtection="0">
      <alignment vertical="center"/>
    </xf>
    <xf numFmtId="0" fontId="68" fillId="16" borderId="0" applyNumberFormat="0" applyBorder="0" applyAlignment="0" applyProtection="0">
      <alignment vertical="center"/>
    </xf>
    <xf numFmtId="0" fontId="0" fillId="0" borderId="0"/>
    <xf numFmtId="0" fontId="50" fillId="0" borderId="13" applyNumberFormat="0" applyFill="0" applyAlignment="0" applyProtection="0">
      <alignment vertical="center"/>
    </xf>
    <xf numFmtId="0" fontId="68" fillId="16" borderId="0" applyNumberFormat="0" applyBorder="0" applyAlignment="0" applyProtection="0">
      <alignment vertical="center"/>
    </xf>
    <xf numFmtId="0" fontId="0" fillId="0" borderId="0"/>
    <xf numFmtId="0" fontId="50" fillId="0" borderId="13" applyNumberFormat="0" applyFill="0" applyAlignment="0" applyProtection="0">
      <alignment vertical="center"/>
    </xf>
    <xf numFmtId="0" fontId="68" fillId="16" borderId="0" applyNumberFormat="0" applyBorder="0" applyAlignment="0" applyProtection="0">
      <alignment vertical="center"/>
    </xf>
    <xf numFmtId="0" fontId="0" fillId="0" borderId="0"/>
    <xf numFmtId="0" fontId="50" fillId="0" borderId="13" applyNumberFormat="0" applyFill="0" applyAlignment="0" applyProtection="0">
      <alignment vertical="center"/>
    </xf>
    <xf numFmtId="0" fontId="68" fillId="16" borderId="0" applyNumberFormat="0" applyBorder="0" applyAlignment="0" applyProtection="0">
      <alignment vertical="center"/>
    </xf>
    <xf numFmtId="0" fontId="0" fillId="0" borderId="0"/>
    <xf numFmtId="0" fontId="50" fillId="0" borderId="13" applyNumberFormat="0" applyFill="0" applyAlignment="0" applyProtection="0">
      <alignment vertical="center"/>
    </xf>
    <xf numFmtId="0" fontId="67" fillId="0" borderId="21" applyNumberFormat="0" applyFill="0" applyAlignment="0" applyProtection="0">
      <alignment vertical="center"/>
    </xf>
    <xf numFmtId="0" fontId="68" fillId="16" borderId="0" applyNumberFormat="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63" fillId="13" borderId="0" applyNumberFormat="0" applyBorder="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60" fillId="11" borderId="19" applyNumberFormat="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60" fillId="11" borderId="19" applyNumberFormat="0" applyAlignment="0" applyProtection="0">
      <alignment vertical="center"/>
    </xf>
    <xf numFmtId="0" fontId="50" fillId="0" borderId="13" applyNumberFormat="0" applyFill="0" applyAlignment="0" applyProtection="0">
      <alignment vertical="center"/>
    </xf>
    <xf numFmtId="0" fontId="60" fillId="11" borderId="19" applyNumberFormat="0" applyAlignment="0" applyProtection="0">
      <alignment vertical="center"/>
    </xf>
    <xf numFmtId="0" fontId="50" fillId="0" borderId="13" applyNumberFormat="0" applyFill="0" applyAlignment="0" applyProtection="0">
      <alignment vertical="center"/>
    </xf>
    <xf numFmtId="0" fontId="63" fillId="13" borderId="0" applyNumberFormat="0" applyBorder="0" applyAlignment="0" applyProtection="0">
      <alignment vertical="center"/>
    </xf>
    <xf numFmtId="0" fontId="54" fillId="0" borderId="0" applyNumberFormat="0" applyFill="0" applyBorder="0" applyAlignment="0" applyProtection="0">
      <alignment vertical="center"/>
    </xf>
    <xf numFmtId="0" fontId="60" fillId="11" borderId="19" applyNumberFormat="0" applyAlignment="0" applyProtection="0">
      <alignment vertical="center"/>
    </xf>
    <xf numFmtId="0" fontId="50" fillId="0" borderId="13" applyNumberFormat="0" applyFill="0" applyAlignment="0" applyProtection="0">
      <alignment vertical="center"/>
    </xf>
    <xf numFmtId="0" fontId="63" fillId="13" borderId="0" applyNumberFormat="0" applyBorder="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0" fontId="50" fillId="0" borderId="13" applyNumberFormat="0" applyFill="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62" fillId="0" borderId="20" applyNumberFormat="0" applyFill="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52"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0" fillId="0" borderId="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0" fillId="0" borderId="0">
      <alignment vertical="center"/>
    </xf>
    <xf numFmtId="0" fontId="50" fillId="0" borderId="13" applyNumberFormat="0" applyFill="0" applyAlignment="0" applyProtection="0">
      <alignment vertical="center"/>
    </xf>
    <xf numFmtId="0" fontId="0" fillId="0" borderId="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62" fillId="0" borderId="20" applyNumberFormat="0" applyFill="0" applyAlignment="0" applyProtection="0">
      <alignment vertical="center"/>
    </xf>
    <xf numFmtId="0" fontId="4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0" fillId="0" borderId="13" applyNumberFormat="0" applyFill="0" applyAlignment="0" applyProtection="0">
      <alignment vertical="center"/>
    </xf>
    <xf numFmtId="0" fontId="60" fillId="11" borderId="19" applyNumberFormat="0" applyAlignment="0" applyProtection="0">
      <alignment vertical="center"/>
    </xf>
    <xf numFmtId="0" fontId="50" fillId="0" borderId="13" applyNumberFormat="0" applyFill="0" applyAlignment="0" applyProtection="0">
      <alignment vertical="center"/>
    </xf>
    <xf numFmtId="0" fontId="60" fillId="11" borderId="19" applyNumberFormat="0" applyAlignment="0" applyProtection="0">
      <alignment vertical="center"/>
    </xf>
    <xf numFmtId="0" fontId="50" fillId="0" borderId="13" applyNumberFormat="0" applyFill="0" applyAlignment="0" applyProtection="0">
      <alignment vertical="center"/>
    </xf>
    <xf numFmtId="0" fontId="60" fillId="11" borderId="19" applyNumberFormat="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0" fontId="54" fillId="0" borderId="0" applyNumberFormat="0" applyFill="0" applyBorder="0" applyAlignment="0" applyProtection="0">
      <alignment vertical="center"/>
    </xf>
    <xf numFmtId="0" fontId="69" fillId="4" borderId="22" applyNumberFormat="0" applyAlignment="0" applyProtection="0">
      <alignment vertical="center"/>
    </xf>
    <xf numFmtId="0" fontId="49" fillId="0" borderId="0" applyNumberFormat="0" applyFill="0" applyBorder="0" applyAlignment="0" applyProtection="0">
      <alignment vertical="center"/>
    </xf>
    <xf numFmtId="0" fontId="0" fillId="0" borderId="0"/>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60" fillId="11" borderId="19" applyNumberFormat="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60" fillId="11" borderId="19" applyNumberFormat="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62" fillId="0" borderId="20" applyNumberFormat="0" applyFill="0" applyAlignment="0" applyProtection="0">
      <alignment vertical="center"/>
    </xf>
    <xf numFmtId="0" fontId="50" fillId="0" borderId="13" applyNumberFormat="0" applyFill="0" applyAlignment="0" applyProtection="0">
      <alignment vertical="center"/>
    </xf>
    <xf numFmtId="0" fontId="60" fillId="11" borderId="19" applyNumberFormat="0" applyAlignment="0" applyProtection="0">
      <alignment vertical="center"/>
    </xf>
    <xf numFmtId="0" fontId="50" fillId="0" borderId="13" applyNumberFormat="0" applyFill="0" applyAlignment="0" applyProtection="0">
      <alignment vertical="center"/>
    </xf>
    <xf numFmtId="0" fontId="60" fillId="11" borderId="19" applyNumberFormat="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60" fillId="11" borderId="19" applyNumberFormat="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0" fillId="11" borderId="19" applyNumberFormat="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0" fillId="11" borderId="19" applyNumberFormat="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0" fillId="11" borderId="19" applyNumberFormat="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68" fillId="16" borderId="0" applyNumberFormat="0" applyBorder="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68" fillId="16" borderId="0" applyNumberFormat="0" applyBorder="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68" fillId="16" borderId="0" applyNumberFormat="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0" fontId="54" fillId="0" borderId="0" applyNumberFormat="0" applyFill="0" applyBorder="0" applyAlignment="0" applyProtection="0">
      <alignment vertical="center"/>
    </xf>
    <xf numFmtId="0" fontId="69" fillId="4" borderId="22" applyNumberFormat="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57" fillId="9" borderId="0" applyNumberFormat="0" applyBorder="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7" fillId="9" borderId="0" applyNumberFormat="0" applyBorder="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7" fillId="9" borderId="0" applyNumberFormat="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57" fillId="9" borderId="0" applyNumberFormat="0" applyBorder="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57" fillId="9" borderId="0" applyNumberFormat="0" applyBorder="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0" fontId="67" fillId="0" borderId="21" applyNumberFormat="0" applyFill="0" applyAlignment="0" applyProtection="0">
      <alignment vertical="center"/>
    </xf>
    <xf numFmtId="0" fontId="57" fillId="9" borderId="0" applyNumberFormat="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0" fillId="0" borderId="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0" fontId="69" fillId="4" borderId="22" applyNumberFormat="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60" fillId="11" borderId="19" applyNumberFormat="0" applyAlignment="0" applyProtection="0">
      <alignment vertical="center"/>
    </xf>
    <xf numFmtId="0" fontId="50" fillId="0" borderId="13" applyNumberFormat="0" applyFill="0" applyAlignment="0" applyProtection="0">
      <alignment vertical="center"/>
    </xf>
    <xf numFmtId="0" fontId="0" fillId="0" borderId="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61" fillId="12" borderId="16" applyNumberFormat="0" applyAlignment="0" applyProtection="0">
      <alignment vertical="center"/>
    </xf>
    <xf numFmtId="0" fontId="67" fillId="0" borderId="21" applyNumberFormat="0" applyFill="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67" fillId="0" borderId="21" applyNumberFormat="0" applyFill="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67" fillId="0" borderId="21" applyNumberFormat="0" applyFill="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67" fillId="0" borderId="21"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0" fillId="0" borderId="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68" fillId="16" borderId="0" applyNumberFormat="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60" fillId="11" borderId="19" applyNumberFormat="0" applyAlignment="0" applyProtection="0">
      <alignment vertical="center"/>
    </xf>
    <xf numFmtId="0" fontId="54" fillId="0" borderId="0" applyNumberFormat="0" applyFill="0" applyBorder="0" applyAlignment="0" applyProtection="0">
      <alignment vertical="center"/>
    </xf>
    <xf numFmtId="0" fontId="0" fillId="0" borderId="0"/>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0" fillId="0" borderId="0"/>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0" fillId="0" borderId="0"/>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7" fillId="9" borderId="0" applyNumberFormat="0" applyBorder="0" applyAlignment="0" applyProtection="0">
      <alignment vertical="center"/>
    </xf>
    <xf numFmtId="0" fontId="50" fillId="0" borderId="13" applyNumberFormat="0" applyFill="0" applyAlignment="0" applyProtection="0">
      <alignment vertical="center"/>
    </xf>
    <xf numFmtId="0" fontId="57" fillId="9" borderId="0" applyNumberFormat="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69" fillId="4" borderId="22" applyNumberFormat="0" applyAlignment="0" applyProtection="0">
      <alignment vertical="center"/>
    </xf>
    <xf numFmtId="0" fontId="54" fillId="0" borderId="0" applyNumberFormat="0" applyFill="0" applyBorder="0" applyAlignment="0" applyProtection="0">
      <alignment vertical="center"/>
    </xf>
    <xf numFmtId="0" fontId="0" fillId="0" borderId="0"/>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7" fillId="9" borderId="0" applyNumberFormat="0" applyBorder="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69" fillId="4" borderId="22" applyNumberFormat="0" applyAlignment="0" applyProtection="0">
      <alignment vertical="center"/>
    </xf>
    <xf numFmtId="0" fontId="50" fillId="0" borderId="13" applyNumberFormat="0" applyFill="0" applyAlignment="0" applyProtection="0">
      <alignment vertical="center"/>
    </xf>
    <xf numFmtId="0" fontId="0" fillId="6" borderId="15" applyNumberFormat="0" applyFont="0" applyAlignment="0" applyProtection="0">
      <alignment vertical="center"/>
    </xf>
    <xf numFmtId="0" fontId="50" fillId="0" borderId="13" applyNumberFormat="0" applyFill="0" applyAlignment="0" applyProtection="0">
      <alignment vertical="center"/>
    </xf>
    <xf numFmtId="0" fontId="69" fillId="4" borderId="22" applyNumberFormat="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49" fillId="0" borderId="0" applyNumberFormat="0" applyFill="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69" fillId="4" borderId="22" applyNumberFormat="0" applyAlignment="0" applyProtection="0">
      <alignment vertical="center"/>
    </xf>
    <xf numFmtId="0" fontId="50" fillId="0" borderId="13" applyNumberFormat="0" applyFill="0" applyAlignment="0" applyProtection="0">
      <alignment vertical="center"/>
    </xf>
    <xf numFmtId="0" fontId="69" fillId="4" borderId="22" applyNumberFormat="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69" fillId="4" borderId="22" applyNumberFormat="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69" fillId="4" borderId="22" applyNumberFormat="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68" fillId="16" borderId="0" applyNumberFormat="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50" fillId="0" borderId="13" applyNumberFormat="0" applyFill="0" applyAlignment="0" applyProtection="0">
      <alignment vertical="center"/>
    </xf>
    <xf numFmtId="0" fontId="63" fillId="13" borderId="0" applyNumberFormat="0" applyBorder="0" applyAlignment="0" applyProtection="0">
      <alignment vertical="center"/>
    </xf>
    <xf numFmtId="0" fontId="67" fillId="0" borderId="21" applyNumberFormat="0" applyFill="0" applyAlignment="0" applyProtection="0">
      <alignment vertical="center"/>
    </xf>
    <xf numFmtId="0" fontId="62" fillId="0" borderId="20" applyNumberFormat="0" applyFill="0" applyAlignment="0" applyProtection="0">
      <alignment vertical="center"/>
    </xf>
    <xf numFmtId="0" fontId="5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69" fillId="4" borderId="22" applyNumberFormat="0" applyAlignment="0" applyProtection="0">
      <alignment vertical="center"/>
    </xf>
    <xf numFmtId="0" fontId="50" fillId="0" borderId="13" applyNumberFormat="0" applyFill="0" applyAlignment="0" applyProtection="0">
      <alignment vertical="center"/>
    </xf>
    <xf numFmtId="0" fontId="69" fillId="4" borderId="22" applyNumberFormat="0" applyAlignment="0" applyProtection="0">
      <alignment vertical="center"/>
    </xf>
    <xf numFmtId="0" fontId="50" fillId="0" borderId="13" applyNumberFormat="0" applyFill="0" applyAlignment="0" applyProtection="0">
      <alignment vertical="center"/>
    </xf>
    <xf numFmtId="0" fontId="69" fillId="4" borderId="22" applyNumberFormat="0" applyAlignment="0" applyProtection="0">
      <alignment vertical="center"/>
    </xf>
    <xf numFmtId="0" fontId="50" fillId="0" borderId="13" applyNumberFormat="0" applyFill="0" applyAlignment="0" applyProtection="0">
      <alignment vertical="center"/>
    </xf>
    <xf numFmtId="0" fontId="50" fillId="0" borderId="13"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68" fillId="16" borderId="0" applyNumberFormat="0" applyBorder="0" applyAlignment="0" applyProtection="0">
      <alignment vertical="center"/>
    </xf>
    <xf numFmtId="0" fontId="52" fillId="0" borderId="0" applyNumberFormat="0" applyFill="0" applyBorder="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53" fillId="4" borderId="16" applyNumberFormat="0" applyAlignment="0" applyProtection="0">
      <alignment vertical="center"/>
    </xf>
    <xf numFmtId="0" fontId="49" fillId="0" borderId="17" applyNumberFormat="0" applyFill="0" applyAlignment="0" applyProtection="0">
      <alignment vertical="center"/>
    </xf>
    <xf numFmtId="0" fontId="53" fillId="4" borderId="16" applyNumberFormat="0" applyAlignment="0" applyProtection="0">
      <alignment vertical="center"/>
    </xf>
    <xf numFmtId="0" fontId="49" fillId="0" borderId="17" applyNumberFormat="0" applyFill="0" applyAlignment="0" applyProtection="0">
      <alignment vertical="center"/>
    </xf>
    <xf numFmtId="0" fontId="53" fillId="4" borderId="16" applyNumberFormat="0" applyAlignment="0" applyProtection="0">
      <alignment vertical="center"/>
    </xf>
    <xf numFmtId="0" fontId="49" fillId="0" borderId="17" applyNumberFormat="0" applyFill="0" applyAlignment="0" applyProtection="0">
      <alignment vertical="center"/>
    </xf>
    <xf numFmtId="0" fontId="53" fillId="4" borderId="16" applyNumberFormat="0" applyAlignment="0" applyProtection="0">
      <alignment vertical="center"/>
    </xf>
    <xf numFmtId="0" fontId="49" fillId="0" borderId="17" applyNumberFormat="0" applyFill="0" applyAlignment="0" applyProtection="0">
      <alignment vertical="center"/>
    </xf>
    <xf numFmtId="0" fontId="53" fillId="4" borderId="16" applyNumberFormat="0" applyAlignment="0" applyProtection="0">
      <alignment vertical="center"/>
    </xf>
    <xf numFmtId="0" fontId="49" fillId="0" borderId="17" applyNumberFormat="0" applyFill="0" applyAlignment="0" applyProtection="0">
      <alignment vertical="center"/>
    </xf>
    <xf numFmtId="0" fontId="53" fillId="4" borderId="16" applyNumberFormat="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67" fillId="0" borderId="21" applyNumberFormat="0" applyFill="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67" fillId="0" borderId="21" applyNumberFormat="0" applyFill="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67" fillId="0" borderId="21" applyNumberFormat="0" applyFill="0" applyAlignment="0" applyProtection="0">
      <alignment vertical="center"/>
    </xf>
    <xf numFmtId="0" fontId="49" fillId="0" borderId="17" applyNumberFormat="0" applyFill="0" applyAlignment="0" applyProtection="0">
      <alignment vertical="center"/>
    </xf>
    <xf numFmtId="0" fontId="67" fillId="0" borderId="21" applyNumberFormat="0" applyFill="0" applyAlignment="0" applyProtection="0">
      <alignment vertical="center"/>
    </xf>
    <xf numFmtId="0" fontId="49" fillId="0" borderId="17" applyNumberFormat="0" applyFill="0" applyAlignment="0" applyProtection="0">
      <alignment vertical="center"/>
    </xf>
    <xf numFmtId="0" fontId="67" fillId="0" borderId="21" applyNumberFormat="0" applyFill="0" applyAlignment="0" applyProtection="0">
      <alignment vertical="center"/>
    </xf>
    <xf numFmtId="0" fontId="49" fillId="0" borderId="17" applyNumberFormat="0" applyFill="0" applyAlignment="0" applyProtection="0">
      <alignment vertical="center"/>
    </xf>
    <xf numFmtId="0" fontId="67" fillId="0" borderId="21" applyNumberFormat="0" applyFill="0" applyAlignment="0" applyProtection="0">
      <alignment vertical="center"/>
    </xf>
    <xf numFmtId="0" fontId="49" fillId="0" borderId="17" applyNumberFormat="0" applyFill="0" applyAlignment="0" applyProtection="0">
      <alignment vertical="center"/>
    </xf>
    <xf numFmtId="0" fontId="67" fillId="0" borderId="21" applyNumberFormat="0" applyFill="0" applyAlignment="0" applyProtection="0">
      <alignment vertical="center"/>
    </xf>
    <xf numFmtId="0" fontId="49" fillId="0" borderId="17" applyNumberFormat="0" applyFill="0" applyAlignment="0" applyProtection="0">
      <alignment vertical="center"/>
    </xf>
    <xf numFmtId="0" fontId="67" fillId="0" borderId="21" applyNumberFormat="0" applyFill="0" applyAlignment="0" applyProtection="0">
      <alignment vertical="center"/>
    </xf>
    <xf numFmtId="0" fontId="49" fillId="0" borderId="17" applyNumberFormat="0" applyFill="0" applyAlignment="0" applyProtection="0">
      <alignment vertical="center"/>
    </xf>
    <xf numFmtId="0" fontId="57" fillId="9" borderId="0" applyNumberFormat="0" applyBorder="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68" fillId="16" borderId="0" applyNumberFormat="0" applyBorder="0" applyAlignment="0" applyProtection="0">
      <alignment vertical="center"/>
    </xf>
    <xf numFmtId="0" fontId="49" fillId="0" borderId="17" applyNumberFormat="0" applyFill="0" applyAlignment="0" applyProtection="0">
      <alignment vertical="center"/>
    </xf>
    <xf numFmtId="0" fontId="68" fillId="16" borderId="0" applyNumberFormat="0" applyBorder="0" applyAlignment="0" applyProtection="0">
      <alignment vertical="center"/>
    </xf>
    <xf numFmtId="0" fontId="49" fillId="0" borderId="17" applyNumberFormat="0" applyFill="0" applyAlignment="0" applyProtection="0">
      <alignment vertical="center"/>
    </xf>
    <xf numFmtId="0" fontId="62" fillId="0" borderId="20" applyNumberFormat="0" applyFill="0" applyAlignment="0" applyProtection="0">
      <alignment vertical="center"/>
    </xf>
    <xf numFmtId="0" fontId="49" fillId="0" borderId="17" applyNumberFormat="0" applyFill="0" applyAlignment="0" applyProtection="0">
      <alignment vertical="center"/>
    </xf>
    <xf numFmtId="0" fontId="67" fillId="0" borderId="21" applyNumberFormat="0" applyFill="0" applyAlignment="0" applyProtection="0">
      <alignment vertical="center"/>
    </xf>
    <xf numFmtId="0" fontId="68" fillId="16" borderId="0" applyNumberFormat="0" applyBorder="0" applyAlignment="0" applyProtection="0">
      <alignment vertical="center"/>
    </xf>
    <xf numFmtId="0" fontId="49" fillId="0" borderId="17" applyNumberFormat="0" applyFill="0" applyAlignment="0" applyProtection="0">
      <alignment vertical="center"/>
    </xf>
    <xf numFmtId="0" fontId="62" fillId="0" borderId="20" applyNumberFormat="0" applyFill="0" applyAlignment="0" applyProtection="0">
      <alignment vertical="center"/>
    </xf>
    <xf numFmtId="0" fontId="49" fillId="0" borderId="17" applyNumberFormat="0" applyFill="0" applyAlignment="0" applyProtection="0">
      <alignment vertical="center"/>
    </xf>
    <xf numFmtId="0" fontId="57" fillId="9" borderId="0" applyNumberFormat="0" applyBorder="0" applyAlignment="0" applyProtection="0">
      <alignment vertical="center"/>
    </xf>
    <xf numFmtId="0" fontId="49" fillId="0" borderId="17" applyNumberFormat="0" applyFill="0" applyAlignment="0" applyProtection="0">
      <alignment vertical="center"/>
    </xf>
    <xf numFmtId="0" fontId="62" fillId="0" borderId="20" applyNumberFormat="0" applyFill="0" applyAlignment="0" applyProtection="0">
      <alignment vertical="center"/>
    </xf>
    <xf numFmtId="0" fontId="49" fillId="0" borderId="17" applyNumberFormat="0" applyFill="0" applyAlignment="0" applyProtection="0">
      <alignment vertical="center"/>
    </xf>
    <xf numFmtId="0" fontId="57" fillId="9" borderId="0" applyNumberFormat="0" applyBorder="0" applyAlignment="0" applyProtection="0">
      <alignment vertical="center"/>
    </xf>
    <xf numFmtId="0" fontId="49" fillId="0" borderId="17" applyNumberFormat="0" applyFill="0" applyAlignment="0" applyProtection="0">
      <alignment vertical="center"/>
    </xf>
    <xf numFmtId="0" fontId="62" fillId="0" borderId="20" applyNumberFormat="0" applyFill="0" applyAlignment="0" applyProtection="0">
      <alignment vertical="center"/>
    </xf>
    <xf numFmtId="0" fontId="49" fillId="0" borderId="17" applyNumberFormat="0" applyFill="0" applyAlignment="0" applyProtection="0">
      <alignment vertical="center"/>
    </xf>
    <xf numFmtId="0" fontId="57" fillId="9" borderId="0" applyNumberFormat="0" applyBorder="0" applyAlignment="0" applyProtection="0">
      <alignment vertical="center"/>
    </xf>
    <xf numFmtId="0" fontId="49" fillId="0" borderId="17" applyNumberFormat="0" applyFill="0" applyAlignment="0" applyProtection="0">
      <alignment vertical="center"/>
    </xf>
    <xf numFmtId="0" fontId="62" fillId="0" borderId="20" applyNumberFormat="0" applyFill="0" applyAlignment="0" applyProtection="0">
      <alignment vertical="center"/>
    </xf>
    <xf numFmtId="0" fontId="49" fillId="0" borderId="17" applyNumberFormat="0" applyFill="0" applyAlignment="0" applyProtection="0">
      <alignment vertical="center"/>
    </xf>
    <xf numFmtId="0" fontId="57" fillId="9" borderId="0" applyNumberFormat="0" applyBorder="0" applyAlignment="0" applyProtection="0">
      <alignment vertical="center"/>
    </xf>
    <xf numFmtId="0" fontId="49" fillId="0" borderId="17" applyNumberFormat="0" applyFill="0" applyAlignment="0" applyProtection="0">
      <alignment vertical="center"/>
    </xf>
    <xf numFmtId="0" fontId="68" fillId="16" borderId="0" applyNumberFormat="0" applyBorder="0" applyAlignment="0" applyProtection="0">
      <alignment vertical="center"/>
    </xf>
    <xf numFmtId="0" fontId="49" fillId="0" borderId="17" applyNumberFormat="0" applyFill="0" applyAlignment="0" applyProtection="0">
      <alignment vertical="center"/>
    </xf>
    <xf numFmtId="0" fontId="68" fillId="16" borderId="0" applyNumberFormat="0" applyBorder="0" applyAlignment="0" applyProtection="0">
      <alignment vertical="center"/>
    </xf>
    <xf numFmtId="0" fontId="49" fillId="0" borderId="17" applyNumberFormat="0" applyFill="0" applyAlignment="0" applyProtection="0">
      <alignment vertical="center"/>
    </xf>
    <xf numFmtId="0" fontId="67" fillId="0" borderId="21" applyNumberFormat="0" applyFill="0" applyAlignment="0" applyProtection="0">
      <alignment vertical="center"/>
    </xf>
    <xf numFmtId="0" fontId="68" fillId="16" borderId="0" applyNumberFormat="0" applyBorder="0" applyAlignment="0" applyProtection="0">
      <alignment vertical="center"/>
    </xf>
    <xf numFmtId="0" fontId="49" fillId="0" borderId="17" applyNumberFormat="0" applyFill="0" applyAlignment="0" applyProtection="0">
      <alignment vertical="center"/>
    </xf>
    <xf numFmtId="0" fontId="67" fillId="0" borderId="21" applyNumberFormat="0" applyFill="0" applyAlignment="0" applyProtection="0">
      <alignment vertical="center"/>
    </xf>
    <xf numFmtId="0" fontId="68" fillId="16" borderId="0" applyNumberFormat="0" applyBorder="0" applyAlignment="0" applyProtection="0">
      <alignment vertical="center"/>
    </xf>
    <xf numFmtId="0" fontId="49" fillId="0" borderId="17" applyNumberFormat="0" applyFill="0" applyAlignment="0" applyProtection="0">
      <alignment vertical="center"/>
    </xf>
    <xf numFmtId="0" fontId="67" fillId="0" borderId="21" applyNumberFormat="0" applyFill="0" applyAlignment="0" applyProtection="0">
      <alignment vertical="center"/>
    </xf>
    <xf numFmtId="0" fontId="68" fillId="16" borderId="0" applyNumberFormat="0" applyBorder="0" applyAlignment="0" applyProtection="0">
      <alignment vertical="center"/>
    </xf>
    <xf numFmtId="0" fontId="49" fillId="0" borderId="17" applyNumberFormat="0" applyFill="0" applyAlignment="0" applyProtection="0">
      <alignment vertical="center"/>
    </xf>
    <xf numFmtId="0" fontId="67" fillId="0" borderId="21" applyNumberFormat="0" applyFill="0" applyAlignment="0" applyProtection="0">
      <alignment vertical="center"/>
    </xf>
    <xf numFmtId="0" fontId="68" fillId="16" borderId="0" applyNumberFormat="0" applyBorder="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67" fillId="0" borderId="21" applyNumberFormat="0" applyFill="0" applyAlignment="0" applyProtection="0">
      <alignment vertical="center"/>
    </xf>
    <xf numFmtId="0" fontId="49" fillId="0" borderId="17" applyNumberFormat="0" applyFill="0" applyAlignment="0" applyProtection="0">
      <alignment vertical="center"/>
    </xf>
    <xf numFmtId="0" fontId="67" fillId="0" borderId="21"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52" fillId="0" borderId="0" applyNumberFormat="0" applyFill="0" applyBorder="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52" fillId="0" borderId="0" applyNumberFormat="0" applyFill="0" applyBorder="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52" fillId="0" borderId="0" applyNumberFormat="0" applyFill="0" applyBorder="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0" fillId="0" borderId="0"/>
    <xf numFmtId="0" fontId="54" fillId="0" borderId="0" applyNumberFormat="0" applyFill="0" applyBorder="0" applyAlignment="0" applyProtection="0">
      <alignment vertical="center"/>
    </xf>
    <xf numFmtId="0" fontId="68" fillId="16" borderId="0" applyNumberFormat="0" applyBorder="0" applyAlignment="0" applyProtection="0">
      <alignment vertical="center"/>
    </xf>
    <xf numFmtId="0" fontId="49" fillId="0" borderId="17" applyNumberFormat="0" applyFill="0" applyAlignment="0" applyProtection="0">
      <alignment vertical="center"/>
    </xf>
    <xf numFmtId="0" fontId="0" fillId="0" borderId="0"/>
    <xf numFmtId="0" fontId="54" fillId="0" borderId="0" applyNumberFormat="0" applyFill="0" applyBorder="0" applyAlignment="0" applyProtection="0">
      <alignment vertical="center"/>
    </xf>
    <xf numFmtId="0" fontId="68" fillId="16" borderId="0" applyNumberFormat="0" applyBorder="0" applyAlignment="0" applyProtection="0">
      <alignment vertical="center"/>
    </xf>
    <xf numFmtId="0" fontId="49" fillId="0" borderId="17" applyNumberFormat="0" applyFill="0" applyAlignment="0" applyProtection="0">
      <alignment vertical="center"/>
    </xf>
    <xf numFmtId="0" fontId="0" fillId="0" borderId="0"/>
    <xf numFmtId="0" fontId="54" fillId="0" borderId="0" applyNumberFormat="0" applyFill="0" applyBorder="0" applyAlignment="0" applyProtection="0">
      <alignment vertical="center"/>
    </xf>
    <xf numFmtId="0" fontId="67" fillId="0" borderId="21" applyNumberFormat="0" applyFill="0" applyAlignment="0" applyProtection="0">
      <alignment vertical="center"/>
    </xf>
    <xf numFmtId="0" fontId="68" fillId="16" borderId="0" applyNumberFormat="0" applyBorder="0" applyAlignment="0" applyProtection="0">
      <alignment vertical="center"/>
    </xf>
    <xf numFmtId="0" fontId="49" fillId="0" borderId="17" applyNumberFormat="0" applyFill="0" applyAlignment="0" applyProtection="0">
      <alignment vertical="center"/>
    </xf>
    <xf numFmtId="0" fontId="67" fillId="0" borderId="21" applyNumberFormat="0" applyFill="0" applyAlignment="0" applyProtection="0">
      <alignment vertical="center"/>
    </xf>
    <xf numFmtId="0" fontId="68" fillId="16" borderId="0" applyNumberFormat="0" applyBorder="0" applyAlignment="0" applyProtection="0">
      <alignment vertical="center"/>
    </xf>
    <xf numFmtId="0" fontId="49" fillId="0" borderId="17" applyNumberFormat="0" applyFill="0" applyAlignment="0" applyProtection="0">
      <alignment vertical="center"/>
    </xf>
    <xf numFmtId="0" fontId="67" fillId="0" borderId="21" applyNumberFormat="0" applyFill="0" applyAlignment="0" applyProtection="0">
      <alignment vertical="center"/>
    </xf>
    <xf numFmtId="0" fontId="68" fillId="16" borderId="0" applyNumberFormat="0" applyBorder="0" applyAlignment="0" applyProtection="0">
      <alignment vertical="center"/>
    </xf>
    <xf numFmtId="0" fontId="49" fillId="0" borderId="17" applyNumberFormat="0" applyFill="0" applyAlignment="0" applyProtection="0">
      <alignment vertical="center"/>
    </xf>
    <xf numFmtId="0" fontId="67" fillId="0" borderId="21" applyNumberFormat="0" applyFill="0" applyAlignment="0" applyProtection="0">
      <alignment vertical="center"/>
    </xf>
    <xf numFmtId="0" fontId="68" fillId="16" borderId="0" applyNumberFormat="0" applyBorder="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57" fillId="9" borderId="0" applyNumberFormat="0" applyBorder="0" applyAlignment="0" applyProtection="0">
      <alignment vertical="center"/>
    </xf>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67" fillId="0" borderId="21" applyNumberFormat="0" applyFill="0" applyAlignment="0" applyProtection="0">
      <alignment vertical="center"/>
    </xf>
    <xf numFmtId="0" fontId="49" fillId="0" borderId="17" applyNumberFormat="0" applyFill="0" applyAlignment="0" applyProtection="0">
      <alignment vertical="center"/>
    </xf>
    <xf numFmtId="0" fontId="67" fillId="0" borderId="21"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63" fillId="13" borderId="0" applyNumberFormat="0" applyBorder="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63" fillId="13" borderId="0" applyNumberFormat="0" applyBorder="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68" fillId="16" borderId="0" applyNumberFormat="0" applyBorder="0" applyAlignment="0" applyProtection="0">
      <alignment vertical="center"/>
    </xf>
    <xf numFmtId="0" fontId="49" fillId="0" borderId="17" applyNumberFormat="0" applyFill="0" applyAlignment="0" applyProtection="0">
      <alignment vertical="center"/>
    </xf>
    <xf numFmtId="0" fontId="68" fillId="16" borderId="0" applyNumberFormat="0" applyBorder="0" applyAlignment="0" applyProtection="0">
      <alignment vertical="center"/>
    </xf>
    <xf numFmtId="0" fontId="49" fillId="0" borderId="17" applyNumberFormat="0" applyFill="0" applyAlignment="0" applyProtection="0">
      <alignment vertical="center"/>
    </xf>
    <xf numFmtId="0" fontId="68" fillId="16" borderId="0" applyNumberFormat="0" applyBorder="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68" fillId="16" borderId="0" applyNumberFormat="0" applyBorder="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68" fillId="16" borderId="0" applyNumberFormat="0" applyBorder="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63" fillId="13" borderId="0" applyNumberFormat="0" applyBorder="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0" fillId="6" borderId="15" applyNumberFormat="0" applyFont="0" applyAlignment="0" applyProtection="0">
      <alignment vertical="center"/>
    </xf>
    <xf numFmtId="0" fontId="57" fillId="9" borderId="0" applyNumberFormat="0" applyBorder="0" applyAlignment="0" applyProtection="0">
      <alignment vertical="center"/>
    </xf>
    <xf numFmtId="0" fontId="49" fillId="0" borderId="17" applyNumberFormat="0" applyFill="0" applyAlignment="0" applyProtection="0">
      <alignment vertical="center"/>
    </xf>
    <xf numFmtId="0" fontId="0" fillId="6" borderId="15" applyNumberFormat="0" applyFont="0" applyAlignment="0" applyProtection="0">
      <alignment vertical="center"/>
    </xf>
    <xf numFmtId="0" fontId="57" fillId="9" borderId="0" applyNumberFormat="0" applyBorder="0" applyAlignment="0" applyProtection="0">
      <alignment vertical="center"/>
    </xf>
    <xf numFmtId="0" fontId="49" fillId="0" borderId="17" applyNumberFormat="0" applyFill="0" applyAlignment="0" applyProtection="0">
      <alignment vertical="center"/>
    </xf>
    <xf numFmtId="0" fontId="0" fillId="6" borderId="15" applyNumberFormat="0" applyFont="0" applyAlignment="0" applyProtection="0">
      <alignment vertical="center"/>
    </xf>
    <xf numFmtId="0" fontId="57" fillId="9" borderId="0" applyNumberFormat="0" applyBorder="0" applyAlignment="0" applyProtection="0">
      <alignment vertical="center"/>
    </xf>
    <xf numFmtId="0" fontId="49" fillId="0" borderId="17" applyNumberFormat="0" applyFill="0" applyAlignment="0" applyProtection="0">
      <alignment vertical="center"/>
    </xf>
    <xf numFmtId="0" fontId="0" fillId="6" borderId="15" applyNumberFormat="0" applyFont="0" applyAlignment="0" applyProtection="0">
      <alignment vertical="center"/>
    </xf>
    <xf numFmtId="0" fontId="57" fillId="9" borderId="0" applyNumberFormat="0" applyBorder="0" applyAlignment="0" applyProtection="0">
      <alignment vertical="center"/>
    </xf>
    <xf numFmtId="0" fontId="49" fillId="0" borderId="17" applyNumberFormat="0" applyFill="0" applyAlignment="0" applyProtection="0">
      <alignment vertical="center"/>
    </xf>
    <xf numFmtId="0" fontId="57" fillId="9" borderId="0" applyNumberFormat="0" applyBorder="0" applyAlignment="0" applyProtection="0">
      <alignment vertical="center"/>
    </xf>
    <xf numFmtId="0" fontId="49" fillId="0" borderId="17" applyNumberFormat="0" applyFill="0" applyAlignment="0" applyProtection="0">
      <alignment vertical="center"/>
    </xf>
    <xf numFmtId="0" fontId="68" fillId="16" borderId="0" applyNumberFormat="0" applyBorder="0" applyAlignment="0" applyProtection="0">
      <alignment vertical="center"/>
    </xf>
    <xf numFmtId="0" fontId="4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0" fillId="6" borderId="15" applyNumberFormat="0" applyFont="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68" fillId="16" borderId="0" applyNumberFormat="0" applyBorder="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0" applyNumberFormat="0" applyFill="0" applyBorder="0" applyAlignment="0" applyProtection="0">
      <alignment vertical="center"/>
    </xf>
    <xf numFmtId="0" fontId="69" fillId="4" borderId="22" applyNumberFormat="0" applyAlignment="0" applyProtection="0">
      <alignment vertical="center"/>
    </xf>
    <xf numFmtId="0" fontId="52" fillId="0" borderId="0" applyNumberFormat="0" applyFill="0" applyBorder="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60" fillId="11" borderId="19" applyNumberFormat="0" applyAlignment="0" applyProtection="0">
      <alignment vertical="center"/>
    </xf>
    <xf numFmtId="0" fontId="49" fillId="0" borderId="17" applyNumberFormat="0" applyFill="0" applyAlignment="0" applyProtection="0">
      <alignment vertical="center"/>
    </xf>
    <xf numFmtId="0" fontId="60" fillId="11" borderId="19" applyNumberFormat="0" applyAlignment="0" applyProtection="0">
      <alignment vertical="center"/>
    </xf>
    <xf numFmtId="0" fontId="49" fillId="0" borderId="17" applyNumberFormat="0" applyFill="0" applyAlignment="0" applyProtection="0">
      <alignment vertical="center"/>
    </xf>
    <xf numFmtId="0" fontId="69" fillId="4" borderId="22" applyNumberFormat="0" applyAlignment="0" applyProtection="0">
      <alignment vertical="center"/>
    </xf>
    <xf numFmtId="0" fontId="68" fillId="16" borderId="0" applyNumberFormat="0" applyBorder="0" applyAlignment="0" applyProtection="0">
      <alignment vertical="center"/>
    </xf>
    <xf numFmtId="0" fontId="4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53" fillId="4" borderId="16" applyNumberFormat="0" applyAlignment="0" applyProtection="0">
      <alignment vertical="center"/>
    </xf>
    <xf numFmtId="0" fontId="49" fillId="0" borderId="17" applyNumberFormat="0" applyFill="0" applyAlignment="0" applyProtection="0">
      <alignment vertical="center"/>
    </xf>
    <xf numFmtId="0" fontId="53" fillId="4" borderId="16" applyNumberFormat="0" applyAlignment="0" applyProtection="0">
      <alignment vertical="center"/>
    </xf>
    <xf numFmtId="0" fontId="49" fillId="0" borderId="17" applyNumberFormat="0" applyFill="0" applyAlignment="0" applyProtection="0">
      <alignment vertical="center"/>
    </xf>
    <xf numFmtId="0" fontId="53" fillId="4" borderId="16" applyNumberFormat="0" applyAlignment="0" applyProtection="0">
      <alignment vertical="center"/>
    </xf>
    <xf numFmtId="0" fontId="49" fillId="0" borderId="17" applyNumberFormat="0" applyFill="0" applyAlignment="0" applyProtection="0">
      <alignment vertical="center"/>
    </xf>
    <xf numFmtId="0" fontId="53" fillId="4" borderId="16" applyNumberFormat="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69" fillId="4" borderId="22" applyNumberFormat="0" applyAlignment="0" applyProtection="0">
      <alignment vertical="center"/>
    </xf>
    <xf numFmtId="0" fontId="68" fillId="16" borderId="0" applyNumberFormat="0" applyBorder="0" applyAlignment="0" applyProtection="0">
      <alignment vertical="center"/>
    </xf>
    <xf numFmtId="0" fontId="4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53" fillId="4" borderId="16" applyNumberFormat="0" applyAlignment="0" applyProtection="0">
      <alignment vertical="center"/>
    </xf>
    <xf numFmtId="0" fontId="49" fillId="0" borderId="17" applyNumberFormat="0" applyFill="0" applyAlignment="0" applyProtection="0">
      <alignment vertical="center"/>
    </xf>
    <xf numFmtId="0" fontId="49"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9" fillId="0" borderId="17" applyNumberFormat="0" applyFill="0" applyAlignment="0" applyProtection="0">
      <alignment vertical="center"/>
    </xf>
    <xf numFmtId="0" fontId="49"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0" fillId="0" borderId="0">
      <alignment vertical="center"/>
    </xf>
    <xf numFmtId="0" fontId="49" fillId="0" borderId="17" applyNumberFormat="0" applyFill="0" applyAlignment="0" applyProtection="0">
      <alignment vertical="center"/>
    </xf>
    <xf numFmtId="0" fontId="62" fillId="0" borderId="20" applyNumberFormat="0" applyFill="0" applyAlignment="0" applyProtection="0">
      <alignment vertical="center"/>
    </xf>
    <xf numFmtId="0" fontId="49" fillId="0" borderId="17" applyNumberFormat="0" applyFill="0" applyAlignment="0" applyProtection="0">
      <alignment vertical="center"/>
    </xf>
    <xf numFmtId="0" fontId="69" fillId="4" borderId="22" applyNumberFormat="0" applyAlignment="0" applyProtection="0">
      <alignment vertical="center"/>
    </xf>
    <xf numFmtId="0" fontId="68" fillId="16" borderId="0" applyNumberFormat="0" applyBorder="0" applyAlignment="0" applyProtection="0">
      <alignment vertical="center"/>
    </xf>
    <xf numFmtId="0" fontId="52" fillId="0" borderId="0" applyNumberFormat="0" applyFill="0" applyBorder="0" applyAlignment="0" applyProtection="0">
      <alignment vertical="center"/>
    </xf>
    <xf numFmtId="0" fontId="49" fillId="0" borderId="17" applyNumberFormat="0" applyFill="0" applyAlignment="0" applyProtection="0">
      <alignment vertical="center"/>
    </xf>
    <xf numFmtId="0" fontId="69" fillId="4" borderId="22" applyNumberFormat="0" applyAlignment="0" applyProtection="0">
      <alignment vertical="center"/>
    </xf>
    <xf numFmtId="0" fontId="68" fillId="16" borderId="0" applyNumberFormat="0" applyBorder="0" applyAlignment="0" applyProtection="0">
      <alignment vertical="center"/>
    </xf>
    <xf numFmtId="0" fontId="52" fillId="0" borderId="0" applyNumberFormat="0" applyFill="0" applyBorder="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60" fillId="11" borderId="19" applyNumberFormat="0" applyAlignment="0" applyProtection="0">
      <alignment vertical="center"/>
    </xf>
    <xf numFmtId="0" fontId="49" fillId="0" borderId="17" applyNumberFormat="0" applyFill="0" applyAlignment="0" applyProtection="0">
      <alignment vertical="center"/>
    </xf>
    <xf numFmtId="0" fontId="60" fillId="11" borderId="19" applyNumberFormat="0" applyAlignment="0" applyProtection="0">
      <alignment vertical="center"/>
    </xf>
    <xf numFmtId="0" fontId="49" fillId="0" borderId="17" applyNumberFormat="0" applyFill="0" applyAlignment="0" applyProtection="0">
      <alignment vertical="center"/>
    </xf>
    <xf numFmtId="0" fontId="60" fillId="11" borderId="19" applyNumberFormat="0" applyAlignment="0" applyProtection="0">
      <alignment vertical="center"/>
    </xf>
    <xf numFmtId="0" fontId="49" fillId="0" borderId="17" applyNumberFormat="0" applyFill="0" applyAlignment="0" applyProtection="0">
      <alignment vertical="center"/>
    </xf>
    <xf numFmtId="0" fontId="60" fillId="11" borderId="19" applyNumberFormat="0" applyAlignment="0" applyProtection="0">
      <alignment vertical="center"/>
    </xf>
    <xf numFmtId="0" fontId="49" fillId="0" borderId="17" applyNumberFormat="0" applyFill="0" applyAlignment="0" applyProtection="0">
      <alignment vertical="center"/>
    </xf>
    <xf numFmtId="0" fontId="60" fillId="11" borderId="19" applyNumberFormat="0" applyAlignment="0" applyProtection="0">
      <alignment vertical="center"/>
    </xf>
    <xf numFmtId="0" fontId="49" fillId="0" borderId="17" applyNumberFormat="0" applyFill="0" applyAlignment="0" applyProtection="0">
      <alignment vertical="center"/>
    </xf>
    <xf numFmtId="0" fontId="60" fillId="11" borderId="19" applyNumberFormat="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52" fillId="0" borderId="0" applyNumberFormat="0" applyFill="0" applyBorder="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68" fillId="16" borderId="0" applyNumberFormat="0" applyBorder="0" applyAlignment="0" applyProtection="0">
      <alignment vertical="center"/>
    </xf>
    <xf numFmtId="0" fontId="49" fillId="0" borderId="17" applyNumberFormat="0" applyFill="0" applyAlignment="0" applyProtection="0">
      <alignment vertical="center"/>
    </xf>
    <xf numFmtId="0" fontId="68" fillId="16" borderId="0" applyNumberFormat="0" applyBorder="0" applyAlignment="0" applyProtection="0">
      <alignment vertical="center"/>
    </xf>
    <xf numFmtId="0" fontId="49" fillId="0" borderId="17" applyNumberFormat="0" applyFill="0" applyAlignment="0" applyProtection="0">
      <alignment vertical="center"/>
    </xf>
    <xf numFmtId="0" fontId="68" fillId="16" borderId="0" applyNumberFormat="0" applyBorder="0" applyAlignment="0" applyProtection="0">
      <alignment vertical="center"/>
    </xf>
    <xf numFmtId="0" fontId="49" fillId="0" borderId="17" applyNumberFormat="0" applyFill="0" applyAlignment="0" applyProtection="0">
      <alignment vertical="center"/>
    </xf>
    <xf numFmtId="0" fontId="0" fillId="0" borderId="0">
      <alignment vertical="center"/>
    </xf>
    <xf numFmtId="0" fontId="68" fillId="16" borderId="0" applyNumberFormat="0" applyBorder="0" applyAlignment="0" applyProtection="0">
      <alignment vertical="center"/>
    </xf>
    <xf numFmtId="0" fontId="49" fillId="0" borderId="17" applyNumberFormat="0" applyFill="0" applyAlignment="0" applyProtection="0">
      <alignment vertical="center"/>
    </xf>
    <xf numFmtId="0" fontId="0" fillId="0" borderId="0">
      <alignment vertical="center"/>
    </xf>
    <xf numFmtId="0" fontId="68" fillId="16" borderId="0" applyNumberFormat="0" applyBorder="0" applyAlignment="0" applyProtection="0">
      <alignment vertical="center"/>
    </xf>
    <xf numFmtId="0" fontId="49" fillId="0" borderId="17" applyNumberFormat="0" applyFill="0" applyAlignment="0" applyProtection="0">
      <alignment vertical="center"/>
    </xf>
    <xf numFmtId="0" fontId="49" fillId="0" borderId="0" applyNumberFormat="0" applyFill="0" applyBorder="0" applyAlignment="0" applyProtection="0">
      <alignment vertical="center"/>
    </xf>
    <xf numFmtId="0" fontId="62" fillId="0" borderId="20" applyNumberFormat="0" applyFill="0" applyAlignment="0" applyProtection="0">
      <alignment vertical="center"/>
    </xf>
    <xf numFmtId="0" fontId="49" fillId="0" borderId="17" applyNumberFormat="0" applyFill="0" applyAlignment="0" applyProtection="0">
      <alignment vertical="center"/>
    </xf>
    <xf numFmtId="0" fontId="49" fillId="0" borderId="0" applyNumberFormat="0" applyFill="0" applyBorder="0" applyAlignment="0" applyProtection="0">
      <alignment vertical="center"/>
    </xf>
    <xf numFmtId="0" fontId="62" fillId="0" borderId="20" applyNumberFormat="0" applyFill="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62" fillId="0" borderId="20" applyNumberFormat="0" applyFill="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69" fillId="4" borderId="22" applyNumberFormat="0" applyAlignment="0" applyProtection="0">
      <alignment vertical="center"/>
    </xf>
    <xf numFmtId="0" fontId="54" fillId="0" borderId="0" applyNumberFormat="0" applyFill="0" applyBorder="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69" fillId="4" borderId="22" applyNumberFormat="0" applyAlignment="0" applyProtection="0">
      <alignment vertical="center"/>
    </xf>
    <xf numFmtId="0" fontId="54" fillId="0" borderId="0" applyNumberFormat="0" applyFill="0" applyBorder="0" applyAlignment="0" applyProtection="0">
      <alignment vertical="center"/>
    </xf>
    <xf numFmtId="0" fontId="49" fillId="0" borderId="17" applyNumberFormat="0" applyFill="0" applyAlignment="0" applyProtection="0">
      <alignment vertical="center"/>
    </xf>
    <xf numFmtId="0" fontId="60" fillId="11" borderId="19" applyNumberFormat="0" applyAlignment="0" applyProtection="0">
      <alignment vertical="center"/>
    </xf>
    <xf numFmtId="0" fontId="49" fillId="0" borderId="17" applyNumberFormat="0" applyFill="0" applyAlignment="0" applyProtection="0">
      <alignment vertical="center"/>
    </xf>
    <xf numFmtId="0" fontId="60" fillId="11" borderId="19" applyNumberFormat="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49" fillId="0" borderId="17" applyNumberFormat="0" applyFill="0" applyAlignment="0" applyProtection="0">
      <alignment vertical="center"/>
    </xf>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49" fillId="0" borderId="0" applyNumberFormat="0" applyFill="0" applyBorder="0" applyAlignment="0" applyProtection="0">
      <alignment vertical="center"/>
    </xf>
    <xf numFmtId="0" fontId="63" fillId="13" borderId="0" applyNumberFormat="0" applyBorder="0" applyAlignment="0" applyProtection="0">
      <alignment vertical="center"/>
    </xf>
    <xf numFmtId="0" fontId="62" fillId="0" borderId="20" applyNumberFormat="0" applyFill="0" applyAlignment="0" applyProtection="0">
      <alignment vertical="center"/>
    </xf>
    <xf numFmtId="0" fontId="49" fillId="0" borderId="17" applyNumberFormat="0" applyFill="0" applyAlignment="0" applyProtection="0">
      <alignment vertical="center"/>
    </xf>
    <xf numFmtId="0" fontId="49" fillId="0" borderId="0" applyNumberFormat="0" applyFill="0" applyBorder="0" applyAlignment="0" applyProtection="0">
      <alignment vertical="center"/>
    </xf>
    <xf numFmtId="0" fontId="62" fillId="0" borderId="20" applyNumberFormat="0" applyFill="0" applyAlignment="0" applyProtection="0">
      <alignment vertical="center"/>
    </xf>
    <xf numFmtId="0" fontId="49" fillId="0" borderId="17" applyNumberFormat="0" applyFill="0" applyAlignment="0" applyProtection="0">
      <alignment vertical="center"/>
    </xf>
    <xf numFmtId="0" fontId="49" fillId="0" borderId="0" applyNumberFormat="0" applyFill="0" applyBorder="0" applyAlignment="0" applyProtection="0">
      <alignment vertical="center"/>
    </xf>
    <xf numFmtId="0" fontId="62" fillId="0" borderId="20" applyNumberFormat="0" applyFill="0" applyAlignment="0" applyProtection="0">
      <alignment vertical="center"/>
    </xf>
    <xf numFmtId="0" fontId="49" fillId="0" borderId="17" applyNumberFormat="0" applyFill="0" applyAlignment="0" applyProtection="0">
      <alignment vertical="center"/>
    </xf>
    <xf numFmtId="0" fontId="49" fillId="0" borderId="0" applyNumberFormat="0" applyFill="0" applyBorder="0" applyAlignment="0" applyProtection="0">
      <alignment vertical="center"/>
    </xf>
    <xf numFmtId="0" fontId="62" fillId="0" borderId="20" applyNumberFormat="0" applyFill="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2" fillId="0" borderId="20"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68" fillId="16" borderId="0" applyNumberFormat="0" applyBorder="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62" fillId="0" borderId="20" applyNumberFormat="0" applyFill="0" applyAlignment="0" applyProtection="0">
      <alignment vertical="center"/>
    </xf>
    <xf numFmtId="0" fontId="49" fillId="0" borderId="17" applyNumberFormat="0" applyFill="0" applyAlignment="0" applyProtection="0">
      <alignment vertical="center"/>
    </xf>
    <xf numFmtId="0" fontId="63" fillId="13" borderId="0" applyNumberFormat="0" applyBorder="0" applyAlignment="0" applyProtection="0">
      <alignment vertical="center"/>
    </xf>
    <xf numFmtId="0" fontId="49" fillId="0" borderId="17" applyNumberFormat="0" applyFill="0" applyAlignment="0" applyProtection="0">
      <alignment vertical="center"/>
    </xf>
    <xf numFmtId="0" fontId="63" fillId="13" borderId="0" applyNumberFormat="0" applyBorder="0" applyAlignment="0" applyProtection="0">
      <alignment vertical="center"/>
    </xf>
    <xf numFmtId="0" fontId="49" fillId="0" borderId="17" applyNumberFormat="0" applyFill="0" applyAlignment="0" applyProtection="0">
      <alignment vertical="center"/>
    </xf>
    <xf numFmtId="0" fontId="63" fillId="13" borderId="0" applyNumberFormat="0" applyBorder="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58" fillId="0" borderId="0" applyNumberFormat="0" applyFill="0" applyBorder="0" applyAlignment="0" applyProtection="0">
      <alignment vertical="center"/>
    </xf>
    <xf numFmtId="0" fontId="49" fillId="0" borderId="17" applyNumberFormat="0" applyFill="0" applyAlignment="0" applyProtection="0">
      <alignment vertical="center"/>
    </xf>
    <xf numFmtId="0" fontId="58" fillId="0" borderId="0" applyNumberFormat="0" applyFill="0" applyBorder="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53" fillId="4" borderId="16" applyNumberFormat="0" applyAlignment="0" applyProtection="0">
      <alignment vertical="center"/>
    </xf>
    <xf numFmtId="0" fontId="49" fillId="0" borderId="17" applyNumberFormat="0" applyFill="0" applyAlignment="0" applyProtection="0">
      <alignment vertical="center"/>
    </xf>
    <xf numFmtId="0" fontId="53" fillId="4" borderId="16" applyNumberFormat="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54" fillId="0" borderId="0" applyNumberFormat="0" applyFill="0" applyBorder="0" applyAlignment="0" applyProtection="0">
      <alignment vertical="center"/>
    </xf>
    <xf numFmtId="0" fontId="49" fillId="0" borderId="17" applyNumberFormat="0" applyFill="0" applyAlignment="0" applyProtection="0">
      <alignment vertical="center"/>
    </xf>
    <xf numFmtId="0" fontId="61" fillId="12" borderId="16" applyNumberFormat="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57" fillId="9" borderId="0" applyNumberFormat="0" applyBorder="0" applyAlignment="0" applyProtection="0">
      <alignment vertical="center"/>
    </xf>
    <xf numFmtId="0" fontId="49" fillId="0" borderId="17" applyNumberFormat="0" applyFill="0" applyAlignment="0" applyProtection="0">
      <alignment vertical="center"/>
    </xf>
    <xf numFmtId="0" fontId="57" fillId="9" borderId="0" applyNumberFormat="0" applyBorder="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0" fillId="0" borderId="0"/>
    <xf numFmtId="0" fontId="49" fillId="0" borderId="17" applyNumberFormat="0" applyFill="0" applyAlignment="0" applyProtection="0">
      <alignment vertical="center"/>
    </xf>
    <xf numFmtId="0" fontId="69" fillId="4" borderId="22" applyNumberFormat="0" applyAlignment="0" applyProtection="0">
      <alignment vertical="center"/>
    </xf>
    <xf numFmtId="0" fontId="49" fillId="0" borderId="17" applyNumberFormat="0" applyFill="0" applyAlignment="0" applyProtection="0">
      <alignment vertical="center"/>
    </xf>
    <xf numFmtId="0" fontId="69" fillId="4" borderId="22" applyNumberFormat="0" applyAlignment="0" applyProtection="0">
      <alignment vertical="center"/>
    </xf>
    <xf numFmtId="0" fontId="49" fillId="0" borderId="17" applyNumberFormat="0" applyFill="0" applyAlignment="0" applyProtection="0">
      <alignment vertical="center"/>
    </xf>
    <xf numFmtId="0" fontId="69" fillId="4" borderId="22" applyNumberFormat="0" applyAlignment="0" applyProtection="0">
      <alignment vertical="center"/>
    </xf>
    <xf numFmtId="0" fontId="49" fillId="0" borderId="17" applyNumberFormat="0" applyFill="0" applyAlignment="0" applyProtection="0">
      <alignment vertical="center"/>
    </xf>
    <xf numFmtId="0" fontId="69" fillId="4" borderId="22" applyNumberFormat="0" applyAlignment="0" applyProtection="0">
      <alignment vertical="center"/>
    </xf>
    <xf numFmtId="0" fontId="49" fillId="0" borderId="17" applyNumberFormat="0" applyFill="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8" fillId="16" borderId="0" applyNumberFormat="0" applyBorder="0" applyAlignment="0" applyProtection="0">
      <alignment vertical="center"/>
    </xf>
    <xf numFmtId="0" fontId="49" fillId="0" borderId="0" applyNumberFormat="0" applyFill="0" applyBorder="0" applyAlignment="0" applyProtection="0">
      <alignment vertical="center"/>
    </xf>
    <xf numFmtId="0" fontId="68" fillId="16" borderId="0" applyNumberFormat="0" applyBorder="0" applyAlignment="0" applyProtection="0">
      <alignment vertical="center"/>
    </xf>
    <xf numFmtId="0" fontId="49" fillId="0" borderId="0" applyNumberFormat="0" applyFill="0" applyBorder="0" applyAlignment="0" applyProtection="0">
      <alignment vertical="center"/>
    </xf>
    <xf numFmtId="0" fontId="68" fillId="16" borderId="0" applyNumberFormat="0" applyBorder="0" applyAlignment="0" applyProtection="0">
      <alignment vertical="center"/>
    </xf>
    <xf numFmtId="0" fontId="0" fillId="6" borderId="15" applyNumberFormat="0" applyFont="0" applyAlignment="0" applyProtection="0">
      <alignment vertical="center"/>
    </xf>
    <xf numFmtId="0" fontId="49" fillId="0" borderId="0" applyNumberFormat="0" applyFill="0" applyBorder="0" applyAlignment="0" applyProtection="0">
      <alignment vertical="center"/>
    </xf>
    <xf numFmtId="0" fontId="68" fillId="16" borderId="0" applyNumberFormat="0" applyBorder="0" applyAlignment="0" applyProtection="0">
      <alignment vertical="center"/>
    </xf>
    <xf numFmtId="0" fontId="0" fillId="6" borderId="15" applyNumberFormat="0" applyFont="0" applyAlignment="0" applyProtection="0">
      <alignment vertical="center"/>
    </xf>
    <xf numFmtId="0" fontId="49" fillId="0" borderId="0" applyNumberFormat="0" applyFill="0" applyBorder="0" applyAlignment="0" applyProtection="0">
      <alignment vertical="center"/>
    </xf>
    <xf numFmtId="0" fontId="68" fillId="16" borderId="0" applyNumberFormat="0" applyBorder="0" applyAlignment="0" applyProtection="0">
      <alignment vertical="center"/>
    </xf>
    <xf numFmtId="0" fontId="0" fillId="6" borderId="15" applyNumberFormat="0" applyFont="0" applyAlignment="0" applyProtection="0">
      <alignment vertical="center"/>
    </xf>
    <xf numFmtId="0" fontId="49" fillId="0" borderId="0" applyNumberFormat="0" applyFill="0" applyBorder="0" applyAlignment="0" applyProtection="0">
      <alignment vertical="center"/>
    </xf>
    <xf numFmtId="0" fontId="68" fillId="16" borderId="0" applyNumberFormat="0" applyBorder="0" applyAlignment="0" applyProtection="0">
      <alignment vertical="center"/>
    </xf>
    <xf numFmtId="0" fontId="0" fillId="6" borderId="15" applyNumberFormat="0" applyFont="0" applyAlignment="0" applyProtection="0">
      <alignment vertical="center"/>
    </xf>
    <xf numFmtId="0" fontId="49" fillId="0" borderId="0" applyNumberFormat="0" applyFill="0" applyBorder="0" applyAlignment="0" applyProtection="0">
      <alignment vertical="center"/>
    </xf>
    <xf numFmtId="0" fontId="68" fillId="16" borderId="0" applyNumberFormat="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3" fillId="4" borderId="16" applyNumberFormat="0" applyAlignment="0" applyProtection="0">
      <alignment vertical="center"/>
    </xf>
    <xf numFmtId="0" fontId="49" fillId="0" borderId="0" applyNumberFormat="0" applyFill="0" applyBorder="0" applyAlignment="0" applyProtection="0">
      <alignment vertical="center"/>
    </xf>
    <xf numFmtId="0" fontId="0" fillId="6" borderId="15" applyNumberFormat="0" applyFont="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3" fillId="4" borderId="16"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9" fillId="4" borderId="22" applyNumberFormat="0" applyAlignment="0" applyProtection="0">
      <alignment vertical="center"/>
    </xf>
    <xf numFmtId="0" fontId="0" fillId="0" borderId="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9" fillId="4" borderId="22" applyNumberFormat="0" applyAlignment="0" applyProtection="0">
      <alignment vertical="center"/>
    </xf>
    <xf numFmtId="0" fontId="0" fillId="0" borderId="0"/>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9" fillId="4" borderId="22" applyNumberFormat="0" applyAlignment="0" applyProtection="0">
      <alignment vertical="center"/>
    </xf>
    <xf numFmtId="0" fontId="0" fillId="0" borderId="0"/>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9" fillId="4" borderId="22" applyNumberFormat="0" applyAlignment="0" applyProtection="0">
      <alignment vertical="center"/>
    </xf>
    <xf numFmtId="0" fontId="0" fillId="0" borderId="0"/>
    <xf numFmtId="0" fontId="49" fillId="0" borderId="0" applyNumberFormat="0" applyFill="0" applyBorder="0" applyAlignment="0" applyProtection="0">
      <alignment vertical="center"/>
    </xf>
    <xf numFmtId="0" fontId="53" fillId="4" borderId="16"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0" fillId="11" borderId="19" applyNumberFormat="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0" fillId="11" borderId="19" applyNumberFormat="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9" fillId="4" borderId="22"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9" fillId="4" borderId="22"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9" fillId="4" borderId="22"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9" fillId="4" borderId="22" applyNumberFormat="0" applyAlignment="0" applyProtection="0">
      <alignment vertical="center"/>
    </xf>
    <xf numFmtId="0" fontId="67" fillId="0" borderId="21" applyNumberFormat="0" applyFill="0" applyAlignment="0" applyProtection="0">
      <alignment vertical="center"/>
    </xf>
    <xf numFmtId="0" fontId="49" fillId="0" borderId="0" applyNumberFormat="0" applyFill="0" applyBorder="0" applyAlignment="0" applyProtection="0">
      <alignment vertical="center"/>
    </xf>
    <xf numFmtId="0" fontId="69" fillId="4" borderId="22" applyNumberFormat="0" applyAlignment="0" applyProtection="0">
      <alignment vertical="center"/>
    </xf>
    <xf numFmtId="0" fontId="0" fillId="0" borderId="0"/>
    <xf numFmtId="0" fontId="49" fillId="0" borderId="0" applyNumberFormat="0" applyFill="0" applyBorder="0" applyAlignment="0" applyProtection="0">
      <alignment vertical="center"/>
    </xf>
    <xf numFmtId="0" fontId="69" fillId="4" borderId="22" applyNumberFormat="0" applyAlignment="0" applyProtection="0">
      <alignment vertical="center"/>
    </xf>
    <xf numFmtId="0" fontId="0" fillId="0" borderId="0"/>
    <xf numFmtId="0" fontId="49" fillId="0" borderId="0" applyNumberFormat="0" applyFill="0" applyBorder="0" applyAlignment="0" applyProtection="0">
      <alignment vertical="center"/>
    </xf>
    <xf numFmtId="0" fontId="0" fillId="0" borderId="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0" fillId="11" borderId="19"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0" fillId="6" borderId="15" applyNumberFormat="0" applyFont="0" applyAlignment="0" applyProtection="0">
      <alignment vertical="center"/>
    </xf>
    <xf numFmtId="0" fontId="49" fillId="0" borderId="0" applyNumberFormat="0" applyFill="0" applyBorder="0" applyAlignment="0" applyProtection="0">
      <alignment vertical="center"/>
    </xf>
    <xf numFmtId="0" fontId="0" fillId="6" borderId="15" applyNumberFormat="0" applyFon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9" fillId="4" borderId="22" applyNumberFormat="0" applyAlignment="0" applyProtection="0">
      <alignment vertical="center"/>
    </xf>
    <xf numFmtId="0" fontId="49" fillId="0" borderId="0" applyNumberFormat="0" applyFill="0" applyBorder="0" applyAlignment="0" applyProtection="0">
      <alignment vertical="center"/>
    </xf>
    <xf numFmtId="0" fontId="69" fillId="4" borderId="22" applyNumberFormat="0" applyAlignment="0" applyProtection="0">
      <alignment vertical="center"/>
    </xf>
    <xf numFmtId="0" fontId="49" fillId="0" borderId="0" applyNumberFormat="0" applyFill="0" applyBorder="0" applyAlignment="0" applyProtection="0">
      <alignment vertical="center"/>
    </xf>
    <xf numFmtId="0" fontId="69" fillId="4" borderId="22" applyNumberFormat="0" applyAlignment="0" applyProtection="0">
      <alignment vertical="center"/>
    </xf>
    <xf numFmtId="0" fontId="49" fillId="0" borderId="0" applyNumberFormat="0" applyFill="0" applyBorder="0" applyAlignment="0" applyProtection="0">
      <alignment vertical="center"/>
    </xf>
    <xf numFmtId="0" fontId="69" fillId="4" borderId="22"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0" fillId="6" borderId="15" applyNumberFormat="0" applyFont="0" applyAlignment="0" applyProtection="0">
      <alignment vertical="center"/>
    </xf>
    <xf numFmtId="0" fontId="49" fillId="0" borderId="0" applyNumberFormat="0" applyFill="0" applyBorder="0" applyAlignment="0" applyProtection="0">
      <alignment vertical="center"/>
    </xf>
    <xf numFmtId="0" fontId="0" fillId="6" borderId="15" applyNumberFormat="0" applyFont="0" applyAlignment="0" applyProtection="0">
      <alignment vertical="center"/>
    </xf>
    <xf numFmtId="0" fontId="49" fillId="0" borderId="0" applyNumberFormat="0" applyFill="0" applyBorder="0" applyAlignment="0" applyProtection="0">
      <alignment vertical="center"/>
    </xf>
    <xf numFmtId="0" fontId="0" fillId="6" borderId="15" applyNumberFormat="0" applyFont="0" applyAlignment="0" applyProtection="0">
      <alignment vertical="center"/>
    </xf>
    <xf numFmtId="0" fontId="49" fillId="0" borderId="0" applyNumberFormat="0" applyFill="0" applyBorder="0" applyAlignment="0" applyProtection="0">
      <alignment vertical="center"/>
    </xf>
    <xf numFmtId="0" fontId="0" fillId="6" borderId="15" applyNumberFormat="0" applyFon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7" fillId="9" borderId="0" applyNumberFormat="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7" fillId="0" borderId="21" applyNumberFormat="0" applyFill="0" applyAlignment="0" applyProtection="0">
      <alignment vertical="center"/>
    </xf>
    <xf numFmtId="0" fontId="49" fillId="0" borderId="0" applyNumberFormat="0" applyFill="0" applyBorder="0" applyAlignment="0" applyProtection="0">
      <alignment vertical="center"/>
    </xf>
    <xf numFmtId="0" fontId="67" fillId="0" borderId="21" applyNumberFormat="0" applyFill="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0" fillId="0" borderId="0"/>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0" fillId="0" borderId="0"/>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0" fillId="0" borderId="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9" fillId="4" borderId="22" applyNumberFormat="0" applyAlignment="0" applyProtection="0">
      <alignment vertical="center"/>
    </xf>
    <xf numFmtId="0" fontId="49" fillId="0" borderId="0" applyNumberFormat="0" applyFill="0" applyBorder="0" applyAlignment="0" applyProtection="0">
      <alignment vertical="center"/>
    </xf>
    <xf numFmtId="0" fontId="69" fillId="4" borderId="22" applyNumberFormat="0" applyAlignment="0" applyProtection="0">
      <alignment vertical="center"/>
    </xf>
    <xf numFmtId="0" fontId="49" fillId="0" borderId="0" applyNumberFormat="0" applyFill="0" applyBorder="0" applyAlignment="0" applyProtection="0">
      <alignment vertical="center"/>
    </xf>
    <xf numFmtId="0" fontId="69" fillId="4" borderId="22" applyNumberFormat="0" applyAlignment="0" applyProtection="0">
      <alignment vertical="center"/>
    </xf>
    <xf numFmtId="0" fontId="0" fillId="0" borderId="0"/>
    <xf numFmtId="0" fontId="49" fillId="0" borderId="0" applyNumberFormat="0" applyFill="0" applyBorder="0" applyAlignment="0" applyProtection="0">
      <alignment vertical="center"/>
    </xf>
    <xf numFmtId="0" fontId="69" fillId="4" borderId="22"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0" fillId="0" borderId="0"/>
    <xf numFmtId="0" fontId="54"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7" fillId="0" borderId="21" applyNumberFormat="0" applyFill="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0" fillId="11" borderId="19"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1" fillId="12" borderId="16" applyNumberFormat="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2" fillId="0" borderId="20" applyNumberFormat="0" applyFill="0" applyAlignment="0" applyProtection="0">
      <alignment vertical="center"/>
    </xf>
    <xf numFmtId="0" fontId="49" fillId="0" borderId="0" applyNumberFormat="0" applyFill="0" applyBorder="0" applyAlignment="0" applyProtection="0">
      <alignment vertical="center"/>
    </xf>
    <xf numFmtId="0" fontId="0" fillId="0" borderId="0"/>
    <xf numFmtId="0" fontId="68" fillId="16" borderId="0" applyNumberFormat="0" applyBorder="0" applyAlignment="0" applyProtection="0">
      <alignment vertical="center"/>
    </xf>
    <xf numFmtId="0" fontId="49" fillId="0" borderId="0" applyNumberFormat="0" applyFill="0" applyBorder="0" applyAlignment="0" applyProtection="0">
      <alignment vertical="center"/>
    </xf>
    <xf numFmtId="0" fontId="0" fillId="0" borderId="0">
      <alignment vertical="center"/>
    </xf>
    <xf numFmtId="0" fontId="68" fillId="16" borderId="0" applyNumberFormat="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8" fillId="16" borderId="0" applyNumberFormat="0" applyBorder="0" applyAlignment="0" applyProtection="0">
      <alignment vertical="center"/>
    </xf>
    <xf numFmtId="0" fontId="54" fillId="0" borderId="0" applyNumberFormat="0" applyFill="0" applyBorder="0" applyAlignment="0" applyProtection="0">
      <alignment vertical="center"/>
    </xf>
    <xf numFmtId="0" fontId="69" fillId="4" borderId="22" applyNumberFormat="0" applyAlignment="0" applyProtection="0">
      <alignment vertical="center"/>
    </xf>
    <xf numFmtId="0" fontId="49" fillId="0" borderId="0" applyNumberFormat="0" applyFill="0" applyBorder="0" applyAlignment="0" applyProtection="0">
      <alignment vertical="center"/>
    </xf>
    <xf numFmtId="0" fontId="60" fillId="11" borderId="19" applyNumberFormat="0" applyAlignment="0" applyProtection="0">
      <alignment vertical="center"/>
    </xf>
    <xf numFmtId="0" fontId="54" fillId="0" borderId="0" applyNumberFormat="0" applyFill="0" applyBorder="0" applyAlignment="0" applyProtection="0">
      <alignment vertical="center"/>
    </xf>
    <xf numFmtId="0" fontId="0" fillId="0" borderId="0"/>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8" fillId="16" borderId="0" applyNumberFormat="0" applyBorder="0" applyAlignment="0" applyProtection="0">
      <alignment vertical="center"/>
    </xf>
    <xf numFmtId="0" fontId="49" fillId="0" borderId="0" applyNumberFormat="0" applyFill="0" applyBorder="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61" fillId="12" borderId="16"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9" fillId="4" borderId="22" applyNumberFormat="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9" fillId="4" borderId="22" applyNumberFormat="0" applyAlignment="0" applyProtection="0">
      <alignment vertical="center"/>
    </xf>
    <xf numFmtId="0" fontId="49" fillId="0" borderId="0" applyNumberFormat="0" applyFill="0" applyBorder="0" applyAlignment="0" applyProtection="0">
      <alignment vertical="center"/>
    </xf>
    <xf numFmtId="0" fontId="69" fillId="4" borderId="22" applyNumberFormat="0" applyAlignment="0" applyProtection="0">
      <alignment vertical="center"/>
    </xf>
    <xf numFmtId="0" fontId="49" fillId="0" borderId="0" applyNumberFormat="0" applyFill="0" applyBorder="0" applyAlignment="0" applyProtection="0">
      <alignment vertical="center"/>
    </xf>
    <xf numFmtId="0" fontId="69" fillId="4" borderId="22"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9" fillId="4" borderId="22" applyNumberFormat="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7" fillId="9" borderId="0" applyNumberFormat="0" applyBorder="0" applyAlignment="0" applyProtection="0">
      <alignment vertical="center"/>
    </xf>
    <xf numFmtId="0" fontId="0" fillId="0" borderId="0"/>
    <xf numFmtId="0" fontId="49" fillId="0" borderId="0" applyNumberFormat="0" applyFill="0" applyBorder="0" applyAlignment="0" applyProtection="0">
      <alignment vertical="center"/>
    </xf>
    <xf numFmtId="0" fontId="0" fillId="0" borderId="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1" fillId="0" borderId="0">
      <alignment vertical="center"/>
    </xf>
    <xf numFmtId="0" fontId="49" fillId="0" borderId="0" applyNumberFormat="0" applyFill="0" applyBorder="0" applyAlignment="0" applyProtection="0">
      <alignment vertical="center"/>
    </xf>
    <xf numFmtId="0" fontId="51"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1" fillId="12" borderId="16"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3" fillId="4" borderId="16"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1" fillId="12" borderId="16"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0" fillId="6" borderId="15" applyNumberFormat="0" applyFont="0" applyAlignment="0" applyProtection="0">
      <alignment vertical="center"/>
    </xf>
    <xf numFmtId="0" fontId="49" fillId="0" borderId="0" applyNumberFormat="0" applyFill="0" applyBorder="0" applyAlignment="0" applyProtection="0">
      <alignment vertical="center"/>
    </xf>
    <xf numFmtId="0" fontId="0" fillId="6" borderId="15" applyNumberFormat="0" applyFont="0" applyAlignment="0" applyProtection="0">
      <alignment vertical="center"/>
    </xf>
    <xf numFmtId="0" fontId="49" fillId="0" borderId="0" applyNumberFormat="0" applyFill="0" applyBorder="0" applyAlignment="0" applyProtection="0">
      <alignment vertical="center"/>
    </xf>
    <xf numFmtId="0" fontId="0" fillId="6" borderId="15" applyNumberFormat="0" applyFon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3" fillId="4" borderId="16" applyNumberFormat="0" applyAlignment="0" applyProtection="0">
      <alignment vertical="center"/>
    </xf>
    <xf numFmtId="0" fontId="49" fillId="0" borderId="0" applyNumberFormat="0" applyFill="0" applyBorder="0" applyAlignment="0" applyProtection="0">
      <alignment vertical="center"/>
    </xf>
    <xf numFmtId="0" fontId="53" fillId="4" borderId="16" applyNumberFormat="0" applyAlignment="0" applyProtection="0">
      <alignment vertical="center"/>
    </xf>
    <xf numFmtId="0" fontId="49" fillId="0" borderId="0" applyNumberFormat="0" applyFill="0" applyBorder="0" applyAlignment="0" applyProtection="0">
      <alignment vertical="center"/>
    </xf>
    <xf numFmtId="0" fontId="53" fillId="4" borderId="16"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4" borderId="16" applyNumberFormat="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9" fillId="4" borderId="22" applyNumberFormat="0" applyAlignment="0" applyProtection="0">
      <alignment vertical="center"/>
    </xf>
    <xf numFmtId="0" fontId="5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9" fillId="4" borderId="22" applyNumberFormat="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0" fillId="11" borderId="19" applyNumberFormat="0" applyAlignment="0" applyProtection="0">
      <alignment vertical="center"/>
    </xf>
    <xf numFmtId="0" fontId="54" fillId="0" borderId="0" applyNumberFormat="0" applyFill="0" applyBorder="0" applyAlignment="0" applyProtection="0">
      <alignment vertical="center"/>
    </xf>
    <xf numFmtId="0" fontId="60" fillId="11" borderId="19" applyNumberFormat="0" applyAlignment="0" applyProtection="0">
      <alignment vertical="center"/>
    </xf>
    <xf numFmtId="0" fontId="54" fillId="0" borderId="0" applyNumberFormat="0" applyFill="0" applyBorder="0" applyAlignment="0" applyProtection="0">
      <alignment vertical="center"/>
    </xf>
    <xf numFmtId="0" fontId="0" fillId="6" borderId="15" applyNumberFormat="0" applyFont="0" applyAlignment="0" applyProtection="0">
      <alignment vertical="center"/>
    </xf>
    <xf numFmtId="0" fontId="60" fillId="11" borderId="19" applyNumberFormat="0" applyAlignment="0" applyProtection="0">
      <alignment vertical="center"/>
    </xf>
    <xf numFmtId="0" fontId="54" fillId="0" borderId="0" applyNumberFormat="0" applyFill="0" applyBorder="0" applyAlignment="0" applyProtection="0">
      <alignment vertical="center"/>
    </xf>
    <xf numFmtId="0" fontId="0" fillId="6" borderId="15" applyNumberFormat="0" applyFont="0" applyAlignment="0" applyProtection="0">
      <alignment vertical="center"/>
    </xf>
    <xf numFmtId="0" fontId="60" fillId="11" borderId="19" applyNumberFormat="0" applyAlignment="0" applyProtection="0">
      <alignment vertical="center"/>
    </xf>
    <xf numFmtId="0" fontId="54" fillId="0" borderId="0" applyNumberFormat="0" applyFill="0" applyBorder="0" applyAlignment="0" applyProtection="0">
      <alignment vertical="center"/>
    </xf>
    <xf numFmtId="0" fontId="0" fillId="6" borderId="15" applyNumberFormat="0" applyFont="0" applyAlignment="0" applyProtection="0">
      <alignment vertical="center"/>
    </xf>
    <xf numFmtId="0" fontId="60" fillId="11" borderId="19" applyNumberFormat="0" applyAlignment="0" applyProtection="0">
      <alignment vertical="center"/>
    </xf>
    <xf numFmtId="0" fontId="54" fillId="0" borderId="0" applyNumberFormat="0" applyFill="0" applyBorder="0" applyAlignment="0" applyProtection="0">
      <alignment vertical="center"/>
    </xf>
    <xf numFmtId="0" fontId="0" fillId="6" borderId="15" applyNumberFormat="0" applyFont="0" applyAlignment="0" applyProtection="0">
      <alignment vertical="center"/>
    </xf>
    <xf numFmtId="0" fontId="60" fillId="11" borderId="19" applyNumberFormat="0" applyAlignment="0" applyProtection="0">
      <alignment vertical="center"/>
    </xf>
    <xf numFmtId="0" fontId="54" fillId="0" borderId="0" applyNumberFormat="0" applyFill="0" applyBorder="0" applyAlignment="0" applyProtection="0">
      <alignment vertical="center"/>
    </xf>
    <xf numFmtId="0" fontId="60" fillId="11" borderId="19" applyNumberFormat="0" applyAlignment="0" applyProtection="0">
      <alignment vertical="center"/>
    </xf>
    <xf numFmtId="0" fontId="54" fillId="0" borderId="0" applyNumberFormat="0" applyFill="0" applyBorder="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53" fillId="4" borderId="16" applyNumberFormat="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3" fillId="13" borderId="0" applyNumberFormat="0" applyBorder="0" applyAlignment="0" applyProtection="0">
      <alignment vertical="center"/>
    </xf>
    <xf numFmtId="0" fontId="58"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3" fillId="13" borderId="0" applyNumberFormat="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3" fillId="13" borderId="0" applyNumberFormat="0" applyBorder="0" applyAlignment="0" applyProtection="0">
      <alignment vertical="center"/>
    </xf>
    <xf numFmtId="0" fontId="54" fillId="0" borderId="0" applyNumberFormat="0" applyFill="0" applyBorder="0" applyAlignment="0" applyProtection="0">
      <alignment vertical="center"/>
    </xf>
    <xf numFmtId="0" fontId="61" fillId="12" borderId="16" applyNumberFormat="0" applyAlignment="0" applyProtection="0">
      <alignment vertical="center"/>
    </xf>
    <xf numFmtId="0" fontId="54" fillId="0" borderId="0" applyNumberFormat="0" applyFill="0" applyBorder="0" applyAlignment="0" applyProtection="0">
      <alignment vertical="center"/>
    </xf>
    <xf numFmtId="0" fontId="61" fillId="12" borderId="16" applyNumberFormat="0" applyAlignment="0" applyProtection="0">
      <alignment vertical="center"/>
    </xf>
    <xf numFmtId="0" fontId="62" fillId="0" borderId="20" applyNumberFormat="0" applyFill="0" applyAlignment="0" applyProtection="0">
      <alignment vertical="center"/>
    </xf>
    <xf numFmtId="0" fontId="54" fillId="0" borderId="0" applyNumberFormat="0" applyFill="0" applyBorder="0" applyAlignment="0" applyProtection="0">
      <alignment vertical="center"/>
    </xf>
    <xf numFmtId="0" fontId="61" fillId="12" borderId="16" applyNumberFormat="0" applyAlignment="0" applyProtection="0">
      <alignment vertical="center"/>
    </xf>
    <xf numFmtId="0" fontId="68" fillId="16" borderId="0" applyNumberFormat="0" applyBorder="0" applyAlignment="0" applyProtection="0">
      <alignment vertical="center"/>
    </xf>
    <xf numFmtId="0" fontId="54" fillId="0" borderId="0" applyNumberFormat="0" applyFill="0" applyBorder="0" applyAlignment="0" applyProtection="0">
      <alignment vertical="center"/>
    </xf>
    <xf numFmtId="0" fontId="68" fillId="16" borderId="0" applyNumberFormat="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3" fillId="13" borderId="0" applyNumberFormat="0" applyBorder="0" applyAlignment="0" applyProtection="0">
      <alignment vertical="center"/>
    </xf>
    <xf numFmtId="0" fontId="54" fillId="0" borderId="0" applyNumberFormat="0" applyFill="0" applyBorder="0" applyAlignment="0" applyProtection="0">
      <alignment vertical="center"/>
    </xf>
    <xf numFmtId="0" fontId="63" fillId="13" borderId="0" applyNumberFormat="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9" fillId="4" borderId="22" applyNumberFormat="0" applyAlignment="0" applyProtection="0">
      <alignment vertical="center"/>
    </xf>
    <xf numFmtId="0" fontId="54" fillId="0" borderId="0" applyNumberFormat="0" applyFill="0" applyBorder="0" applyAlignment="0" applyProtection="0">
      <alignment vertical="center"/>
    </xf>
    <xf numFmtId="0" fontId="69" fillId="4" borderId="22" applyNumberFormat="0" applyAlignment="0" applyProtection="0">
      <alignment vertical="center"/>
    </xf>
    <xf numFmtId="0" fontId="54" fillId="0" borderId="0" applyNumberFormat="0" applyFill="0" applyBorder="0" applyAlignment="0" applyProtection="0">
      <alignment vertical="center"/>
    </xf>
    <xf numFmtId="0" fontId="69" fillId="4" borderId="22" applyNumberFormat="0" applyAlignment="0" applyProtection="0">
      <alignment vertical="center"/>
    </xf>
    <xf numFmtId="0" fontId="54" fillId="0" borderId="0" applyNumberFormat="0" applyFill="0" applyBorder="0" applyAlignment="0" applyProtection="0">
      <alignment vertical="center"/>
    </xf>
    <xf numFmtId="0" fontId="63" fillId="13" borderId="0" applyNumberFormat="0" applyBorder="0" applyAlignment="0" applyProtection="0">
      <alignment vertical="center"/>
    </xf>
    <xf numFmtId="0" fontId="54" fillId="0" borderId="0" applyNumberFormat="0" applyFill="0" applyBorder="0" applyAlignment="0" applyProtection="0">
      <alignment vertical="center"/>
    </xf>
    <xf numFmtId="0" fontId="63" fillId="13" borderId="0" applyNumberFormat="0" applyBorder="0" applyAlignment="0" applyProtection="0">
      <alignment vertical="center"/>
    </xf>
    <xf numFmtId="0" fontId="54" fillId="0" borderId="0" applyNumberFormat="0" applyFill="0" applyBorder="0" applyAlignment="0" applyProtection="0">
      <alignment vertical="center"/>
    </xf>
    <xf numFmtId="0" fontId="63" fillId="13" borderId="0" applyNumberFormat="0" applyBorder="0" applyAlignment="0" applyProtection="0">
      <alignment vertical="center"/>
    </xf>
    <xf numFmtId="0" fontId="54" fillId="0" borderId="0" applyNumberFormat="0" applyFill="0" applyBorder="0" applyAlignment="0" applyProtection="0">
      <alignment vertical="center"/>
    </xf>
    <xf numFmtId="0" fontId="67" fillId="0" borderId="21" applyNumberFormat="0" applyFill="0" applyAlignment="0" applyProtection="0">
      <alignment vertical="center"/>
    </xf>
    <xf numFmtId="0" fontId="68" fillId="16" borderId="0" applyNumberFormat="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3" fillId="13" borderId="0" applyNumberFormat="0" applyBorder="0" applyAlignment="0" applyProtection="0">
      <alignment vertical="center"/>
    </xf>
    <xf numFmtId="0" fontId="62" fillId="0" borderId="20" applyNumberFormat="0" applyFill="0" applyAlignment="0" applyProtection="0">
      <alignment vertical="center"/>
    </xf>
    <xf numFmtId="0" fontId="54" fillId="0" borderId="0" applyNumberFormat="0" applyFill="0" applyBorder="0" applyAlignment="0" applyProtection="0">
      <alignment vertical="center"/>
    </xf>
    <xf numFmtId="0" fontId="63" fillId="13" borderId="0" applyNumberFormat="0" applyBorder="0" applyAlignment="0" applyProtection="0">
      <alignment vertical="center"/>
    </xf>
    <xf numFmtId="0" fontId="67" fillId="0" borderId="21" applyNumberFormat="0" applyFill="0" applyAlignment="0" applyProtection="0">
      <alignment vertical="center"/>
    </xf>
    <xf numFmtId="0" fontId="62" fillId="0" borderId="20" applyNumberFormat="0" applyFill="0" applyAlignment="0" applyProtection="0">
      <alignment vertical="center"/>
    </xf>
    <xf numFmtId="0" fontId="54" fillId="0" borderId="0" applyNumberFormat="0" applyFill="0" applyBorder="0" applyAlignment="0" applyProtection="0">
      <alignment vertical="center"/>
    </xf>
    <xf numFmtId="0" fontId="63" fillId="13" borderId="0" applyNumberFormat="0" applyBorder="0" applyAlignment="0" applyProtection="0">
      <alignment vertical="center"/>
    </xf>
    <xf numFmtId="0" fontId="67" fillId="0" borderId="21" applyNumberFormat="0" applyFill="0" applyAlignment="0" applyProtection="0">
      <alignment vertical="center"/>
    </xf>
    <xf numFmtId="0" fontId="62" fillId="0" borderId="20" applyNumberFormat="0" applyFill="0" applyAlignment="0" applyProtection="0">
      <alignment vertical="center"/>
    </xf>
    <xf numFmtId="0" fontId="54" fillId="0" borderId="0" applyNumberFormat="0" applyFill="0" applyBorder="0" applyAlignment="0" applyProtection="0">
      <alignment vertical="center"/>
    </xf>
    <xf numFmtId="0" fontId="67" fillId="0" borderId="21" applyNumberFormat="0" applyFill="0" applyAlignment="0" applyProtection="0">
      <alignment vertical="center"/>
    </xf>
    <xf numFmtId="0" fontId="62" fillId="0" borderId="20"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0" fillId="6" borderId="15" applyNumberFormat="0" applyFont="0" applyAlignment="0" applyProtection="0">
      <alignment vertical="center"/>
    </xf>
    <xf numFmtId="0" fontId="54" fillId="0" borderId="0" applyNumberFormat="0" applyFill="0" applyBorder="0" applyAlignment="0" applyProtection="0">
      <alignment vertical="center"/>
    </xf>
    <xf numFmtId="0" fontId="68" fillId="16" borderId="0" applyNumberFormat="0" applyBorder="0" applyAlignment="0" applyProtection="0">
      <alignment vertical="center"/>
    </xf>
    <xf numFmtId="0" fontId="54" fillId="0" borderId="0" applyNumberFormat="0" applyFill="0" applyBorder="0" applyAlignment="0" applyProtection="0">
      <alignment vertical="center"/>
    </xf>
    <xf numFmtId="0" fontId="0" fillId="6" borderId="15" applyNumberFormat="0" applyFont="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0" fillId="0" borderId="0"/>
    <xf numFmtId="0" fontId="68" fillId="16" borderId="0" applyNumberFormat="0" applyBorder="0" applyAlignment="0" applyProtection="0">
      <alignment vertical="center"/>
    </xf>
    <xf numFmtId="0" fontId="52"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0" fillId="0" borderId="0"/>
    <xf numFmtId="0" fontId="68" fillId="16" borderId="0" applyNumberFormat="0" applyBorder="0" applyAlignment="0" applyProtection="0">
      <alignment vertical="center"/>
    </xf>
    <xf numFmtId="0" fontId="52"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8" fillId="16" borderId="0" applyNumberFormat="0" applyBorder="0" applyAlignment="0" applyProtection="0">
      <alignment vertical="center"/>
    </xf>
    <xf numFmtId="0" fontId="52"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0" fillId="11" borderId="19" applyNumberFormat="0" applyAlignment="0" applyProtection="0">
      <alignment vertical="center"/>
    </xf>
    <xf numFmtId="0" fontId="54" fillId="0" borderId="0" applyNumberFormat="0" applyFill="0" applyBorder="0" applyAlignment="0" applyProtection="0">
      <alignment vertical="center"/>
    </xf>
    <xf numFmtId="0" fontId="0" fillId="6" borderId="15" applyNumberFormat="0" applyFont="0" applyAlignment="0" applyProtection="0">
      <alignment vertical="center"/>
    </xf>
    <xf numFmtId="0" fontId="54" fillId="0" borderId="0" applyNumberFormat="0" applyFill="0" applyBorder="0" applyAlignment="0" applyProtection="0">
      <alignment vertical="center"/>
    </xf>
    <xf numFmtId="0" fontId="0" fillId="6" borderId="15" applyNumberFormat="0" applyFont="0" applyAlignment="0" applyProtection="0">
      <alignment vertical="center"/>
    </xf>
    <xf numFmtId="0" fontId="54" fillId="0" borderId="0" applyNumberFormat="0" applyFill="0" applyBorder="0" applyAlignment="0" applyProtection="0">
      <alignment vertical="center"/>
    </xf>
    <xf numFmtId="0" fontId="0" fillId="6" borderId="15" applyNumberFormat="0" applyFont="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0" fillId="6" borderId="15" applyNumberFormat="0" applyFont="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0" fillId="6" borderId="15" applyNumberFormat="0" applyFont="0" applyAlignment="0" applyProtection="0">
      <alignment vertical="center"/>
    </xf>
    <xf numFmtId="0" fontId="54" fillId="0" borderId="0" applyNumberFormat="0" applyFill="0" applyBorder="0" applyAlignment="0" applyProtection="0">
      <alignment vertical="center"/>
    </xf>
    <xf numFmtId="0" fontId="0" fillId="6" borderId="15" applyNumberFormat="0" applyFont="0" applyAlignment="0" applyProtection="0">
      <alignment vertical="center"/>
    </xf>
    <xf numFmtId="0" fontId="54" fillId="0" borderId="0" applyNumberFormat="0" applyFill="0" applyBorder="0" applyAlignment="0" applyProtection="0">
      <alignment vertical="center"/>
    </xf>
    <xf numFmtId="0" fontId="0" fillId="6" borderId="15" applyNumberFormat="0" applyFont="0" applyAlignment="0" applyProtection="0">
      <alignment vertical="center"/>
    </xf>
    <xf numFmtId="0" fontId="54" fillId="0" borderId="0" applyNumberFormat="0" applyFill="0" applyBorder="0" applyAlignment="0" applyProtection="0">
      <alignment vertical="center"/>
    </xf>
    <xf numFmtId="0" fontId="0" fillId="6" borderId="15" applyNumberFormat="0" applyFont="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3" fillId="13" borderId="0" applyNumberFormat="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8" fillId="16" borderId="0" applyNumberFormat="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3" fillId="13" borderId="0" applyNumberFormat="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3" fillId="13" borderId="0" applyNumberFormat="0" applyBorder="0" applyAlignment="0" applyProtection="0">
      <alignment vertical="center"/>
    </xf>
    <xf numFmtId="0" fontId="54" fillId="0" borderId="0" applyNumberFormat="0" applyFill="0" applyBorder="0" applyAlignment="0" applyProtection="0">
      <alignment vertical="center"/>
    </xf>
    <xf numFmtId="0" fontId="63" fillId="13" borderId="0" applyNumberFormat="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3" fillId="13" borderId="0" applyNumberFormat="0" applyBorder="0" applyAlignment="0" applyProtection="0">
      <alignment vertical="center"/>
    </xf>
    <xf numFmtId="0" fontId="54" fillId="0" borderId="0" applyNumberFormat="0" applyFill="0" applyBorder="0" applyAlignment="0" applyProtection="0">
      <alignment vertical="center"/>
    </xf>
    <xf numFmtId="0" fontId="63" fillId="13" borderId="0" applyNumberFormat="0" applyBorder="0" applyAlignment="0" applyProtection="0">
      <alignment vertical="center"/>
    </xf>
    <xf numFmtId="0" fontId="54" fillId="0" borderId="0" applyNumberFormat="0" applyFill="0" applyBorder="0" applyAlignment="0" applyProtection="0">
      <alignment vertical="center"/>
    </xf>
    <xf numFmtId="0" fontId="63" fillId="13" borderId="0" applyNumberFormat="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7" fillId="0" borderId="21" applyNumberFormat="0" applyFill="0" applyAlignment="0" applyProtection="0">
      <alignment vertical="center"/>
    </xf>
    <xf numFmtId="0" fontId="54" fillId="0" borderId="0" applyNumberFormat="0" applyFill="0" applyBorder="0" applyAlignment="0" applyProtection="0">
      <alignment vertical="center"/>
    </xf>
    <xf numFmtId="0" fontId="67" fillId="0" borderId="21" applyNumberFormat="0" applyFill="0" applyAlignment="0" applyProtection="0">
      <alignment vertical="center"/>
    </xf>
    <xf numFmtId="0" fontId="54" fillId="0" borderId="0" applyNumberFormat="0" applyFill="0" applyBorder="0" applyAlignment="0" applyProtection="0">
      <alignment vertical="center"/>
    </xf>
    <xf numFmtId="0" fontId="67" fillId="0" borderId="21" applyNumberFormat="0" applyFill="0" applyAlignment="0" applyProtection="0">
      <alignment vertical="center"/>
    </xf>
    <xf numFmtId="0" fontId="54" fillId="0" borderId="0" applyNumberFormat="0" applyFill="0" applyBorder="0" applyAlignment="0" applyProtection="0">
      <alignment vertical="center"/>
    </xf>
    <xf numFmtId="0" fontId="67" fillId="0" borderId="21" applyNumberFormat="0" applyFill="0" applyAlignment="0" applyProtection="0">
      <alignment vertical="center"/>
    </xf>
    <xf numFmtId="0" fontId="54" fillId="0" borderId="0" applyNumberFormat="0" applyFill="0" applyBorder="0" applyAlignment="0" applyProtection="0">
      <alignment vertical="center"/>
    </xf>
    <xf numFmtId="0" fontId="68" fillId="16" borderId="0" applyNumberFormat="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0" fillId="6" borderId="15" applyNumberFormat="0" applyFont="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7" fillId="0" borderId="21" applyNumberFormat="0" applyFill="0" applyAlignment="0" applyProtection="0">
      <alignment vertical="center"/>
    </xf>
    <xf numFmtId="0" fontId="54" fillId="0" borderId="0" applyNumberFormat="0" applyFill="0" applyBorder="0" applyAlignment="0" applyProtection="0">
      <alignment vertical="center"/>
    </xf>
    <xf numFmtId="0" fontId="67" fillId="0" borderId="21" applyNumberFormat="0" applyFill="0" applyAlignment="0" applyProtection="0">
      <alignment vertical="center"/>
    </xf>
    <xf numFmtId="0" fontId="54" fillId="0" borderId="0" applyNumberFormat="0" applyFill="0" applyBorder="0" applyAlignment="0" applyProtection="0">
      <alignment vertical="center"/>
    </xf>
    <xf numFmtId="0" fontId="67" fillId="0" borderId="21" applyNumberFormat="0" applyFill="0" applyAlignment="0" applyProtection="0">
      <alignment vertical="center"/>
    </xf>
    <xf numFmtId="0" fontId="54" fillId="0" borderId="0" applyNumberFormat="0" applyFill="0" applyBorder="0" applyAlignment="0" applyProtection="0">
      <alignment vertical="center"/>
    </xf>
    <xf numFmtId="0" fontId="67" fillId="0" borderId="21" applyNumberFormat="0" applyFill="0" applyAlignment="0" applyProtection="0">
      <alignment vertical="center"/>
    </xf>
    <xf numFmtId="0" fontId="54" fillId="0" borderId="0" applyNumberFormat="0" applyFill="0" applyBorder="0" applyAlignment="0" applyProtection="0">
      <alignment vertical="center"/>
    </xf>
    <xf numFmtId="0" fontId="0" fillId="0" borderId="0"/>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0" fillId="6" borderId="15" applyNumberFormat="0" applyFont="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0" fillId="6" borderId="15" applyNumberFormat="0" applyFont="0" applyAlignment="0" applyProtection="0">
      <alignment vertical="center"/>
    </xf>
    <xf numFmtId="0" fontId="54" fillId="0" borderId="0" applyNumberFormat="0" applyFill="0" applyBorder="0" applyAlignment="0" applyProtection="0">
      <alignment vertical="center"/>
    </xf>
    <xf numFmtId="0" fontId="0" fillId="6" borderId="15" applyNumberFormat="0" applyFont="0" applyAlignment="0" applyProtection="0">
      <alignment vertical="center"/>
    </xf>
    <xf numFmtId="0" fontId="54" fillId="0" borderId="0" applyNumberFormat="0" applyFill="0" applyBorder="0" applyAlignment="0" applyProtection="0">
      <alignment vertical="center"/>
    </xf>
    <xf numFmtId="0" fontId="0" fillId="6" borderId="15" applyNumberFormat="0" applyFont="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7" fillId="0" borderId="21" applyNumberFormat="0" applyFill="0" applyAlignment="0" applyProtection="0">
      <alignment vertical="center"/>
    </xf>
    <xf numFmtId="0" fontId="54" fillId="0" borderId="0" applyNumberFormat="0" applyFill="0" applyBorder="0" applyAlignment="0" applyProtection="0">
      <alignment vertical="center"/>
    </xf>
    <xf numFmtId="0" fontId="67" fillId="0" borderId="21" applyNumberFormat="0" applyFill="0" applyAlignment="0" applyProtection="0">
      <alignment vertical="center"/>
    </xf>
    <xf numFmtId="0" fontId="54" fillId="0" borderId="0" applyNumberFormat="0" applyFill="0" applyBorder="0" applyAlignment="0" applyProtection="0">
      <alignment vertical="center"/>
    </xf>
    <xf numFmtId="0" fontId="67" fillId="0" borderId="21" applyNumberFormat="0" applyFill="0" applyAlignment="0" applyProtection="0">
      <alignment vertical="center"/>
    </xf>
    <xf numFmtId="0" fontId="54" fillId="0" borderId="0" applyNumberFormat="0" applyFill="0" applyBorder="0" applyAlignment="0" applyProtection="0">
      <alignment vertical="center"/>
    </xf>
    <xf numFmtId="0" fontId="67" fillId="0" borderId="21"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3" fillId="13" borderId="0" applyNumberFormat="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0" fillId="11" borderId="19" applyNumberFormat="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2" fillId="0" borderId="20"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0" fillId="6" borderId="15" applyNumberFormat="0" applyFont="0" applyAlignment="0" applyProtection="0">
      <alignment vertical="center"/>
    </xf>
    <xf numFmtId="0" fontId="62" fillId="0" borderId="20" applyNumberFormat="0" applyFill="0" applyAlignment="0" applyProtection="0">
      <alignment vertical="center"/>
    </xf>
    <xf numFmtId="0" fontId="54" fillId="0" borderId="0" applyNumberFormat="0" applyFill="0" applyBorder="0" applyAlignment="0" applyProtection="0">
      <alignment vertical="center"/>
    </xf>
    <xf numFmtId="0" fontId="0" fillId="6" borderId="15" applyNumberFormat="0" applyFont="0" applyAlignment="0" applyProtection="0">
      <alignment vertical="center"/>
    </xf>
    <xf numFmtId="0" fontId="62" fillId="0" borderId="20" applyNumberFormat="0" applyFill="0" applyAlignment="0" applyProtection="0">
      <alignment vertical="center"/>
    </xf>
    <xf numFmtId="0" fontId="54" fillId="0" borderId="0" applyNumberFormat="0" applyFill="0" applyBorder="0" applyAlignment="0" applyProtection="0">
      <alignment vertical="center"/>
    </xf>
    <xf numFmtId="0" fontId="0" fillId="6" borderId="15" applyNumberFormat="0" applyFont="0" applyAlignment="0" applyProtection="0">
      <alignment vertical="center"/>
    </xf>
    <xf numFmtId="0" fontId="62" fillId="0" borderId="20" applyNumberFormat="0" applyFill="0" applyAlignment="0" applyProtection="0">
      <alignment vertical="center"/>
    </xf>
    <xf numFmtId="0" fontId="54" fillId="0" borderId="0" applyNumberFormat="0" applyFill="0" applyBorder="0" applyAlignment="0" applyProtection="0">
      <alignment vertical="center"/>
    </xf>
    <xf numFmtId="0" fontId="0" fillId="6" borderId="15" applyNumberFormat="0" applyFont="0" applyAlignment="0" applyProtection="0">
      <alignment vertical="center"/>
    </xf>
    <xf numFmtId="0" fontId="62" fillId="0" borderId="20" applyNumberFormat="0" applyFill="0" applyAlignment="0" applyProtection="0">
      <alignment vertical="center"/>
    </xf>
    <xf numFmtId="0" fontId="54" fillId="0" borderId="0" applyNumberFormat="0" applyFill="0" applyBorder="0" applyAlignment="0" applyProtection="0">
      <alignment vertical="center"/>
    </xf>
    <xf numFmtId="0" fontId="0" fillId="6" borderId="15" applyNumberFormat="0" applyFont="0" applyAlignment="0" applyProtection="0">
      <alignment vertical="center"/>
    </xf>
    <xf numFmtId="0" fontId="62" fillId="0" borderId="20"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4" borderId="16" applyNumberFormat="0" applyAlignment="0" applyProtection="0">
      <alignment vertical="center"/>
    </xf>
    <xf numFmtId="0" fontId="54" fillId="0" borderId="0" applyNumberFormat="0" applyFill="0" applyBorder="0" applyAlignment="0" applyProtection="0">
      <alignment vertical="center"/>
    </xf>
    <xf numFmtId="0" fontId="53" fillId="4" borderId="16" applyNumberFormat="0" applyAlignment="0" applyProtection="0">
      <alignment vertical="center"/>
    </xf>
    <xf numFmtId="0" fontId="54" fillId="0" borderId="0" applyNumberFormat="0" applyFill="0" applyBorder="0" applyAlignment="0" applyProtection="0">
      <alignment vertical="center"/>
    </xf>
    <xf numFmtId="0" fontId="53" fillId="4" borderId="16" applyNumberFormat="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0" fillId="11" borderId="19" applyNumberFormat="0" applyAlignment="0" applyProtection="0">
      <alignment vertical="center"/>
    </xf>
    <xf numFmtId="0" fontId="54" fillId="0" borderId="0" applyNumberFormat="0" applyFill="0" applyBorder="0" applyAlignment="0" applyProtection="0">
      <alignment vertical="center"/>
    </xf>
    <xf numFmtId="0" fontId="60" fillId="11" borderId="19" applyNumberFormat="0" applyAlignment="0" applyProtection="0">
      <alignment vertical="center"/>
    </xf>
    <xf numFmtId="0" fontId="54" fillId="0" borderId="0" applyNumberFormat="0" applyFill="0" applyBorder="0" applyAlignment="0" applyProtection="0">
      <alignment vertical="center"/>
    </xf>
    <xf numFmtId="0" fontId="60" fillId="11" borderId="19" applyNumberFormat="0" applyAlignment="0" applyProtection="0">
      <alignment vertical="center"/>
    </xf>
    <xf numFmtId="0" fontId="62" fillId="0" borderId="20"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0" fillId="0" borderId="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58" fillId="0" borderId="0" applyNumberFormat="0" applyFill="0" applyBorder="0" applyAlignment="0" applyProtection="0">
      <alignment vertical="center"/>
    </xf>
    <xf numFmtId="0" fontId="0" fillId="0" borderId="0"/>
    <xf numFmtId="0" fontId="68" fillId="16" borderId="0" applyNumberFormat="0" applyBorder="0" applyAlignment="0" applyProtection="0">
      <alignment vertical="center"/>
    </xf>
    <xf numFmtId="0" fontId="58" fillId="0" borderId="0" applyNumberFormat="0" applyFill="0" applyBorder="0" applyAlignment="0" applyProtection="0">
      <alignment vertical="center"/>
    </xf>
    <xf numFmtId="0" fontId="0" fillId="0" borderId="0"/>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7" fillId="0" borderId="21" applyNumberFormat="0" applyFill="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53" fillId="4" borderId="16" applyNumberFormat="0" applyAlignment="0" applyProtection="0">
      <alignment vertical="center"/>
    </xf>
    <xf numFmtId="0" fontId="68" fillId="16" borderId="0" applyNumberFormat="0" applyBorder="0" applyAlignment="0" applyProtection="0">
      <alignment vertical="center"/>
    </xf>
    <xf numFmtId="0" fontId="53" fillId="4" borderId="16" applyNumberFormat="0" applyAlignment="0" applyProtection="0">
      <alignment vertical="center"/>
    </xf>
    <xf numFmtId="0" fontId="68" fillId="16" borderId="0" applyNumberFormat="0" applyBorder="0" applyAlignment="0" applyProtection="0">
      <alignment vertical="center"/>
    </xf>
    <xf numFmtId="0" fontId="58" fillId="0" borderId="0" applyNumberFormat="0" applyFill="0" applyBorder="0" applyAlignment="0" applyProtection="0">
      <alignment vertical="center"/>
    </xf>
    <xf numFmtId="0" fontId="68" fillId="16" borderId="0" applyNumberFormat="0" applyBorder="0" applyAlignment="0" applyProtection="0">
      <alignment vertical="center"/>
    </xf>
    <xf numFmtId="0" fontId="58" fillId="0" borderId="0" applyNumberFormat="0" applyFill="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58" fillId="0" borderId="0" applyNumberFormat="0" applyFill="0" applyBorder="0" applyAlignment="0" applyProtection="0">
      <alignment vertical="center"/>
    </xf>
    <xf numFmtId="0" fontId="68" fillId="16" borderId="0" applyNumberFormat="0" applyBorder="0" applyAlignment="0" applyProtection="0">
      <alignment vertical="center"/>
    </xf>
    <xf numFmtId="0" fontId="58" fillId="0" borderId="0" applyNumberFormat="0" applyFill="0" applyBorder="0" applyAlignment="0" applyProtection="0">
      <alignment vertical="center"/>
    </xf>
    <xf numFmtId="0" fontId="68" fillId="16" borderId="0" applyNumberFormat="0" applyBorder="0" applyAlignment="0" applyProtection="0">
      <alignment vertical="center"/>
    </xf>
    <xf numFmtId="0" fontId="58" fillId="0" borderId="0" applyNumberFormat="0" applyFill="0" applyBorder="0" applyAlignment="0" applyProtection="0">
      <alignment vertical="center"/>
    </xf>
    <xf numFmtId="0" fontId="68" fillId="16" borderId="0" applyNumberFormat="0" applyBorder="0" applyAlignment="0" applyProtection="0">
      <alignment vertical="center"/>
    </xf>
    <xf numFmtId="0" fontId="58" fillId="0" borderId="0" applyNumberFormat="0" applyFill="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0" fillId="11" borderId="19" applyNumberFormat="0" applyAlignment="0" applyProtection="0">
      <alignment vertical="center"/>
    </xf>
    <xf numFmtId="0" fontId="68" fillId="16" borderId="0" applyNumberFormat="0" applyBorder="0" applyAlignment="0" applyProtection="0">
      <alignment vertical="center"/>
    </xf>
    <xf numFmtId="0" fontId="60" fillId="11" borderId="19" applyNumberFormat="0" applyAlignment="0" applyProtection="0">
      <alignment vertical="center"/>
    </xf>
    <xf numFmtId="0" fontId="68" fillId="16" borderId="0" applyNumberFormat="0" applyBorder="0" applyAlignment="0" applyProtection="0">
      <alignment vertical="center"/>
    </xf>
    <xf numFmtId="0" fontId="67" fillId="0" borderId="21" applyNumberFormat="0" applyFill="0" applyAlignment="0" applyProtection="0">
      <alignment vertical="center"/>
    </xf>
    <xf numFmtId="0" fontId="68" fillId="16" borderId="0" applyNumberFormat="0" applyBorder="0" applyAlignment="0" applyProtection="0">
      <alignment vertical="center"/>
    </xf>
    <xf numFmtId="0" fontId="67" fillId="0" borderId="21" applyNumberFormat="0" applyFill="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0" fillId="0" borderId="0"/>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0" fillId="0" borderId="0"/>
    <xf numFmtId="0" fontId="68" fillId="16" borderId="0" applyNumberFormat="0" applyBorder="0" applyAlignment="0" applyProtection="0">
      <alignment vertical="center"/>
    </xf>
    <xf numFmtId="0" fontId="0" fillId="0" borderId="0"/>
    <xf numFmtId="0" fontId="68" fillId="16" borderId="0" applyNumberFormat="0" applyBorder="0" applyAlignment="0" applyProtection="0">
      <alignment vertical="center"/>
    </xf>
    <xf numFmtId="0" fontId="0" fillId="0" borderId="0"/>
    <xf numFmtId="0" fontId="68" fillId="16" borderId="0" applyNumberFormat="0" applyBorder="0" applyAlignment="0" applyProtection="0">
      <alignment vertical="center"/>
    </xf>
    <xf numFmtId="0" fontId="0" fillId="0" borderId="0"/>
    <xf numFmtId="0" fontId="68" fillId="16" borderId="0" applyNumberFormat="0" applyBorder="0" applyAlignment="0" applyProtection="0">
      <alignment vertical="center"/>
    </xf>
    <xf numFmtId="0" fontId="0" fillId="0" borderId="0"/>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0" fillId="0" borderId="0"/>
    <xf numFmtId="0" fontId="68" fillId="16" borderId="0" applyNumberFormat="0" applyBorder="0" applyAlignment="0" applyProtection="0">
      <alignment vertical="center"/>
    </xf>
    <xf numFmtId="0" fontId="61" fillId="12" borderId="16" applyNumberFormat="0" applyAlignment="0" applyProtection="0">
      <alignment vertical="center"/>
    </xf>
    <xf numFmtId="0" fontId="0" fillId="0" borderId="0"/>
    <xf numFmtId="0" fontId="68" fillId="16" borderId="0" applyNumberFormat="0" applyBorder="0" applyAlignment="0" applyProtection="0">
      <alignment vertical="center"/>
    </xf>
    <xf numFmtId="0" fontId="61" fillId="12" borderId="16" applyNumberFormat="0" applyAlignment="0" applyProtection="0">
      <alignment vertical="center"/>
    </xf>
    <xf numFmtId="0" fontId="0" fillId="0" borderId="0"/>
    <xf numFmtId="0" fontId="68" fillId="16" borderId="0" applyNumberFormat="0" applyBorder="0" applyAlignment="0" applyProtection="0">
      <alignment vertical="center"/>
    </xf>
    <xf numFmtId="0" fontId="61" fillId="12" borderId="16" applyNumberFormat="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7" fillId="0" borderId="21" applyNumberFormat="0" applyFill="0" applyAlignment="0" applyProtection="0">
      <alignment vertical="center"/>
    </xf>
    <xf numFmtId="0" fontId="68" fillId="16" borderId="0" applyNumberFormat="0" applyBorder="0" applyAlignment="0" applyProtection="0">
      <alignment vertical="center"/>
    </xf>
    <xf numFmtId="0" fontId="67" fillId="0" borderId="21" applyNumberFormat="0" applyFill="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53" fillId="4" borderId="16" applyNumberFormat="0" applyAlignment="0" applyProtection="0">
      <alignment vertical="center"/>
    </xf>
    <xf numFmtId="0" fontId="68" fillId="16" borderId="0" applyNumberFormat="0" applyBorder="0" applyAlignment="0" applyProtection="0">
      <alignment vertical="center"/>
    </xf>
    <xf numFmtId="0" fontId="53" fillId="4" borderId="16" applyNumberFormat="0" applyAlignment="0" applyProtection="0">
      <alignment vertical="center"/>
    </xf>
    <xf numFmtId="0" fontId="68" fillId="16" borderId="0" applyNumberFormat="0" applyBorder="0" applyAlignment="0" applyProtection="0">
      <alignment vertical="center"/>
    </xf>
    <xf numFmtId="0" fontId="53" fillId="4" borderId="16" applyNumberFormat="0" applyAlignment="0" applyProtection="0">
      <alignment vertical="center"/>
    </xf>
    <xf numFmtId="0" fontId="68" fillId="16" borderId="0" applyNumberFormat="0" applyBorder="0" applyAlignment="0" applyProtection="0">
      <alignment vertical="center"/>
    </xf>
    <xf numFmtId="0" fontId="53" fillId="4" borderId="16" applyNumberFormat="0" applyAlignment="0" applyProtection="0">
      <alignment vertical="center"/>
    </xf>
    <xf numFmtId="0" fontId="68" fillId="16" borderId="0" applyNumberFormat="0" applyBorder="0" applyAlignment="0" applyProtection="0">
      <alignment vertical="center"/>
    </xf>
    <xf numFmtId="0" fontId="53" fillId="4" borderId="16" applyNumberFormat="0" applyAlignment="0" applyProtection="0">
      <alignment vertical="center"/>
    </xf>
    <xf numFmtId="0" fontId="68" fillId="16" borderId="0" applyNumberFormat="0" applyBorder="0" applyAlignment="0" applyProtection="0">
      <alignment vertical="center"/>
    </xf>
    <xf numFmtId="0" fontId="53" fillId="4" borderId="16" applyNumberFormat="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0" fillId="0" borderId="0"/>
    <xf numFmtId="0" fontId="68" fillId="16" borderId="0" applyNumberFormat="0" applyBorder="0" applyAlignment="0" applyProtection="0">
      <alignment vertical="center"/>
    </xf>
    <xf numFmtId="0" fontId="0" fillId="0" borderId="0"/>
    <xf numFmtId="0" fontId="68" fillId="16" borderId="0" applyNumberFormat="0" applyBorder="0" applyAlignment="0" applyProtection="0">
      <alignment vertical="center"/>
    </xf>
    <xf numFmtId="0" fontId="0" fillId="0" borderId="0"/>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0" fillId="0" borderId="0">
      <alignment vertical="center"/>
    </xf>
    <xf numFmtId="0" fontId="68" fillId="16" borderId="0" applyNumberFormat="0" applyBorder="0" applyAlignment="0" applyProtection="0">
      <alignment vertical="center"/>
    </xf>
    <xf numFmtId="0" fontId="0" fillId="0" borderId="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7" fillId="0" borderId="21" applyNumberFormat="0" applyFill="0" applyAlignment="0" applyProtection="0">
      <alignment vertical="center"/>
    </xf>
    <xf numFmtId="0" fontId="68" fillId="16" borderId="0" applyNumberFormat="0" applyBorder="0" applyAlignment="0" applyProtection="0">
      <alignment vertical="center"/>
    </xf>
    <xf numFmtId="0" fontId="67" fillId="0" borderId="21" applyNumberFormat="0" applyFill="0" applyAlignment="0" applyProtection="0">
      <alignment vertical="center"/>
    </xf>
    <xf numFmtId="0" fontId="68" fillId="16" borderId="0" applyNumberFormat="0" applyBorder="0" applyAlignment="0" applyProtection="0">
      <alignment vertical="center"/>
    </xf>
    <xf numFmtId="0" fontId="67" fillId="0" borderId="21" applyNumberFormat="0" applyFill="0" applyAlignment="0" applyProtection="0">
      <alignment vertical="center"/>
    </xf>
    <xf numFmtId="0" fontId="68" fillId="16" borderId="0" applyNumberFormat="0" applyBorder="0" applyAlignment="0" applyProtection="0">
      <alignment vertical="center"/>
    </xf>
    <xf numFmtId="0" fontId="67" fillId="0" borderId="21" applyNumberFormat="0" applyFill="0" applyAlignment="0" applyProtection="0">
      <alignment vertical="center"/>
    </xf>
    <xf numFmtId="0" fontId="68" fillId="16" borderId="0" applyNumberFormat="0" applyBorder="0" applyAlignment="0" applyProtection="0">
      <alignment vertical="center"/>
    </xf>
    <xf numFmtId="0" fontId="52" fillId="0" borderId="0" applyNumberFormat="0" applyFill="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0" fillId="0" borderId="0"/>
    <xf numFmtId="0" fontId="68" fillId="16" borderId="0" applyNumberFormat="0" applyBorder="0" applyAlignment="0" applyProtection="0">
      <alignment vertical="center"/>
    </xf>
    <xf numFmtId="0" fontId="0" fillId="0" borderId="0"/>
    <xf numFmtId="0" fontId="68" fillId="16" borderId="0" applyNumberFormat="0" applyBorder="0" applyAlignment="0" applyProtection="0">
      <alignment vertical="center"/>
    </xf>
    <xf numFmtId="0" fontId="0" fillId="0" borderId="0"/>
    <xf numFmtId="0" fontId="68" fillId="16" borderId="0" applyNumberFormat="0" applyBorder="0" applyAlignment="0" applyProtection="0">
      <alignment vertical="center"/>
    </xf>
    <xf numFmtId="0" fontId="0" fillId="0" borderId="0"/>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0" fillId="0" borderId="0"/>
    <xf numFmtId="0" fontId="68" fillId="16" borderId="0" applyNumberFormat="0" applyBorder="0" applyAlignment="0" applyProtection="0">
      <alignment vertical="center"/>
    </xf>
    <xf numFmtId="0" fontId="0" fillId="0" borderId="0"/>
    <xf numFmtId="0" fontId="68" fillId="16" borderId="0" applyNumberFormat="0" applyBorder="0" applyAlignment="0" applyProtection="0">
      <alignment vertical="center"/>
    </xf>
    <xf numFmtId="0" fontId="0" fillId="0" borderId="0"/>
    <xf numFmtId="0" fontId="68" fillId="16" borderId="0" applyNumberFormat="0" applyBorder="0" applyAlignment="0" applyProtection="0">
      <alignment vertical="center"/>
    </xf>
    <xf numFmtId="0" fontId="0" fillId="0" borderId="0"/>
    <xf numFmtId="0" fontId="68" fillId="16" borderId="0" applyNumberFormat="0" applyBorder="0" applyAlignment="0" applyProtection="0">
      <alignment vertical="center"/>
    </xf>
    <xf numFmtId="0" fontId="0" fillId="0" borderId="0"/>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0" fillId="0" borderId="0">
      <alignment vertical="center"/>
    </xf>
    <xf numFmtId="0" fontId="68" fillId="16" borderId="0" applyNumberFormat="0" applyBorder="0" applyAlignment="0" applyProtection="0">
      <alignment vertical="center"/>
    </xf>
    <xf numFmtId="0" fontId="67" fillId="0" borderId="21" applyNumberFormat="0" applyFill="0" applyAlignment="0" applyProtection="0">
      <alignment vertical="center"/>
    </xf>
    <xf numFmtId="0" fontId="58" fillId="0" borderId="0" applyNumberFormat="0" applyFill="0" applyBorder="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0" fillId="0" borderId="0"/>
    <xf numFmtId="0" fontId="68" fillId="16" borderId="0" applyNumberFormat="0" applyBorder="0" applyAlignment="0" applyProtection="0">
      <alignment vertical="center"/>
    </xf>
    <xf numFmtId="0" fontId="61" fillId="12" borderId="16" applyNumberFormat="0" applyAlignment="0" applyProtection="0">
      <alignment vertical="center"/>
    </xf>
    <xf numFmtId="0" fontId="0" fillId="0" borderId="0"/>
    <xf numFmtId="0" fontId="0" fillId="0" borderId="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0" fillId="0" borderId="0"/>
    <xf numFmtId="0" fontId="0" fillId="0" borderId="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0" fillId="0" borderId="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9" fillId="4" borderId="22" applyNumberFormat="0" applyAlignment="0" applyProtection="0">
      <alignment vertical="center"/>
    </xf>
    <xf numFmtId="0" fontId="68" fillId="16" borderId="0" applyNumberFormat="0" applyBorder="0" applyAlignment="0" applyProtection="0">
      <alignment vertical="center"/>
    </xf>
    <xf numFmtId="0" fontId="69" fillId="4" borderId="22" applyNumberFormat="0" applyAlignment="0" applyProtection="0">
      <alignment vertical="center"/>
    </xf>
    <xf numFmtId="0" fontId="68" fillId="16" borderId="0" applyNumberFormat="0" applyBorder="0" applyAlignment="0" applyProtection="0">
      <alignment vertical="center"/>
    </xf>
    <xf numFmtId="0" fontId="69" fillId="4" borderId="22" applyNumberFormat="0" applyAlignment="0" applyProtection="0">
      <alignment vertical="center"/>
    </xf>
    <xf numFmtId="0" fontId="68" fillId="16" borderId="0" applyNumberFormat="0" applyBorder="0" applyAlignment="0" applyProtection="0">
      <alignment vertical="center"/>
    </xf>
    <xf numFmtId="0" fontId="69" fillId="4" borderId="22" applyNumberFormat="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7" fillId="0" borderId="21" applyNumberFormat="0" applyFill="0" applyAlignment="0" applyProtection="0">
      <alignment vertical="center"/>
    </xf>
    <xf numFmtId="0" fontId="68" fillId="16" borderId="0" applyNumberFormat="0" applyBorder="0" applyAlignment="0" applyProtection="0">
      <alignment vertical="center"/>
    </xf>
    <xf numFmtId="0" fontId="0" fillId="0" borderId="0"/>
    <xf numFmtId="0" fontId="68" fillId="16" borderId="0" applyNumberFormat="0" applyBorder="0" applyAlignment="0" applyProtection="0">
      <alignment vertical="center"/>
    </xf>
    <xf numFmtId="0" fontId="61" fillId="12" borderId="16" applyNumberFormat="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0" fillId="0" borderId="0"/>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7" fillId="0" borderId="21" applyNumberFormat="0" applyFill="0" applyAlignment="0" applyProtection="0">
      <alignment vertical="center"/>
    </xf>
    <xf numFmtId="0" fontId="68" fillId="16" borderId="0" applyNumberFormat="0" applyBorder="0" applyAlignment="0" applyProtection="0">
      <alignment vertical="center"/>
    </xf>
    <xf numFmtId="0" fontId="67" fillId="0" borderId="21" applyNumberFormat="0" applyFill="0" applyAlignment="0" applyProtection="0">
      <alignment vertical="center"/>
    </xf>
    <xf numFmtId="0" fontId="68" fillId="16" borderId="0" applyNumberFormat="0" applyBorder="0" applyAlignment="0" applyProtection="0">
      <alignment vertical="center"/>
    </xf>
    <xf numFmtId="0" fontId="67" fillId="0" borderId="21" applyNumberFormat="0" applyFill="0" applyAlignment="0" applyProtection="0">
      <alignment vertical="center"/>
    </xf>
    <xf numFmtId="0" fontId="68" fillId="16" borderId="0" applyNumberFormat="0" applyBorder="0" applyAlignment="0" applyProtection="0">
      <alignment vertical="center"/>
    </xf>
    <xf numFmtId="0" fontId="67" fillId="0" borderId="21" applyNumberFormat="0" applyFill="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0" fillId="6" borderId="15" applyNumberFormat="0" applyFont="0" applyAlignment="0" applyProtection="0">
      <alignment vertical="center"/>
    </xf>
    <xf numFmtId="0" fontId="0" fillId="0" borderId="0"/>
    <xf numFmtId="0" fontId="68" fillId="16" borderId="0" applyNumberFormat="0" applyBorder="0" applyAlignment="0" applyProtection="0">
      <alignment vertical="center"/>
    </xf>
    <xf numFmtId="0" fontId="0" fillId="6" borderId="15" applyNumberFormat="0" applyFont="0" applyAlignment="0" applyProtection="0">
      <alignment vertical="center"/>
    </xf>
    <xf numFmtId="0" fontId="0" fillId="0" borderId="0"/>
    <xf numFmtId="0" fontId="68" fillId="16" borderId="0" applyNumberFormat="0" applyBorder="0" applyAlignment="0" applyProtection="0">
      <alignment vertical="center"/>
    </xf>
    <xf numFmtId="0" fontId="0" fillId="6" borderId="15" applyNumberFormat="0" applyFont="0" applyAlignment="0" applyProtection="0">
      <alignment vertical="center"/>
    </xf>
    <xf numFmtId="0" fontId="0" fillId="0" borderId="0"/>
    <xf numFmtId="0" fontId="68" fillId="16" borderId="0" applyNumberFormat="0" applyBorder="0" applyAlignment="0" applyProtection="0">
      <alignment vertical="center"/>
    </xf>
    <xf numFmtId="0" fontId="0" fillId="6" borderId="15" applyNumberFormat="0" applyFont="0" applyAlignment="0" applyProtection="0">
      <alignment vertical="center"/>
    </xf>
    <xf numFmtId="0" fontId="68" fillId="16" borderId="0" applyNumberFormat="0" applyBorder="0" applyAlignment="0" applyProtection="0">
      <alignment vertical="center"/>
    </xf>
    <xf numFmtId="0" fontId="0" fillId="6" borderId="15" applyNumberFormat="0" applyFont="0" applyAlignment="0" applyProtection="0">
      <alignment vertical="center"/>
    </xf>
    <xf numFmtId="0" fontId="68" fillId="16" borderId="0" applyNumberFormat="0" applyBorder="0" applyAlignment="0" applyProtection="0">
      <alignment vertical="center"/>
    </xf>
    <xf numFmtId="0" fontId="0" fillId="6" borderId="15" applyNumberFormat="0" applyFont="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0" fillId="11" borderId="19" applyNumberFormat="0" applyAlignment="0" applyProtection="0">
      <alignment vertical="center"/>
    </xf>
    <xf numFmtId="0" fontId="68" fillId="16" borderId="0" applyNumberFormat="0" applyBorder="0" applyAlignment="0" applyProtection="0">
      <alignment vertical="center"/>
    </xf>
    <xf numFmtId="0" fontId="60" fillId="11" borderId="19" applyNumberFormat="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0" fillId="11" borderId="19" applyNumberFormat="0" applyAlignment="0" applyProtection="0">
      <alignment vertical="center"/>
    </xf>
    <xf numFmtId="0" fontId="68" fillId="16" borderId="0" applyNumberFormat="0" applyBorder="0" applyAlignment="0" applyProtection="0">
      <alignment vertical="center"/>
    </xf>
    <xf numFmtId="0" fontId="60" fillId="11" borderId="19" applyNumberFormat="0" applyAlignment="0" applyProtection="0">
      <alignment vertical="center"/>
    </xf>
    <xf numFmtId="0" fontId="68" fillId="16" borderId="0" applyNumberFormat="0" applyBorder="0" applyAlignment="0" applyProtection="0">
      <alignment vertical="center"/>
    </xf>
    <xf numFmtId="0" fontId="60" fillId="11" borderId="19" applyNumberFormat="0" applyAlignment="0" applyProtection="0">
      <alignment vertical="center"/>
    </xf>
    <xf numFmtId="0" fontId="68" fillId="16" borderId="0" applyNumberFormat="0" applyBorder="0" applyAlignment="0" applyProtection="0">
      <alignment vertical="center"/>
    </xf>
    <xf numFmtId="0" fontId="60" fillId="11" borderId="19" applyNumberFormat="0" applyAlignment="0" applyProtection="0">
      <alignment vertical="center"/>
    </xf>
    <xf numFmtId="0" fontId="68" fillId="16" borderId="0" applyNumberFormat="0" applyBorder="0" applyAlignment="0" applyProtection="0">
      <alignment vertical="center"/>
    </xf>
    <xf numFmtId="0" fontId="60" fillId="11" borderId="19" applyNumberFormat="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58" fillId="0" borderId="0" applyNumberFormat="0" applyFill="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58" fillId="0" borderId="0" applyNumberFormat="0" applyFill="0" applyBorder="0" applyAlignment="0" applyProtection="0">
      <alignment vertical="center"/>
    </xf>
    <xf numFmtId="0" fontId="62" fillId="0" borderId="20" applyNumberFormat="0" applyFill="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58" fillId="0" borderId="0" applyNumberFormat="0" applyFill="0" applyBorder="0" applyAlignment="0" applyProtection="0">
      <alignment vertical="center"/>
    </xf>
    <xf numFmtId="0" fontId="62" fillId="0" borderId="20" applyNumberFormat="0" applyFill="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58" fillId="0" borderId="0" applyNumberFormat="0" applyFill="0" applyBorder="0" applyAlignment="0" applyProtection="0">
      <alignment vertical="center"/>
    </xf>
    <xf numFmtId="0" fontId="62" fillId="0" borderId="20" applyNumberFormat="0" applyFill="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58" fillId="0" borderId="0" applyNumberFormat="0" applyFill="0" applyBorder="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58" fillId="0" borderId="0" applyNumberFormat="0" applyFill="0" applyBorder="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58" fillId="0" borderId="0" applyNumberFormat="0" applyFill="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7" fillId="0" borderId="21" applyNumberFormat="0" applyFill="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53" fillId="4" borderId="16" applyNumberFormat="0" applyAlignment="0" applyProtection="0">
      <alignment vertical="center"/>
    </xf>
    <xf numFmtId="0" fontId="68" fillId="16" borderId="0" applyNumberFormat="0" applyBorder="0" applyAlignment="0" applyProtection="0">
      <alignment vertical="center"/>
    </xf>
    <xf numFmtId="0" fontId="53" fillId="4" borderId="16" applyNumberFormat="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0" fillId="11" borderId="19" applyNumberFormat="0" applyAlignment="0" applyProtection="0">
      <alignment vertical="center"/>
    </xf>
    <xf numFmtId="0" fontId="68" fillId="16" borderId="0" applyNumberFormat="0" applyBorder="0" applyAlignment="0" applyProtection="0">
      <alignment vertical="center"/>
    </xf>
    <xf numFmtId="0" fontId="60" fillId="11" borderId="19" applyNumberFormat="0" applyAlignment="0" applyProtection="0">
      <alignment vertical="center"/>
    </xf>
    <xf numFmtId="0" fontId="68" fillId="16" borderId="0" applyNumberFormat="0" applyBorder="0" applyAlignment="0" applyProtection="0">
      <alignment vertical="center"/>
    </xf>
    <xf numFmtId="0" fontId="60" fillId="11" borderId="19" applyNumberFormat="0" applyAlignment="0" applyProtection="0">
      <alignment vertical="center"/>
    </xf>
    <xf numFmtId="0" fontId="68" fillId="16" borderId="0" applyNumberFormat="0" applyBorder="0" applyAlignment="0" applyProtection="0">
      <alignment vertical="center"/>
    </xf>
    <xf numFmtId="0" fontId="60" fillId="11" borderId="19" applyNumberFormat="0" applyAlignment="0" applyProtection="0">
      <alignment vertical="center"/>
    </xf>
    <xf numFmtId="0" fontId="68" fillId="16" borderId="0" applyNumberFormat="0" applyBorder="0" applyAlignment="0" applyProtection="0">
      <alignment vertical="center"/>
    </xf>
    <xf numFmtId="0" fontId="60" fillId="11" borderId="19" applyNumberFormat="0" applyAlignment="0" applyProtection="0">
      <alignment vertical="center"/>
    </xf>
    <xf numFmtId="0" fontId="57" fillId="9"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62" fillId="0" borderId="20" applyNumberFormat="0" applyFill="0" applyAlignment="0" applyProtection="0">
      <alignment vertical="center"/>
    </xf>
    <xf numFmtId="0" fontId="68" fillId="16" borderId="0" applyNumberFormat="0" applyBorder="0" applyAlignment="0" applyProtection="0">
      <alignment vertical="center"/>
    </xf>
    <xf numFmtId="0" fontId="61" fillId="12" borderId="16" applyNumberFormat="0" applyAlignment="0" applyProtection="0">
      <alignment vertical="center"/>
    </xf>
    <xf numFmtId="0" fontId="62" fillId="0" borderId="20" applyNumberFormat="0" applyFill="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0" fillId="0" borderId="0">
      <alignment vertical="center"/>
    </xf>
    <xf numFmtId="0" fontId="68" fillId="16" borderId="0" applyNumberFormat="0" applyBorder="0" applyAlignment="0" applyProtection="0">
      <alignment vertical="center"/>
    </xf>
    <xf numFmtId="0" fontId="0" fillId="0" borderId="0">
      <alignment vertical="center"/>
    </xf>
    <xf numFmtId="0" fontId="68" fillId="16" borderId="0" applyNumberFormat="0" applyBorder="0" applyAlignment="0" applyProtection="0">
      <alignment vertical="center"/>
    </xf>
    <xf numFmtId="0" fontId="0" fillId="0" borderId="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0" fillId="0" borderId="0">
      <alignment vertical="center"/>
    </xf>
    <xf numFmtId="0" fontId="68" fillId="16" borderId="0" applyNumberFormat="0" applyBorder="0" applyAlignment="0" applyProtection="0">
      <alignment vertical="center"/>
    </xf>
    <xf numFmtId="0" fontId="0" fillId="0" borderId="0">
      <alignment vertical="center"/>
    </xf>
    <xf numFmtId="0" fontId="68" fillId="16" borderId="0" applyNumberFormat="0" applyBorder="0" applyAlignment="0" applyProtection="0">
      <alignment vertical="center"/>
    </xf>
    <xf numFmtId="0" fontId="0" fillId="0" borderId="0">
      <alignment vertical="center"/>
    </xf>
    <xf numFmtId="0" fontId="68" fillId="16" borderId="0" applyNumberFormat="0" applyBorder="0" applyAlignment="0" applyProtection="0">
      <alignment vertical="center"/>
    </xf>
    <xf numFmtId="0" fontId="0" fillId="0" borderId="0">
      <alignment vertical="center"/>
    </xf>
    <xf numFmtId="0" fontId="68" fillId="16" borderId="0" applyNumberFormat="0" applyBorder="0" applyAlignment="0" applyProtection="0">
      <alignment vertical="center"/>
    </xf>
    <xf numFmtId="0" fontId="0" fillId="0" borderId="0">
      <alignment vertical="center"/>
    </xf>
    <xf numFmtId="0" fontId="68" fillId="16" borderId="0" applyNumberFormat="0" applyBorder="0" applyAlignment="0" applyProtection="0">
      <alignment vertical="center"/>
    </xf>
    <xf numFmtId="0" fontId="0" fillId="0" borderId="0">
      <alignment vertical="center"/>
    </xf>
    <xf numFmtId="0" fontId="68" fillId="16" borderId="0" applyNumberFormat="0" applyBorder="0" applyAlignment="0" applyProtection="0">
      <alignment vertical="center"/>
    </xf>
    <xf numFmtId="0" fontId="0" fillId="0" borderId="0">
      <alignment vertical="center"/>
    </xf>
    <xf numFmtId="0" fontId="68" fillId="16" borderId="0" applyNumberFormat="0" applyBorder="0" applyAlignment="0" applyProtection="0">
      <alignment vertical="center"/>
    </xf>
    <xf numFmtId="0" fontId="68"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0" fillId="11" borderId="19" applyNumberFormat="0" applyAlignment="0" applyProtection="0">
      <alignment vertical="center"/>
    </xf>
    <xf numFmtId="0" fontId="0" fillId="0" borderId="0"/>
    <xf numFmtId="0" fontId="60" fillId="11" borderId="19" applyNumberFormat="0" applyAlignment="0" applyProtection="0">
      <alignment vertical="center"/>
    </xf>
    <xf numFmtId="0" fontId="0" fillId="0" borderId="0"/>
    <xf numFmtId="0" fontId="60" fillId="11"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3" fillId="4"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0" fillId="11" borderId="19" applyNumberFormat="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69" fillId="4" borderId="22" applyNumberFormat="0" applyAlignment="0" applyProtection="0">
      <alignment vertical="center"/>
    </xf>
    <xf numFmtId="0" fontId="0" fillId="0" borderId="0"/>
    <xf numFmtId="0" fontId="69" fillId="4" borderId="22" applyNumberFormat="0" applyAlignment="0" applyProtection="0">
      <alignment vertical="center"/>
    </xf>
    <xf numFmtId="0" fontId="0" fillId="0" borderId="0"/>
    <xf numFmtId="0" fontId="69" fillId="4" borderId="22"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53" fillId="4" borderId="16" applyNumberFormat="0" applyAlignment="0" applyProtection="0">
      <alignment vertical="center"/>
    </xf>
    <xf numFmtId="0" fontId="0" fillId="0" borderId="0">
      <alignment vertical="center"/>
    </xf>
    <xf numFmtId="0" fontId="0" fillId="0" borderId="0"/>
    <xf numFmtId="0" fontId="53" fillId="4" borderId="16"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69" fillId="4"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0" applyNumberFormat="0" applyFill="0" applyBorder="0" applyAlignment="0" applyProtection="0">
      <alignment vertical="center"/>
    </xf>
    <xf numFmtId="0" fontId="0" fillId="0" borderId="0">
      <alignment vertical="center"/>
    </xf>
    <xf numFmtId="0" fontId="5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1" fillId="12" borderId="16" applyNumberFormat="0" applyAlignment="0" applyProtection="0">
      <alignment vertical="center"/>
    </xf>
    <xf numFmtId="0" fontId="0" fillId="0" borderId="0">
      <alignment vertical="center"/>
    </xf>
    <xf numFmtId="0" fontId="61" fillId="12" borderId="16" applyNumberFormat="0" applyAlignment="0" applyProtection="0">
      <alignment vertical="center"/>
    </xf>
    <xf numFmtId="0" fontId="0" fillId="0" borderId="0">
      <alignment vertical="center"/>
    </xf>
    <xf numFmtId="0" fontId="61" fillId="12"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4" borderId="16" applyNumberFormat="0" applyAlignment="0" applyProtection="0">
      <alignment vertical="center"/>
    </xf>
    <xf numFmtId="0" fontId="0" fillId="0" borderId="0">
      <alignment vertical="center"/>
    </xf>
    <xf numFmtId="0" fontId="53" fillId="4" borderId="16" applyNumberFormat="0" applyAlignment="0" applyProtection="0">
      <alignment vertical="center"/>
    </xf>
    <xf numFmtId="0" fontId="0" fillId="0" borderId="0">
      <alignment vertical="center"/>
    </xf>
    <xf numFmtId="0" fontId="53" fillId="4" borderId="16" applyNumberFormat="0" applyAlignment="0" applyProtection="0">
      <alignment vertical="center"/>
    </xf>
    <xf numFmtId="0" fontId="0" fillId="0" borderId="0">
      <alignment vertical="center"/>
    </xf>
    <xf numFmtId="0" fontId="53" fillId="4"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4" borderId="16" applyNumberFormat="0" applyAlignment="0" applyProtection="0">
      <alignment vertical="center"/>
    </xf>
    <xf numFmtId="0" fontId="0" fillId="0" borderId="0">
      <alignment vertical="center"/>
    </xf>
    <xf numFmtId="0" fontId="53" fillId="4" borderId="16" applyNumberFormat="0" applyAlignment="0" applyProtection="0">
      <alignment vertical="center"/>
    </xf>
    <xf numFmtId="0" fontId="0" fillId="0" borderId="0">
      <alignment vertical="center"/>
    </xf>
    <xf numFmtId="0" fontId="53" fillId="4" borderId="16" applyNumberFormat="0" applyAlignment="0" applyProtection="0">
      <alignment vertical="center"/>
    </xf>
    <xf numFmtId="0" fontId="0" fillId="0" borderId="0">
      <alignment vertical="center"/>
    </xf>
    <xf numFmtId="0" fontId="53" fillId="4"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4" borderId="16" applyNumberFormat="0" applyAlignment="0" applyProtection="0">
      <alignment vertical="center"/>
    </xf>
    <xf numFmtId="0" fontId="0" fillId="0" borderId="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7" fillId="0" borderId="21" applyNumberFormat="0" applyFill="0" applyAlignment="0" applyProtection="0">
      <alignment vertical="center"/>
    </xf>
    <xf numFmtId="0" fontId="0" fillId="0" borderId="0">
      <alignment vertical="center"/>
    </xf>
    <xf numFmtId="0" fontId="69" fillId="4"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3" fillId="13" borderId="0" applyNumberFormat="0" applyBorder="0" applyAlignment="0" applyProtection="0">
      <alignment vertical="center"/>
    </xf>
    <xf numFmtId="0" fontId="0" fillId="0" borderId="0">
      <alignment vertical="center"/>
    </xf>
    <xf numFmtId="0" fontId="63" fillId="13" borderId="0" applyNumberFormat="0" applyBorder="0" applyAlignment="0" applyProtection="0">
      <alignment vertical="center"/>
    </xf>
    <xf numFmtId="0" fontId="0" fillId="0" borderId="0">
      <alignment vertical="center"/>
    </xf>
    <xf numFmtId="0" fontId="63"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3"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9" borderId="0" applyNumberFormat="0" applyBorder="0" applyAlignment="0" applyProtection="0">
      <alignment vertical="center"/>
    </xf>
    <xf numFmtId="0" fontId="0" fillId="0" borderId="0">
      <alignment vertical="center"/>
    </xf>
    <xf numFmtId="0" fontId="57" fillId="9" borderId="0" applyNumberFormat="0" applyBorder="0" applyAlignment="0" applyProtection="0">
      <alignment vertical="center"/>
    </xf>
    <xf numFmtId="0" fontId="0" fillId="0" borderId="0">
      <alignment vertical="center"/>
    </xf>
    <xf numFmtId="0" fontId="57" fillId="9" borderId="0" applyNumberFormat="0" applyBorder="0" applyAlignment="0" applyProtection="0">
      <alignment vertical="center"/>
    </xf>
    <xf numFmtId="0" fontId="0" fillId="0" borderId="0">
      <alignment vertical="center"/>
    </xf>
    <xf numFmtId="0" fontId="57" fillId="9" borderId="0" applyNumberFormat="0" applyBorder="0" applyAlignment="0" applyProtection="0">
      <alignment vertical="center"/>
    </xf>
    <xf numFmtId="0" fontId="0" fillId="0" borderId="0">
      <alignment vertical="center"/>
    </xf>
    <xf numFmtId="0" fontId="57"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4" borderId="16" applyNumberFormat="0" applyAlignment="0" applyProtection="0">
      <alignment vertical="center"/>
    </xf>
    <xf numFmtId="0" fontId="0" fillId="0" borderId="0">
      <alignment vertical="center"/>
    </xf>
    <xf numFmtId="0" fontId="53" fillId="4" borderId="16" applyNumberFormat="0" applyAlignment="0" applyProtection="0">
      <alignment vertical="center"/>
    </xf>
    <xf numFmtId="0" fontId="0" fillId="0" borderId="0">
      <alignment vertical="center"/>
    </xf>
    <xf numFmtId="0" fontId="53" fillId="4" borderId="16" applyNumberFormat="0" applyAlignment="0" applyProtection="0">
      <alignment vertical="center"/>
    </xf>
    <xf numFmtId="0" fontId="0" fillId="0" borderId="0">
      <alignment vertical="center"/>
    </xf>
    <xf numFmtId="0" fontId="0" fillId="6" borderId="15" applyNumberFormat="0" applyFont="0" applyAlignment="0" applyProtection="0">
      <alignment vertical="center"/>
    </xf>
    <xf numFmtId="0" fontId="53" fillId="4" borderId="16" applyNumberFormat="0" applyAlignment="0" applyProtection="0">
      <alignment vertical="center"/>
    </xf>
    <xf numFmtId="0" fontId="0" fillId="0" borderId="0">
      <alignment vertical="center"/>
    </xf>
    <xf numFmtId="0" fontId="0" fillId="6" borderId="15"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61" fillId="12" borderId="16" applyNumberFormat="0" applyAlignment="0" applyProtection="0">
      <alignment vertical="center"/>
    </xf>
    <xf numFmtId="0" fontId="0" fillId="0" borderId="0"/>
    <xf numFmtId="0" fontId="0" fillId="0" borderId="0">
      <alignment vertical="center"/>
    </xf>
    <xf numFmtId="0" fontId="61" fillId="12"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4" borderId="16" applyNumberFormat="0" applyAlignment="0" applyProtection="0">
      <alignment vertical="center"/>
    </xf>
    <xf numFmtId="0" fontId="0" fillId="0" borderId="0">
      <alignment vertical="center"/>
    </xf>
    <xf numFmtId="0" fontId="53" fillId="4" borderId="16" applyNumberFormat="0" applyAlignment="0" applyProtection="0">
      <alignment vertical="center"/>
    </xf>
    <xf numFmtId="0" fontId="0" fillId="0" borderId="0">
      <alignment vertical="center"/>
    </xf>
    <xf numFmtId="0" fontId="53" fillId="4" borderId="16" applyNumberFormat="0" applyAlignment="0" applyProtection="0">
      <alignment vertical="center"/>
    </xf>
    <xf numFmtId="0" fontId="0" fillId="0" borderId="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0" fillId="11" borderId="19" applyNumberFormat="0" applyAlignment="0" applyProtection="0">
      <alignment vertical="center"/>
    </xf>
    <xf numFmtId="0" fontId="0" fillId="0" borderId="0">
      <alignment vertical="center"/>
    </xf>
    <xf numFmtId="0" fontId="69" fillId="4"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61" fillId="12" borderId="16" applyNumberForma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4" borderId="16" applyNumberFormat="0" applyAlignment="0" applyProtection="0">
      <alignment vertical="center"/>
    </xf>
    <xf numFmtId="0" fontId="0" fillId="0" borderId="0">
      <alignment vertical="center"/>
    </xf>
    <xf numFmtId="0" fontId="53" fillId="4" borderId="16" applyNumberFormat="0" applyAlignment="0" applyProtection="0">
      <alignment vertical="center"/>
    </xf>
    <xf numFmtId="0" fontId="0" fillId="0" borderId="0">
      <alignment vertical="center"/>
    </xf>
    <xf numFmtId="0" fontId="69" fillId="4" borderId="22" applyNumberFormat="0" applyAlignment="0" applyProtection="0">
      <alignment vertical="center"/>
    </xf>
    <xf numFmtId="0" fontId="53" fillId="4" borderId="16" applyNumberFormat="0" applyAlignment="0" applyProtection="0">
      <alignment vertical="center"/>
    </xf>
    <xf numFmtId="0" fontId="0" fillId="0" borderId="0">
      <alignment vertical="center"/>
    </xf>
    <xf numFmtId="0" fontId="69" fillId="4" borderId="22" applyNumberFormat="0" applyAlignment="0" applyProtection="0">
      <alignment vertical="center"/>
    </xf>
    <xf numFmtId="0" fontId="53" fillId="4" borderId="16" applyNumberFormat="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9" fillId="4"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4" borderId="16" applyNumberFormat="0" applyAlignment="0" applyProtection="0">
      <alignment vertical="center"/>
    </xf>
    <xf numFmtId="0" fontId="0" fillId="0" borderId="0">
      <alignment vertical="center"/>
    </xf>
    <xf numFmtId="0" fontId="53" fillId="4" borderId="16" applyNumberFormat="0" applyAlignment="0" applyProtection="0">
      <alignment vertical="center"/>
    </xf>
    <xf numFmtId="0" fontId="0" fillId="0" borderId="0">
      <alignment vertical="center"/>
    </xf>
    <xf numFmtId="0" fontId="53" fillId="4" borderId="16" applyNumberFormat="0" applyAlignment="0" applyProtection="0">
      <alignment vertical="center"/>
    </xf>
    <xf numFmtId="0" fontId="0" fillId="0" borderId="0">
      <alignment vertical="center"/>
    </xf>
    <xf numFmtId="0" fontId="53" fillId="4"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6" borderId="15" applyNumberFormat="0" applyFont="0" applyAlignment="0" applyProtection="0">
      <alignment vertical="center"/>
    </xf>
    <xf numFmtId="0" fontId="69" fillId="4"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6" borderId="15" applyNumberFormat="0" applyFont="0" applyAlignment="0" applyProtection="0">
      <alignment vertical="center"/>
    </xf>
    <xf numFmtId="0" fontId="69" fillId="4" borderId="22" applyNumberFormat="0" applyAlignment="0" applyProtection="0">
      <alignment vertical="center"/>
    </xf>
    <xf numFmtId="0" fontId="0" fillId="0" borderId="0">
      <alignment vertical="center"/>
    </xf>
    <xf numFmtId="0" fontId="0" fillId="6" borderId="15" applyNumberFormat="0" applyFont="0" applyAlignment="0" applyProtection="0">
      <alignment vertical="center"/>
    </xf>
    <xf numFmtId="0" fontId="0" fillId="0" borderId="0">
      <alignment vertical="center"/>
    </xf>
    <xf numFmtId="0" fontId="0" fillId="6" borderId="15"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9" fillId="4"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7" fillId="0" borderId="21" applyNumberFormat="0" applyFill="0" applyAlignment="0" applyProtection="0">
      <alignment vertical="center"/>
    </xf>
    <xf numFmtId="0" fontId="0" fillId="0" borderId="0">
      <alignment vertical="center"/>
    </xf>
    <xf numFmtId="0" fontId="67" fillId="0" borderId="21" applyNumberFormat="0" applyFill="0" applyAlignment="0" applyProtection="0">
      <alignment vertical="center"/>
    </xf>
    <xf numFmtId="0" fontId="0" fillId="0" borderId="0">
      <alignment vertical="center"/>
    </xf>
    <xf numFmtId="0" fontId="67"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0" fillId="11"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0" fillId="11"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0" fillId="11" borderId="19" applyNumberFormat="0" applyAlignment="0" applyProtection="0">
      <alignment vertical="center"/>
    </xf>
    <xf numFmtId="0" fontId="0" fillId="0" borderId="0">
      <alignment vertical="center"/>
    </xf>
    <xf numFmtId="0" fontId="61" fillId="12" borderId="16" applyNumberFormat="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0" fillId="0" borderId="0">
      <alignment vertical="center"/>
    </xf>
    <xf numFmtId="0" fontId="61" fillId="12" borderId="16" applyNumberFormat="0" applyAlignment="0" applyProtection="0">
      <alignment vertical="center"/>
    </xf>
    <xf numFmtId="0" fontId="58" fillId="0" borderId="0" applyNumberFormat="0" applyFill="0" applyBorder="0" applyAlignment="0" applyProtection="0">
      <alignment vertical="center"/>
    </xf>
    <xf numFmtId="0" fontId="0" fillId="0" borderId="0"/>
    <xf numFmtId="0" fontId="0" fillId="0" borderId="0">
      <alignment vertical="center"/>
    </xf>
    <xf numFmtId="0" fontId="61" fillId="12" borderId="16" applyNumberFormat="0" applyAlignment="0" applyProtection="0">
      <alignment vertical="center"/>
    </xf>
    <xf numFmtId="0" fontId="0" fillId="0" borderId="0"/>
    <xf numFmtId="0" fontId="0" fillId="0" borderId="0">
      <alignment vertical="center"/>
    </xf>
    <xf numFmtId="0" fontId="61" fillId="12" borderId="16" applyNumberFormat="0" applyAlignment="0" applyProtection="0">
      <alignment vertical="center"/>
    </xf>
    <xf numFmtId="0" fontId="0" fillId="0" borderId="0"/>
    <xf numFmtId="0" fontId="0" fillId="0" borderId="0">
      <alignment vertical="center"/>
    </xf>
    <xf numFmtId="0" fontId="61" fillId="12" borderId="16" applyNumberFormat="0" applyAlignment="0" applyProtection="0">
      <alignment vertical="center"/>
    </xf>
    <xf numFmtId="0" fontId="0" fillId="0" borderId="0"/>
    <xf numFmtId="0" fontId="0" fillId="0" borderId="0">
      <alignment vertical="center"/>
    </xf>
    <xf numFmtId="0" fontId="60" fillId="11" borderId="19" applyNumberFormat="0" applyAlignment="0" applyProtection="0">
      <alignment vertical="center"/>
    </xf>
    <xf numFmtId="0" fontId="0" fillId="0" borderId="0">
      <alignment vertical="center"/>
    </xf>
    <xf numFmtId="0" fontId="60" fillId="11" borderId="19" applyNumberFormat="0" applyAlignment="0" applyProtection="0">
      <alignment vertical="center"/>
    </xf>
    <xf numFmtId="0" fontId="0" fillId="0" borderId="0">
      <alignment vertical="center"/>
    </xf>
    <xf numFmtId="0" fontId="60" fillId="11"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7"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6" borderId="15" applyNumberFormat="0" applyFont="0" applyAlignment="0" applyProtection="0">
      <alignment vertical="center"/>
    </xf>
    <xf numFmtId="0" fontId="0" fillId="0" borderId="0">
      <alignment vertical="center"/>
    </xf>
    <xf numFmtId="0" fontId="0" fillId="6" borderId="15" applyNumberFormat="0" applyFont="0" applyAlignment="0" applyProtection="0">
      <alignment vertical="center"/>
    </xf>
    <xf numFmtId="0" fontId="0" fillId="0" borderId="0">
      <alignment vertical="center"/>
    </xf>
    <xf numFmtId="0" fontId="0" fillId="6" borderId="15" applyNumberFormat="0" applyFont="0" applyAlignment="0" applyProtection="0">
      <alignment vertical="center"/>
    </xf>
    <xf numFmtId="0" fontId="0" fillId="0" borderId="0">
      <alignment vertical="center"/>
    </xf>
    <xf numFmtId="0" fontId="0" fillId="6" borderId="15" applyNumberFormat="0" applyFont="0" applyAlignment="0" applyProtection="0">
      <alignment vertical="center"/>
    </xf>
    <xf numFmtId="0" fontId="0" fillId="0" borderId="0">
      <alignment vertical="center"/>
    </xf>
    <xf numFmtId="0" fontId="0" fillId="6" borderId="15" applyNumberFormat="0" applyFont="0" applyAlignment="0" applyProtection="0">
      <alignment vertical="center"/>
    </xf>
    <xf numFmtId="0" fontId="0" fillId="0" borderId="0">
      <alignment vertical="center"/>
    </xf>
    <xf numFmtId="0" fontId="0" fillId="6" borderId="15"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9" fillId="4"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9" borderId="0" applyNumberFormat="0" applyBorder="0" applyAlignment="0" applyProtection="0">
      <alignment vertical="center"/>
    </xf>
    <xf numFmtId="0" fontId="0" fillId="0" borderId="0">
      <alignment vertical="center"/>
    </xf>
    <xf numFmtId="0" fontId="57"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7"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0" fillId="11"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3"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9" fillId="4"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9" fillId="4"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9" fillId="4" borderId="22"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9" fillId="4"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9" fillId="4" borderId="22" applyNumberFormat="0" applyAlignment="0" applyProtection="0">
      <alignment vertical="center"/>
    </xf>
    <xf numFmtId="0" fontId="0" fillId="0" borderId="0"/>
    <xf numFmtId="0" fontId="0" fillId="0" borderId="0"/>
    <xf numFmtId="0" fontId="0" fillId="0" borderId="0"/>
    <xf numFmtId="0" fontId="0" fillId="0" borderId="0"/>
    <xf numFmtId="0" fontId="62"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57" fillId="9" borderId="0" applyNumberFormat="0" applyBorder="0" applyAlignment="0" applyProtection="0">
      <alignment vertical="center"/>
    </xf>
    <xf numFmtId="0" fontId="0" fillId="0" borderId="0"/>
    <xf numFmtId="0" fontId="0" fillId="0" borderId="0"/>
    <xf numFmtId="0" fontId="57"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7" fillId="0" borderId="21" applyNumberFormat="0" applyFill="0" applyAlignment="0" applyProtection="0">
      <alignment vertical="center"/>
    </xf>
    <xf numFmtId="0" fontId="0" fillId="0" borderId="0"/>
    <xf numFmtId="0" fontId="67" fillId="0" borderId="21" applyNumberFormat="0" applyFill="0" applyAlignment="0" applyProtection="0">
      <alignment vertical="center"/>
    </xf>
    <xf numFmtId="0" fontId="0" fillId="0" borderId="0"/>
    <xf numFmtId="0" fontId="67" fillId="0" borderId="21" applyNumberFormat="0" applyFill="0" applyAlignment="0" applyProtection="0">
      <alignment vertical="center"/>
    </xf>
    <xf numFmtId="0" fontId="0" fillId="0" borderId="0"/>
    <xf numFmtId="0" fontId="62"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7" fillId="0" borderId="21" applyNumberFormat="0" applyFill="0" applyAlignment="0" applyProtection="0">
      <alignment vertical="center"/>
    </xf>
    <xf numFmtId="0" fontId="0" fillId="0" borderId="0"/>
    <xf numFmtId="0" fontId="67" fillId="0" borderId="21" applyNumberFormat="0" applyFill="0" applyAlignment="0" applyProtection="0">
      <alignment vertical="center"/>
    </xf>
    <xf numFmtId="0" fontId="0" fillId="0" borderId="0"/>
    <xf numFmtId="0" fontId="67" fillId="0" borderId="21" applyNumberFormat="0" applyFill="0" applyAlignment="0" applyProtection="0">
      <alignment vertical="center"/>
    </xf>
    <xf numFmtId="0" fontId="60" fillId="11" borderId="19" applyNumberFormat="0" applyAlignment="0" applyProtection="0">
      <alignment vertical="center"/>
    </xf>
    <xf numFmtId="0" fontId="0" fillId="0" borderId="0"/>
    <xf numFmtId="0" fontId="67" fillId="0" borderId="21" applyNumberFormat="0" applyFill="0" applyAlignment="0" applyProtection="0">
      <alignment vertical="center"/>
    </xf>
    <xf numFmtId="0" fontId="0" fillId="0" borderId="0"/>
    <xf numFmtId="0" fontId="67" fillId="0" borderId="21" applyNumberFormat="0" applyFill="0" applyAlignment="0" applyProtection="0">
      <alignment vertical="center"/>
    </xf>
    <xf numFmtId="0" fontId="0" fillId="0" borderId="0"/>
    <xf numFmtId="0" fontId="0" fillId="0" borderId="0"/>
    <xf numFmtId="0" fontId="67" fillId="0" borderId="21" applyNumberFormat="0" applyFill="0" applyAlignment="0" applyProtection="0">
      <alignment vertical="center"/>
    </xf>
    <xf numFmtId="0" fontId="0" fillId="0" borderId="0"/>
    <xf numFmtId="0" fontId="0" fillId="0" borderId="0"/>
    <xf numFmtId="0" fontId="67" fillId="0" borderId="21" applyNumberFormat="0" applyFill="0" applyAlignment="0" applyProtection="0">
      <alignment vertical="center"/>
    </xf>
    <xf numFmtId="0" fontId="0" fillId="0" borderId="0"/>
    <xf numFmtId="0" fontId="0" fillId="0" borderId="0"/>
    <xf numFmtId="0" fontId="62" fillId="0" borderId="20" applyNumberFormat="0" applyFill="0" applyAlignment="0" applyProtection="0">
      <alignment vertical="center"/>
    </xf>
    <xf numFmtId="0" fontId="0" fillId="0" borderId="0"/>
    <xf numFmtId="0" fontId="62" fillId="0" borderId="20" applyNumberFormat="0" applyFill="0" applyAlignment="0" applyProtection="0">
      <alignment vertical="center"/>
    </xf>
    <xf numFmtId="0" fontId="0" fillId="0" borderId="0"/>
    <xf numFmtId="0" fontId="62" fillId="0" borderId="20" applyNumberFormat="0" applyFill="0" applyAlignment="0" applyProtection="0">
      <alignment vertical="center"/>
    </xf>
    <xf numFmtId="0" fontId="0" fillId="0" borderId="0"/>
    <xf numFmtId="0" fontId="62" fillId="0" borderId="20" applyNumberFormat="0" applyFill="0" applyAlignment="0" applyProtection="0">
      <alignment vertical="center"/>
    </xf>
    <xf numFmtId="0" fontId="0" fillId="0" borderId="0"/>
    <xf numFmtId="0" fontId="62"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3" fillId="4" borderId="16" applyNumberFormat="0" applyAlignment="0" applyProtection="0">
      <alignment vertical="center"/>
    </xf>
    <xf numFmtId="0" fontId="0" fillId="0" borderId="0"/>
    <xf numFmtId="0" fontId="53" fillId="4" borderId="16" applyNumberFormat="0" applyAlignment="0" applyProtection="0">
      <alignment vertical="center"/>
    </xf>
    <xf numFmtId="0" fontId="0" fillId="0" borderId="0"/>
    <xf numFmtId="0" fontId="53" fillId="4" borderId="16" applyNumberFormat="0" applyAlignment="0" applyProtection="0">
      <alignment vertical="center"/>
    </xf>
    <xf numFmtId="0" fontId="0" fillId="0" borderId="0"/>
    <xf numFmtId="0" fontId="53" fillId="4" borderId="16" applyNumberForma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69" fillId="4"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2" fillId="0" borderId="20" applyNumberFormat="0" applyFill="0" applyAlignment="0" applyProtection="0">
      <alignment vertical="center"/>
    </xf>
    <xf numFmtId="0" fontId="0" fillId="0" borderId="0"/>
    <xf numFmtId="0" fontId="62" fillId="0" borderId="20" applyNumberFormat="0" applyFill="0" applyAlignment="0" applyProtection="0">
      <alignment vertical="center"/>
    </xf>
    <xf numFmtId="0" fontId="0" fillId="0" borderId="0"/>
    <xf numFmtId="0" fontId="63" fillId="13" borderId="0" applyNumberFormat="0" applyBorder="0" applyAlignment="0" applyProtection="0">
      <alignment vertical="center"/>
    </xf>
    <xf numFmtId="0" fontId="62" fillId="0" borderId="20" applyNumberFormat="0" applyFill="0" applyAlignment="0" applyProtection="0">
      <alignment vertical="center"/>
    </xf>
    <xf numFmtId="0" fontId="0" fillId="0" borderId="0"/>
    <xf numFmtId="0" fontId="62" fillId="0" borderId="20" applyNumberFormat="0" applyFill="0" applyAlignment="0" applyProtection="0">
      <alignment vertical="center"/>
    </xf>
    <xf numFmtId="0" fontId="0" fillId="0" borderId="0"/>
    <xf numFmtId="0" fontId="0" fillId="0" borderId="0"/>
    <xf numFmtId="0" fontId="69" fillId="4" borderId="22" applyNumberFormat="0" applyAlignment="0" applyProtection="0">
      <alignment vertical="center"/>
    </xf>
    <xf numFmtId="0" fontId="0" fillId="0" borderId="0"/>
    <xf numFmtId="0" fontId="69" fillId="4" borderId="22" applyNumberFormat="0" applyAlignment="0" applyProtection="0">
      <alignment vertical="center"/>
    </xf>
    <xf numFmtId="0" fontId="0" fillId="0" borderId="0"/>
    <xf numFmtId="0" fontId="0" fillId="0" borderId="0"/>
    <xf numFmtId="0" fontId="0" fillId="0" borderId="0"/>
    <xf numFmtId="0" fontId="62" fillId="0" borderId="20" applyNumberFormat="0" applyFill="0" applyAlignment="0" applyProtection="0">
      <alignment vertical="center"/>
    </xf>
    <xf numFmtId="0" fontId="0" fillId="0" borderId="0"/>
    <xf numFmtId="0" fontId="62" fillId="0" borderId="20" applyNumberFormat="0" applyFill="0" applyAlignment="0" applyProtection="0">
      <alignment vertical="center"/>
    </xf>
    <xf numFmtId="0" fontId="0" fillId="0" borderId="0"/>
    <xf numFmtId="0" fontId="62" fillId="0" borderId="20" applyNumberFormat="0" applyFill="0" applyAlignment="0" applyProtection="0">
      <alignment vertical="center"/>
    </xf>
    <xf numFmtId="0" fontId="0" fillId="0" borderId="0"/>
    <xf numFmtId="0" fontId="62" fillId="0" borderId="20" applyNumberFormat="0" applyFill="0" applyAlignment="0" applyProtection="0">
      <alignment vertical="center"/>
    </xf>
    <xf numFmtId="0" fontId="0" fillId="0" borderId="0"/>
    <xf numFmtId="0" fontId="62"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3" fillId="13" borderId="0" applyNumberFormat="0" applyBorder="0" applyAlignment="0" applyProtection="0">
      <alignment vertical="center"/>
    </xf>
    <xf numFmtId="0" fontId="0" fillId="0" borderId="0"/>
    <xf numFmtId="0" fontId="63"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60" fillId="11" borderId="19" applyNumberFormat="0" applyAlignment="0" applyProtection="0">
      <alignment vertical="center"/>
    </xf>
    <xf numFmtId="0" fontId="0" fillId="0" borderId="0"/>
    <xf numFmtId="0" fontId="60" fillId="11"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0" fillId="11"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8"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9" fillId="4"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3" fillId="13" borderId="0" applyNumberFormat="0" applyBorder="0" applyAlignment="0" applyProtection="0">
      <alignment vertical="center"/>
    </xf>
    <xf numFmtId="0" fontId="0" fillId="0" borderId="0">
      <alignment vertical="center"/>
    </xf>
    <xf numFmtId="0" fontId="63" fillId="13" borderId="0" applyNumberFormat="0" applyBorder="0" applyAlignment="0" applyProtection="0">
      <alignment vertical="center"/>
    </xf>
    <xf numFmtId="0" fontId="0" fillId="0" borderId="0">
      <alignment vertical="center"/>
    </xf>
    <xf numFmtId="0" fontId="63" fillId="13" borderId="0" applyNumberFormat="0" applyBorder="0" applyAlignment="0" applyProtection="0">
      <alignment vertical="center"/>
    </xf>
    <xf numFmtId="0" fontId="52" fillId="0" borderId="0" applyNumberFormat="0" applyFill="0" applyBorder="0" applyAlignment="0" applyProtection="0">
      <alignment vertical="center"/>
    </xf>
    <xf numFmtId="0" fontId="0" fillId="0" borderId="0">
      <alignment vertical="center"/>
    </xf>
    <xf numFmtId="0" fontId="63" fillId="13" borderId="0" applyNumberFormat="0" applyBorder="0" applyAlignment="0" applyProtection="0">
      <alignment vertical="center"/>
    </xf>
    <xf numFmtId="0" fontId="52" fillId="0" borderId="0" applyNumberFormat="0" applyFill="0" applyBorder="0" applyAlignment="0" applyProtection="0">
      <alignment vertical="center"/>
    </xf>
    <xf numFmtId="0" fontId="0" fillId="0" borderId="0">
      <alignment vertical="center"/>
    </xf>
    <xf numFmtId="0" fontId="63" fillId="13" borderId="0" applyNumberFormat="0" applyBorder="0" applyAlignment="0" applyProtection="0">
      <alignment vertical="center"/>
    </xf>
    <xf numFmtId="0" fontId="52" fillId="0" borderId="0" applyNumberFormat="0" applyFill="0" applyBorder="0" applyAlignment="0" applyProtection="0">
      <alignment vertical="center"/>
    </xf>
    <xf numFmtId="0" fontId="0" fillId="0" borderId="0">
      <alignment vertical="center"/>
    </xf>
    <xf numFmtId="0" fontId="5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2" fillId="0" borderId="20" applyNumberFormat="0" applyFill="0" applyAlignment="0" applyProtection="0">
      <alignment vertical="center"/>
    </xf>
    <xf numFmtId="0" fontId="0" fillId="0" borderId="0">
      <alignment vertical="center"/>
    </xf>
    <xf numFmtId="0" fontId="62" fillId="0" borderId="20" applyNumberFormat="0" applyFill="0" applyAlignment="0" applyProtection="0">
      <alignment vertical="center"/>
    </xf>
    <xf numFmtId="0" fontId="0" fillId="0" borderId="0">
      <alignment vertical="center"/>
    </xf>
    <xf numFmtId="0" fontId="62" fillId="0" borderId="20" applyNumberFormat="0" applyFill="0" applyAlignment="0" applyProtection="0">
      <alignment vertical="center"/>
    </xf>
    <xf numFmtId="0" fontId="0" fillId="0" borderId="0">
      <alignment vertical="center"/>
    </xf>
    <xf numFmtId="0" fontId="62"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9" fillId="4"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4"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4" borderId="16" applyNumberFormat="0" applyAlignment="0" applyProtection="0">
      <alignment vertical="center"/>
    </xf>
    <xf numFmtId="0" fontId="0" fillId="0" borderId="0">
      <alignment vertical="center"/>
    </xf>
    <xf numFmtId="0" fontId="53" fillId="4" borderId="16" applyNumberFormat="0" applyAlignment="0" applyProtection="0">
      <alignment vertical="center"/>
    </xf>
    <xf numFmtId="0" fontId="0" fillId="0" borderId="0">
      <alignment vertical="center"/>
    </xf>
    <xf numFmtId="0" fontId="53" fillId="4" borderId="16" applyNumberFormat="0" applyAlignment="0" applyProtection="0">
      <alignment vertical="center"/>
    </xf>
    <xf numFmtId="0" fontId="0" fillId="0" borderId="0">
      <alignment vertical="center"/>
    </xf>
    <xf numFmtId="0" fontId="53" fillId="4" borderId="16" applyNumberFormat="0" applyAlignment="0" applyProtection="0">
      <alignment vertical="center"/>
    </xf>
    <xf numFmtId="0" fontId="0" fillId="0" borderId="0">
      <alignment vertical="center"/>
    </xf>
    <xf numFmtId="0" fontId="53" fillId="4" borderId="16" applyNumberFormat="0" applyAlignment="0" applyProtection="0">
      <alignment vertical="center"/>
    </xf>
    <xf numFmtId="0" fontId="0" fillId="0" borderId="0">
      <alignment vertical="center"/>
    </xf>
    <xf numFmtId="0" fontId="53" fillId="4" borderId="16" applyNumberFormat="0" applyAlignment="0" applyProtection="0">
      <alignment vertical="center"/>
    </xf>
    <xf numFmtId="0" fontId="0" fillId="0" borderId="0">
      <alignment vertical="center"/>
    </xf>
    <xf numFmtId="0" fontId="0" fillId="0" borderId="0">
      <alignment vertical="center"/>
    </xf>
    <xf numFmtId="0" fontId="69" fillId="4"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1" fillId="12" borderId="16" applyNumberFormat="0" applyAlignment="0" applyProtection="0">
      <alignment vertical="center"/>
    </xf>
    <xf numFmtId="0" fontId="0" fillId="0" borderId="0">
      <alignment vertical="center"/>
    </xf>
    <xf numFmtId="0" fontId="61" fillId="12"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9" fillId="4" borderId="22" applyNumberFormat="0" applyAlignment="0" applyProtection="0">
      <alignment vertical="center"/>
    </xf>
    <xf numFmtId="0" fontId="63"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9" fillId="4" borderId="22" applyNumberFormat="0" applyAlignment="0" applyProtection="0">
      <alignment vertical="center"/>
    </xf>
    <xf numFmtId="0" fontId="63"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9" fillId="4" borderId="22" applyNumberFormat="0" applyAlignment="0" applyProtection="0">
      <alignment vertical="center"/>
    </xf>
    <xf numFmtId="0" fontId="63" fillId="13" borderId="0" applyNumberFormat="0" applyBorder="0" applyAlignment="0" applyProtection="0">
      <alignment vertical="center"/>
    </xf>
    <xf numFmtId="0" fontId="0" fillId="0" borderId="0">
      <alignment vertical="center"/>
    </xf>
    <xf numFmtId="0" fontId="63" fillId="13" borderId="0" applyNumberFormat="0" applyBorder="0" applyAlignment="0" applyProtection="0">
      <alignment vertical="center"/>
    </xf>
    <xf numFmtId="0" fontId="0" fillId="0" borderId="0">
      <alignment vertical="center"/>
    </xf>
    <xf numFmtId="0" fontId="63"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3" fillId="13" borderId="0" applyNumberFormat="0" applyBorder="0" applyAlignment="0" applyProtection="0">
      <alignment vertical="center"/>
    </xf>
    <xf numFmtId="0" fontId="0" fillId="0" borderId="0">
      <alignment vertical="center"/>
    </xf>
    <xf numFmtId="0" fontId="63"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9" borderId="0" applyNumberFormat="0" applyBorder="0" applyAlignment="0" applyProtection="0">
      <alignment vertical="center"/>
    </xf>
    <xf numFmtId="0" fontId="0" fillId="0" borderId="0">
      <alignment vertical="center"/>
    </xf>
    <xf numFmtId="0" fontId="62"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3" fillId="13" borderId="0" applyNumberFormat="0" applyBorder="0" applyAlignment="0" applyProtection="0">
      <alignment vertical="center"/>
    </xf>
    <xf numFmtId="0" fontId="0" fillId="0" borderId="0">
      <alignment vertical="center"/>
    </xf>
    <xf numFmtId="0" fontId="63" fillId="13" borderId="0" applyNumberFormat="0" applyBorder="0" applyAlignment="0" applyProtection="0">
      <alignment vertical="center"/>
    </xf>
    <xf numFmtId="0" fontId="0" fillId="0" borderId="0">
      <alignment vertical="center"/>
    </xf>
    <xf numFmtId="0" fontId="63" fillId="13" borderId="0" applyNumberFormat="0" applyBorder="0" applyAlignment="0" applyProtection="0">
      <alignment vertical="center"/>
    </xf>
    <xf numFmtId="0" fontId="0" fillId="0" borderId="0">
      <alignment vertical="center"/>
    </xf>
    <xf numFmtId="0" fontId="63" fillId="13" borderId="0" applyNumberFormat="0" applyBorder="0" applyAlignment="0" applyProtection="0">
      <alignment vertical="center"/>
    </xf>
    <xf numFmtId="0" fontId="0" fillId="0" borderId="0">
      <alignment vertical="center"/>
    </xf>
    <xf numFmtId="0" fontId="63" fillId="13" borderId="0" applyNumberFormat="0" applyBorder="0" applyAlignment="0" applyProtection="0">
      <alignment vertical="center"/>
    </xf>
    <xf numFmtId="0" fontId="0" fillId="0" borderId="0">
      <alignment vertical="center"/>
    </xf>
    <xf numFmtId="0" fontId="63" fillId="13" borderId="0" applyNumberFormat="0" applyBorder="0" applyAlignment="0" applyProtection="0">
      <alignment vertical="center"/>
    </xf>
    <xf numFmtId="0" fontId="0" fillId="0" borderId="0">
      <alignment vertical="center"/>
    </xf>
    <xf numFmtId="0" fontId="0" fillId="0" borderId="0">
      <alignment vertical="center"/>
    </xf>
    <xf numFmtId="0" fontId="63"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1" fillId="12"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3" fillId="13" borderId="0" applyNumberFormat="0" applyBorder="0" applyAlignment="0" applyProtection="0">
      <alignment vertical="center"/>
    </xf>
    <xf numFmtId="0" fontId="62"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1" fillId="12" borderId="16" applyNumberFormat="0" applyAlignment="0" applyProtection="0">
      <alignment vertical="center"/>
    </xf>
    <xf numFmtId="0" fontId="0" fillId="0" borderId="0">
      <alignment vertical="center"/>
    </xf>
    <xf numFmtId="0" fontId="61" fillId="12" borderId="16" applyNumberFormat="0" applyAlignment="0" applyProtection="0">
      <alignment vertical="center"/>
    </xf>
    <xf numFmtId="0" fontId="0" fillId="0" borderId="0">
      <alignment vertical="center"/>
    </xf>
    <xf numFmtId="0" fontId="61" fillId="12" borderId="16" applyNumberFormat="0" applyAlignment="0" applyProtection="0">
      <alignment vertical="center"/>
    </xf>
    <xf numFmtId="0" fontId="0" fillId="0" borderId="0">
      <alignment vertical="center"/>
    </xf>
    <xf numFmtId="0" fontId="61" fillId="12" borderId="16" applyNumberFormat="0" applyAlignment="0" applyProtection="0">
      <alignment vertical="center"/>
    </xf>
    <xf numFmtId="0" fontId="0" fillId="0" borderId="0">
      <alignment vertical="center"/>
    </xf>
    <xf numFmtId="0" fontId="61" fillId="12"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3"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6" borderId="15"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8" fillId="0" borderId="0" applyNumberFormat="0" applyFill="0" applyBorder="0" applyAlignment="0" applyProtection="0">
      <alignment vertical="center"/>
    </xf>
    <xf numFmtId="0" fontId="0" fillId="0" borderId="0"/>
    <xf numFmtId="0" fontId="58" fillId="0" borderId="0" applyNumberFormat="0" applyFill="0" applyBorder="0" applyAlignment="0" applyProtection="0">
      <alignment vertical="center"/>
    </xf>
    <xf numFmtId="0" fontId="0" fillId="0" borderId="0"/>
    <xf numFmtId="0" fontId="58" fillId="0" borderId="0" applyNumberFormat="0" applyFill="0" applyBorder="0" applyAlignment="0" applyProtection="0">
      <alignment vertical="center"/>
    </xf>
    <xf numFmtId="0" fontId="0" fillId="0" borderId="0"/>
    <xf numFmtId="0" fontId="58" fillId="0" borderId="0" applyNumberFormat="0" applyFill="0" applyBorder="0" applyAlignment="0" applyProtection="0">
      <alignment vertical="center"/>
    </xf>
    <xf numFmtId="0" fontId="0" fillId="0" borderId="0"/>
    <xf numFmtId="0" fontId="0" fillId="0" borderId="0"/>
    <xf numFmtId="0" fontId="0" fillId="0" borderId="0"/>
    <xf numFmtId="0" fontId="63" fillId="13" borderId="0" applyNumberFormat="0" applyBorder="0" applyAlignment="0" applyProtection="0">
      <alignment vertical="center"/>
    </xf>
    <xf numFmtId="0" fontId="0" fillId="0" borderId="0"/>
    <xf numFmtId="0" fontId="63" fillId="13" borderId="0" applyNumberFormat="0" applyBorder="0" applyAlignment="0" applyProtection="0">
      <alignment vertical="center"/>
    </xf>
    <xf numFmtId="0" fontId="0" fillId="0" borderId="0"/>
    <xf numFmtId="0" fontId="63" fillId="13" borderId="0" applyNumberFormat="0" applyBorder="0" applyAlignment="0" applyProtection="0">
      <alignment vertical="center"/>
    </xf>
    <xf numFmtId="0" fontId="0" fillId="0" borderId="0"/>
    <xf numFmtId="0" fontId="58" fillId="0" borderId="0" applyNumberFormat="0" applyFill="0" applyBorder="0" applyAlignment="0" applyProtection="0">
      <alignment vertical="center"/>
    </xf>
    <xf numFmtId="0" fontId="0" fillId="0" borderId="0"/>
    <xf numFmtId="0" fontId="58" fillId="0" borderId="0" applyNumberFormat="0" applyFill="0" applyBorder="0" applyAlignment="0" applyProtection="0">
      <alignment vertical="center"/>
    </xf>
    <xf numFmtId="0" fontId="0" fillId="0" borderId="0"/>
    <xf numFmtId="0" fontId="58" fillId="0" borderId="0" applyNumberFormat="0" applyFill="0" applyBorder="0" applyAlignment="0" applyProtection="0">
      <alignment vertical="center"/>
    </xf>
    <xf numFmtId="0" fontId="0" fillId="0" borderId="0"/>
    <xf numFmtId="0" fontId="5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8" fillId="0" borderId="0" applyNumberFormat="0" applyFill="0" applyBorder="0" applyAlignment="0" applyProtection="0">
      <alignment vertical="center"/>
    </xf>
    <xf numFmtId="0" fontId="0" fillId="0" borderId="0"/>
    <xf numFmtId="0" fontId="58" fillId="0" borderId="0" applyNumberFormat="0" applyFill="0" applyBorder="0" applyAlignment="0" applyProtection="0">
      <alignment vertical="center"/>
    </xf>
    <xf numFmtId="0" fontId="0" fillId="0" borderId="0"/>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58" fillId="0" borderId="0" applyNumberFormat="0" applyFill="0" applyBorder="0" applyAlignment="0" applyProtection="0">
      <alignment vertical="center"/>
    </xf>
    <xf numFmtId="0" fontId="0" fillId="0" borderId="0"/>
    <xf numFmtId="0" fontId="58" fillId="0" borderId="0" applyNumberFormat="0" applyFill="0" applyBorder="0" applyAlignment="0" applyProtection="0">
      <alignment vertical="center"/>
    </xf>
    <xf numFmtId="0" fontId="0" fillId="0" borderId="0"/>
    <xf numFmtId="0" fontId="0" fillId="0" borderId="0"/>
    <xf numFmtId="0" fontId="0" fillId="6" borderId="15"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2" fillId="0" borderId="0" applyNumberFormat="0" applyFill="0" applyBorder="0" applyAlignment="0" applyProtection="0">
      <alignment vertical="center"/>
    </xf>
    <xf numFmtId="0" fontId="0" fillId="0" borderId="0"/>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58" fillId="0" borderId="0" applyNumberFormat="0" applyFill="0" applyBorder="0" applyAlignment="0" applyProtection="0">
      <alignment vertical="center"/>
    </xf>
    <xf numFmtId="0" fontId="0" fillId="0" borderId="0"/>
    <xf numFmtId="0" fontId="0" fillId="0" borderId="0"/>
    <xf numFmtId="0" fontId="60" fillId="11"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9" fillId="4"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0" fillId="11"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0" fillId="11" borderId="19" applyNumberFormat="0" applyAlignment="0" applyProtection="0">
      <alignment vertical="center"/>
    </xf>
    <xf numFmtId="0" fontId="0" fillId="0" borderId="0">
      <alignment vertical="center"/>
    </xf>
    <xf numFmtId="0" fontId="60" fillId="11" borderId="19" applyNumberFormat="0" applyAlignment="0" applyProtection="0">
      <alignment vertical="center"/>
    </xf>
    <xf numFmtId="0" fontId="0" fillId="0" borderId="0">
      <alignment vertical="center"/>
    </xf>
    <xf numFmtId="0" fontId="60" fillId="11" borderId="19" applyNumberFormat="0" applyAlignment="0" applyProtection="0">
      <alignment vertical="center"/>
    </xf>
    <xf numFmtId="0" fontId="0" fillId="0" borderId="0">
      <alignment vertical="center"/>
    </xf>
    <xf numFmtId="0" fontId="60" fillId="11" borderId="19" applyNumberFormat="0" applyAlignment="0" applyProtection="0">
      <alignment vertical="center"/>
    </xf>
    <xf numFmtId="0" fontId="0" fillId="0" borderId="0">
      <alignment vertical="center"/>
    </xf>
    <xf numFmtId="0" fontId="0" fillId="0" borderId="0">
      <alignment vertical="center"/>
    </xf>
    <xf numFmtId="0" fontId="67" fillId="0" borderId="21" applyNumberFormat="0" applyFill="0" applyAlignment="0" applyProtection="0">
      <alignment vertical="center"/>
    </xf>
    <xf numFmtId="0" fontId="0" fillId="0" borderId="0">
      <alignment vertical="center"/>
    </xf>
    <xf numFmtId="0" fontId="67" fillId="0" borderId="21" applyNumberFormat="0" applyFill="0" applyAlignment="0" applyProtection="0">
      <alignment vertical="center"/>
    </xf>
    <xf numFmtId="0" fontId="0" fillId="0" borderId="0">
      <alignment vertical="center"/>
    </xf>
    <xf numFmtId="0" fontId="67" fillId="0" borderId="21" applyNumberFormat="0" applyFill="0" applyAlignment="0" applyProtection="0">
      <alignment vertical="center"/>
    </xf>
    <xf numFmtId="0" fontId="0" fillId="0" borderId="0">
      <alignment vertical="center"/>
    </xf>
    <xf numFmtId="0" fontId="67" fillId="0" borderId="21" applyNumberFormat="0" applyFill="0" applyAlignment="0" applyProtection="0">
      <alignment vertical="center"/>
    </xf>
    <xf numFmtId="0" fontId="0" fillId="0" borderId="0">
      <alignment vertical="center"/>
    </xf>
    <xf numFmtId="0" fontId="67" fillId="0" borderId="21" applyNumberFormat="0" applyFill="0" applyAlignment="0" applyProtection="0">
      <alignment vertical="center"/>
    </xf>
    <xf numFmtId="0" fontId="0" fillId="0" borderId="0">
      <alignment vertical="center"/>
    </xf>
    <xf numFmtId="0" fontId="67"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2" fillId="0" borderId="20" applyNumberFormat="0" applyFill="0" applyAlignment="0" applyProtection="0">
      <alignment vertical="center"/>
    </xf>
    <xf numFmtId="0" fontId="0" fillId="0" borderId="0">
      <alignment vertical="center"/>
    </xf>
    <xf numFmtId="0" fontId="62" fillId="0" borderId="20" applyNumberFormat="0" applyFill="0" applyAlignment="0" applyProtection="0">
      <alignment vertical="center"/>
    </xf>
    <xf numFmtId="0" fontId="0" fillId="0" borderId="0">
      <alignment vertical="center"/>
    </xf>
    <xf numFmtId="0" fontId="53" fillId="4" borderId="16" applyNumberFormat="0" applyAlignment="0" applyProtection="0">
      <alignment vertical="center"/>
    </xf>
    <xf numFmtId="0" fontId="0" fillId="0" borderId="0">
      <alignment vertical="center"/>
    </xf>
    <xf numFmtId="0" fontId="60" fillId="11"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0" fillId="11"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9" borderId="0" applyNumberFormat="0" applyBorder="0" applyAlignment="0" applyProtection="0">
      <alignment vertical="center"/>
    </xf>
    <xf numFmtId="0" fontId="0" fillId="0" borderId="0">
      <alignment vertical="center"/>
    </xf>
    <xf numFmtId="0" fontId="57" fillId="9" borderId="0" applyNumberFormat="0" applyBorder="0" applyAlignment="0" applyProtection="0">
      <alignment vertical="center"/>
    </xf>
    <xf numFmtId="0" fontId="0" fillId="0" borderId="0">
      <alignment vertical="center"/>
    </xf>
    <xf numFmtId="0" fontId="57" fillId="9" borderId="0" applyNumberFormat="0" applyBorder="0" applyAlignment="0" applyProtection="0">
      <alignment vertical="center"/>
    </xf>
    <xf numFmtId="0" fontId="0" fillId="0" borderId="0">
      <alignment vertical="center"/>
    </xf>
    <xf numFmtId="0" fontId="57" fillId="9" borderId="0" applyNumberFormat="0" applyBorder="0" applyAlignment="0" applyProtection="0">
      <alignment vertical="center"/>
    </xf>
    <xf numFmtId="0" fontId="0" fillId="0" borderId="0">
      <alignment vertical="center"/>
    </xf>
    <xf numFmtId="0" fontId="57" fillId="9" borderId="0" applyNumberFormat="0" applyBorder="0" applyAlignment="0" applyProtection="0">
      <alignment vertical="center"/>
    </xf>
    <xf numFmtId="0" fontId="0" fillId="0" borderId="0">
      <alignment vertical="center"/>
    </xf>
    <xf numFmtId="0" fontId="57"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0" fillId="11" borderId="19" applyNumberFormat="0" applyAlignment="0" applyProtection="0">
      <alignment vertical="center"/>
    </xf>
    <xf numFmtId="0" fontId="0" fillId="0" borderId="0">
      <alignment vertical="center"/>
    </xf>
    <xf numFmtId="0" fontId="63" fillId="13" borderId="0" applyNumberFormat="0" applyBorder="0" applyAlignment="0" applyProtection="0">
      <alignment vertical="center"/>
    </xf>
    <xf numFmtId="0" fontId="0" fillId="0" borderId="0">
      <alignment vertical="center"/>
    </xf>
    <xf numFmtId="0" fontId="69" fillId="4"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9" fillId="4"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0" fillId="11" borderId="19" applyNumberFormat="0" applyAlignment="0" applyProtection="0">
      <alignment vertical="center"/>
    </xf>
    <xf numFmtId="0" fontId="0" fillId="0" borderId="0">
      <alignment vertical="center"/>
    </xf>
    <xf numFmtId="0" fontId="69" fillId="4" borderId="22" applyNumberFormat="0" applyAlignment="0" applyProtection="0">
      <alignment vertical="center"/>
    </xf>
    <xf numFmtId="0" fontId="0" fillId="0" borderId="0">
      <alignment vertical="center"/>
    </xf>
    <xf numFmtId="0" fontId="0" fillId="6" borderId="15" applyNumberFormat="0" applyFont="0" applyAlignment="0" applyProtection="0">
      <alignment vertical="center"/>
    </xf>
    <xf numFmtId="0" fontId="0" fillId="0" borderId="0">
      <alignment vertical="center"/>
    </xf>
    <xf numFmtId="0" fontId="0" fillId="6" borderId="15" applyNumberFormat="0" applyFont="0" applyAlignment="0" applyProtection="0">
      <alignment vertical="center"/>
    </xf>
    <xf numFmtId="0" fontId="0" fillId="0" borderId="0">
      <alignment vertical="center"/>
    </xf>
    <xf numFmtId="0" fontId="0" fillId="6" borderId="15" applyNumberFormat="0" applyFont="0" applyAlignment="0" applyProtection="0">
      <alignment vertical="center"/>
    </xf>
    <xf numFmtId="0" fontId="0" fillId="0" borderId="0">
      <alignment vertical="center"/>
    </xf>
    <xf numFmtId="0" fontId="0" fillId="6" borderId="15" applyNumberFormat="0" applyFont="0" applyAlignment="0" applyProtection="0">
      <alignment vertical="center"/>
    </xf>
    <xf numFmtId="0" fontId="0" fillId="0" borderId="0">
      <alignment vertical="center"/>
    </xf>
    <xf numFmtId="0" fontId="69" fillId="4"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9" fillId="4"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0" fillId="11" borderId="19" applyNumberFormat="0" applyAlignment="0" applyProtection="0">
      <alignment vertical="center"/>
    </xf>
    <xf numFmtId="0" fontId="0" fillId="0" borderId="0">
      <alignment vertical="center"/>
    </xf>
    <xf numFmtId="0" fontId="60" fillId="11" borderId="19" applyNumberFormat="0" applyAlignment="0" applyProtection="0">
      <alignment vertical="center"/>
    </xf>
    <xf numFmtId="0" fontId="0" fillId="0" borderId="0">
      <alignment vertical="center"/>
    </xf>
    <xf numFmtId="0" fontId="60" fillId="11" borderId="19" applyNumberFormat="0" applyAlignment="0" applyProtection="0">
      <alignment vertical="center"/>
    </xf>
    <xf numFmtId="0" fontId="0" fillId="0" borderId="0">
      <alignment vertical="center"/>
    </xf>
    <xf numFmtId="0" fontId="60" fillId="11"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1" fillId="12" borderId="16" applyNumberFormat="0" applyAlignment="0" applyProtection="0">
      <alignment vertical="center"/>
    </xf>
    <xf numFmtId="0" fontId="0" fillId="0" borderId="0">
      <alignment vertical="center"/>
    </xf>
    <xf numFmtId="0" fontId="61" fillId="12" borderId="16" applyNumberFormat="0" applyAlignment="0" applyProtection="0">
      <alignment vertical="center"/>
    </xf>
    <xf numFmtId="0" fontId="0" fillId="0" borderId="0">
      <alignment vertical="center"/>
    </xf>
    <xf numFmtId="0" fontId="61" fillId="12" borderId="16" applyNumberFormat="0" applyAlignment="0" applyProtection="0">
      <alignment vertical="center"/>
    </xf>
    <xf numFmtId="0" fontId="0" fillId="0" borderId="0">
      <alignment vertical="center"/>
    </xf>
    <xf numFmtId="0" fontId="61" fillId="12"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9" fillId="4"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0" applyNumberFormat="0" applyFill="0" applyBorder="0" applyAlignment="0" applyProtection="0">
      <alignment vertical="center"/>
    </xf>
    <xf numFmtId="0" fontId="0" fillId="0" borderId="0">
      <alignment vertical="center"/>
    </xf>
    <xf numFmtId="0" fontId="0" fillId="0" borderId="0">
      <alignment vertical="center"/>
    </xf>
    <xf numFmtId="0" fontId="5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9" fillId="4" borderId="22" applyNumberFormat="0" applyAlignment="0" applyProtection="0">
      <alignment vertical="center"/>
    </xf>
    <xf numFmtId="0" fontId="0" fillId="0" borderId="0">
      <alignment vertical="center"/>
    </xf>
    <xf numFmtId="0" fontId="0" fillId="0" borderId="0">
      <alignment vertical="center"/>
    </xf>
    <xf numFmtId="0" fontId="69" fillId="4"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0" applyNumberFormat="0" applyFill="0" applyBorder="0" applyAlignment="0" applyProtection="0">
      <alignment vertical="center"/>
    </xf>
    <xf numFmtId="0" fontId="0" fillId="0" borderId="0">
      <alignment vertical="center"/>
    </xf>
    <xf numFmtId="0" fontId="5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9" fillId="4"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60" fillId="11"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9" fillId="4"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7" fillId="9" borderId="0" applyNumberFormat="0" applyBorder="0" applyAlignment="0" applyProtection="0">
      <alignment vertical="center"/>
    </xf>
    <xf numFmtId="0" fontId="0" fillId="0" borderId="0"/>
    <xf numFmtId="0" fontId="57" fillId="9" borderId="0" applyNumberFormat="0" applyBorder="0" applyAlignment="0" applyProtection="0">
      <alignment vertical="center"/>
    </xf>
    <xf numFmtId="0" fontId="0" fillId="0" borderId="0"/>
    <xf numFmtId="0" fontId="57"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9" fillId="4" borderId="22" applyNumberFormat="0" applyAlignment="0" applyProtection="0">
      <alignment vertical="center"/>
    </xf>
    <xf numFmtId="0" fontId="0" fillId="0" borderId="0"/>
    <xf numFmtId="0" fontId="67" fillId="0" borderId="21" applyNumberFormat="0" applyFill="0" applyAlignment="0" applyProtection="0">
      <alignment vertical="center"/>
    </xf>
    <xf numFmtId="0" fontId="0" fillId="0" borderId="0"/>
    <xf numFmtId="0" fontId="67" fillId="0" borderId="21" applyNumberFormat="0" applyFill="0" applyAlignment="0" applyProtection="0">
      <alignment vertical="center"/>
    </xf>
    <xf numFmtId="0" fontId="0" fillId="0" borderId="0"/>
    <xf numFmtId="0" fontId="67" fillId="0" borderId="21" applyNumberFormat="0" applyFill="0" applyAlignment="0" applyProtection="0">
      <alignment vertical="center"/>
    </xf>
    <xf numFmtId="0" fontId="0" fillId="0" borderId="0"/>
    <xf numFmtId="0" fontId="67" fillId="0" borderId="21"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7" fillId="0" borderId="21" applyNumberFormat="0" applyFill="0" applyAlignment="0" applyProtection="0">
      <alignment vertical="center"/>
    </xf>
    <xf numFmtId="0" fontId="0" fillId="0" borderId="0"/>
    <xf numFmtId="0" fontId="67" fillId="0" borderId="21" applyNumberFormat="0" applyFill="0" applyAlignment="0" applyProtection="0">
      <alignment vertical="center"/>
    </xf>
    <xf numFmtId="0" fontId="0" fillId="0" borderId="0"/>
    <xf numFmtId="0" fontId="67" fillId="0" borderId="21" applyNumberFormat="0" applyFill="0" applyAlignment="0" applyProtection="0">
      <alignment vertical="center"/>
    </xf>
    <xf numFmtId="0" fontId="0" fillId="0" borderId="0"/>
    <xf numFmtId="0" fontId="67" fillId="0" borderId="21" applyNumberFormat="0" applyFill="0" applyAlignment="0" applyProtection="0">
      <alignment vertical="center"/>
    </xf>
    <xf numFmtId="0" fontId="0" fillId="0" borderId="0"/>
    <xf numFmtId="0" fontId="67" fillId="0" borderId="21"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2"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69" fillId="4"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69" fillId="4" borderId="22" applyNumberFormat="0" applyAlignment="0" applyProtection="0">
      <alignment vertical="center"/>
    </xf>
    <xf numFmtId="0" fontId="0" fillId="0" borderId="0"/>
    <xf numFmtId="0" fontId="0" fillId="0" borderId="0"/>
    <xf numFmtId="0" fontId="67" fillId="0" borderId="21" applyNumberFormat="0" applyFill="0" applyAlignment="0" applyProtection="0">
      <alignment vertical="center"/>
    </xf>
    <xf numFmtId="0" fontId="0" fillId="0" borderId="0"/>
    <xf numFmtId="0" fontId="67" fillId="0" borderId="21" applyNumberFormat="0" applyFill="0" applyAlignment="0" applyProtection="0">
      <alignment vertical="center"/>
    </xf>
    <xf numFmtId="0" fontId="0" fillId="0" borderId="0"/>
    <xf numFmtId="0" fontId="67" fillId="0" borderId="21" applyNumberFormat="0" applyFill="0" applyAlignment="0" applyProtection="0">
      <alignment vertical="center"/>
    </xf>
    <xf numFmtId="0" fontId="0" fillId="0" borderId="0"/>
    <xf numFmtId="0" fontId="67" fillId="0" borderId="21" applyNumberFormat="0" applyFill="0" applyAlignment="0" applyProtection="0">
      <alignment vertical="center"/>
    </xf>
    <xf numFmtId="0" fontId="0" fillId="0" borderId="0"/>
    <xf numFmtId="0" fontId="67" fillId="0" borderId="21" applyNumberFormat="0" applyFill="0" applyAlignment="0" applyProtection="0">
      <alignment vertical="center"/>
    </xf>
    <xf numFmtId="0" fontId="0" fillId="0" borderId="0"/>
    <xf numFmtId="0" fontId="0" fillId="0" borderId="0"/>
    <xf numFmtId="0" fontId="0" fillId="0" borderId="0"/>
    <xf numFmtId="0" fontId="0" fillId="0" borderId="0"/>
    <xf numFmtId="0" fontId="69" fillId="4" borderId="22" applyNumberFormat="0" applyAlignment="0" applyProtection="0">
      <alignment vertical="center"/>
    </xf>
    <xf numFmtId="0" fontId="0" fillId="0" borderId="0"/>
    <xf numFmtId="0" fontId="69" fillId="4" borderId="22" applyNumberFormat="0" applyAlignment="0" applyProtection="0">
      <alignment vertical="center"/>
    </xf>
    <xf numFmtId="0" fontId="0" fillId="0" borderId="0"/>
    <xf numFmtId="0" fontId="69" fillId="4" borderId="22" applyNumberFormat="0" applyAlignment="0" applyProtection="0">
      <alignment vertical="center"/>
    </xf>
    <xf numFmtId="0" fontId="0" fillId="0" borderId="0"/>
    <xf numFmtId="0" fontId="69" fillId="4" borderId="22" applyNumberFormat="0" applyAlignment="0" applyProtection="0">
      <alignment vertical="center"/>
    </xf>
    <xf numFmtId="0" fontId="0" fillId="0" borderId="0"/>
    <xf numFmtId="0" fontId="0" fillId="0" borderId="0"/>
    <xf numFmtId="0" fontId="0" fillId="0" borderId="0"/>
    <xf numFmtId="0" fontId="0" fillId="0" borderId="0"/>
    <xf numFmtId="0" fontId="52"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2" fillId="0" borderId="0" applyNumberFormat="0" applyFill="0" applyBorder="0" applyAlignment="0" applyProtection="0">
      <alignment vertical="center"/>
    </xf>
    <xf numFmtId="0" fontId="0" fillId="0" borderId="0"/>
    <xf numFmtId="0" fontId="57" fillId="9" borderId="0" applyNumberFormat="0" applyBorder="0" applyAlignment="0" applyProtection="0">
      <alignment vertical="center"/>
    </xf>
    <xf numFmtId="0" fontId="0" fillId="0" borderId="0"/>
    <xf numFmtId="0" fontId="57" fillId="9" borderId="0" applyNumberFormat="0" applyBorder="0" applyAlignment="0" applyProtection="0">
      <alignment vertical="center"/>
    </xf>
    <xf numFmtId="0" fontId="0" fillId="0" borderId="0"/>
    <xf numFmtId="0" fontId="57" fillId="9" borderId="0" applyNumberFormat="0" applyBorder="0" applyAlignment="0" applyProtection="0">
      <alignment vertical="center"/>
    </xf>
    <xf numFmtId="0" fontId="0" fillId="0" borderId="0"/>
    <xf numFmtId="0" fontId="0" fillId="0" borderId="0"/>
    <xf numFmtId="0" fontId="52"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67" fillId="0" borderId="21" applyNumberFormat="0" applyFill="0" applyAlignment="0" applyProtection="0">
      <alignment vertical="center"/>
    </xf>
    <xf numFmtId="0" fontId="0" fillId="0" borderId="0"/>
    <xf numFmtId="0" fontId="0" fillId="0" borderId="0"/>
    <xf numFmtId="0" fontId="67" fillId="0" borderId="21" applyNumberFormat="0" applyFill="0" applyAlignment="0" applyProtection="0">
      <alignment vertical="center"/>
    </xf>
    <xf numFmtId="0" fontId="0" fillId="0" borderId="0"/>
    <xf numFmtId="0" fontId="0" fillId="0" borderId="0"/>
    <xf numFmtId="0" fontId="67" fillId="0" borderId="21" applyNumberFormat="0" applyFill="0" applyAlignment="0" applyProtection="0">
      <alignment vertical="center"/>
    </xf>
    <xf numFmtId="0" fontId="0" fillId="0" borderId="0"/>
    <xf numFmtId="0" fontId="0" fillId="0" borderId="0"/>
    <xf numFmtId="0" fontId="67" fillId="0" borderId="21" applyNumberFormat="0" applyFill="0" applyAlignment="0" applyProtection="0">
      <alignment vertical="center"/>
    </xf>
    <xf numFmtId="0" fontId="0" fillId="0" borderId="0"/>
    <xf numFmtId="0" fontId="0" fillId="0" borderId="0"/>
    <xf numFmtId="0" fontId="67" fillId="0" borderId="21" applyNumberFormat="0" applyFill="0" applyAlignment="0" applyProtection="0">
      <alignment vertical="center"/>
    </xf>
    <xf numFmtId="0" fontId="0" fillId="0" borderId="0"/>
    <xf numFmtId="0" fontId="0" fillId="0" borderId="0"/>
    <xf numFmtId="0" fontId="0" fillId="0" borderId="0"/>
    <xf numFmtId="0" fontId="0" fillId="0" borderId="0"/>
    <xf numFmtId="0" fontId="52" fillId="0" borderId="0" applyNumberFormat="0" applyFill="0" applyBorder="0" applyAlignment="0" applyProtection="0">
      <alignment vertical="center"/>
    </xf>
    <xf numFmtId="0" fontId="0" fillId="0" borderId="0"/>
    <xf numFmtId="0" fontId="52"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7" fillId="9" borderId="0" applyNumberFormat="0" applyBorder="0" applyAlignment="0" applyProtection="0">
      <alignment vertical="center"/>
    </xf>
    <xf numFmtId="0" fontId="0" fillId="0" borderId="0"/>
    <xf numFmtId="0" fontId="52" fillId="0" borderId="0" applyNumberFormat="0" applyFill="0" applyBorder="0" applyAlignment="0" applyProtection="0">
      <alignment vertical="center"/>
    </xf>
    <xf numFmtId="0" fontId="0" fillId="0" borderId="0"/>
    <xf numFmtId="0" fontId="52" fillId="0" borderId="0" applyNumberFormat="0" applyFill="0" applyBorder="0" applyAlignment="0" applyProtection="0">
      <alignment vertical="center"/>
    </xf>
    <xf numFmtId="0" fontId="0" fillId="0" borderId="0"/>
    <xf numFmtId="0" fontId="52" fillId="0" borderId="0" applyNumberFormat="0" applyFill="0" applyBorder="0" applyAlignment="0" applyProtection="0">
      <alignment vertical="center"/>
    </xf>
    <xf numFmtId="0" fontId="0" fillId="0" borderId="0"/>
    <xf numFmtId="0" fontId="52" fillId="0" borderId="0" applyNumberFormat="0" applyFill="0" applyBorder="0" applyAlignment="0" applyProtection="0">
      <alignment vertical="center"/>
    </xf>
    <xf numFmtId="0" fontId="0" fillId="0" borderId="0"/>
    <xf numFmtId="0" fontId="52" fillId="0" borderId="0" applyNumberFormat="0" applyFill="0" applyBorder="0" applyAlignment="0" applyProtection="0">
      <alignment vertical="center"/>
    </xf>
    <xf numFmtId="0" fontId="0" fillId="0" borderId="0"/>
    <xf numFmtId="0" fontId="0" fillId="0" borderId="0"/>
    <xf numFmtId="0" fontId="52"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2" fillId="0" borderId="0" applyNumberFormat="0" applyFill="0" applyBorder="0" applyAlignment="0" applyProtection="0">
      <alignment vertical="center"/>
    </xf>
    <xf numFmtId="0" fontId="0" fillId="0" borderId="0"/>
    <xf numFmtId="0" fontId="0" fillId="0" borderId="0"/>
    <xf numFmtId="0" fontId="60" fillId="11" borderId="19" applyNumberFormat="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0" fillId="0" borderId="0"/>
    <xf numFmtId="0" fontId="0" fillId="0" borderId="0"/>
    <xf numFmtId="0" fontId="0" fillId="0" borderId="0"/>
    <xf numFmtId="0" fontId="69" fillId="4"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9" fillId="4" borderId="22" applyNumberFormat="0" applyAlignment="0" applyProtection="0">
      <alignment vertical="center"/>
    </xf>
    <xf numFmtId="0" fontId="52"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69" fillId="4" borderId="22" applyNumberFormat="0" applyAlignment="0" applyProtection="0">
      <alignment vertical="center"/>
    </xf>
    <xf numFmtId="0" fontId="0" fillId="0" borderId="0"/>
    <xf numFmtId="0" fontId="0" fillId="0" borderId="0"/>
    <xf numFmtId="0" fontId="53" fillId="4" borderId="16" applyNumberFormat="0" applyAlignment="0" applyProtection="0">
      <alignment vertical="center"/>
    </xf>
    <xf numFmtId="0" fontId="0" fillId="0" borderId="0"/>
    <xf numFmtId="0" fontId="53" fillId="4" borderId="16" applyNumberFormat="0" applyAlignment="0" applyProtection="0">
      <alignment vertical="center"/>
    </xf>
    <xf numFmtId="0" fontId="0" fillId="0" borderId="0"/>
    <xf numFmtId="0" fontId="53" fillId="4"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9" fillId="4"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9" fillId="4" borderId="22"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0" fillId="0" borderId="0"/>
    <xf numFmtId="0" fontId="53" fillId="4"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61" fillId="12" borderId="16" applyNumberFormat="0" applyAlignment="0" applyProtection="0">
      <alignment vertical="center"/>
    </xf>
    <xf numFmtId="0" fontId="0" fillId="0" borderId="0"/>
    <xf numFmtId="0" fontId="0" fillId="0" borderId="0"/>
    <xf numFmtId="0" fontId="58" fillId="0" borderId="0" applyNumberFormat="0" applyFill="0" applyBorder="0" applyAlignment="0" applyProtection="0">
      <alignment vertical="center"/>
    </xf>
    <xf numFmtId="0" fontId="0" fillId="0" borderId="0"/>
    <xf numFmtId="0" fontId="58" fillId="0" borderId="0" applyNumberFormat="0" applyFill="0" applyBorder="0" applyAlignment="0" applyProtection="0">
      <alignment vertical="center"/>
    </xf>
    <xf numFmtId="0" fontId="0" fillId="0" borderId="0"/>
    <xf numFmtId="0" fontId="58" fillId="0" borderId="0" applyNumberFormat="0" applyFill="0" applyBorder="0" applyAlignment="0" applyProtection="0">
      <alignment vertical="center"/>
    </xf>
    <xf numFmtId="0" fontId="0" fillId="0" borderId="0"/>
    <xf numFmtId="0" fontId="5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0" fillId="11" borderId="19" applyNumberFormat="0" applyAlignment="0" applyProtection="0">
      <alignment vertical="center"/>
    </xf>
    <xf numFmtId="0" fontId="0" fillId="0" borderId="0"/>
    <xf numFmtId="0" fontId="0" fillId="0" borderId="0"/>
    <xf numFmtId="0" fontId="69" fillId="4" borderId="22" applyNumberFormat="0" applyAlignment="0" applyProtection="0">
      <alignment vertical="center"/>
    </xf>
    <xf numFmtId="0" fontId="0" fillId="0" borderId="0"/>
    <xf numFmtId="0" fontId="0" fillId="0" borderId="0"/>
    <xf numFmtId="0" fontId="58" fillId="0" borderId="0" applyNumberFormat="0" applyFill="0" applyBorder="0" applyAlignment="0" applyProtection="0">
      <alignment vertical="center"/>
    </xf>
    <xf numFmtId="0" fontId="0" fillId="0" borderId="0"/>
    <xf numFmtId="0" fontId="0" fillId="6" borderId="15" applyNumberFormat="0" applyFont="0" applyAlignment="0" applyProtection="0">
      <alignment vertical="center"/>
    </xf>
    <xf numFmtId="0" fontId="57" fillId="9" borderId="0" applyNumberFormat="0" applyBorder="0" applyAlignment="0" applyProtection="0">
      <alignment vertical="center"/>
    </xf>
    <xf numFmtId="0" fontId="0" fillId="0" borderId="0"/>
    <xf numFmtId="0" fontId="0" fillId="6" borderId="15" applyNumberFormat="0" applyFont="0" applyAlignment="0" applyProtection="0">
      <alignment vertical="center"/>
    </xf>
    <xf numFmtId="0" fontId="0" fillId="0" borderId="0"/>
    <xf numFmtId="0" fontId="0" fillId="6" borderId="15" applyNumberFormat="0" applyFon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5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58" fillId="0" borderId="0" applyNumberFormat="0" applyFill="0" applyBorder="0" applyAlignment="0" applyProtection="0">
      <alignment vertical="center"/>
    </xf>
    <xf numFmtId="0" fontId="0" fillId="0" borderId="0"/>
    <xf numFmtId="0" fontId="5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67" fillId="0" borderId="21" applyNumberFormat="0" applyFill="0" applyAlignment="0" applyProtection="0">
      <alignment vertical="center"/>
    </xf>
    <xf numFmtId="0" fontId="0" fillId="0" borderId="0"/>
    <xf numFmtId="0" fontId="69" fillId="4"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69" fillId="4" borderId="22" applyNumberFormat="0" applyAlignment="0" applyProtection="0">
      <alignment vertical="center"/>
    </xf>
    <xf numFmtId="0" fontId="0" fillId="0" borderId="0"/>
    <xf numFmtId="0" fontId="0" fillId="0" borderId="0"/>
    <xf numFmtId="0" fontId="62" fillId="0" borderId="20" applyNumberFormat="0" applyFill="0" applyAlignment="0" applyProtection="0">
      <alignment vertical="center"/>
    </xf>
    <xf numFmtId="0" fontId="0" fillId="0" borderId="0"/>
    <xf numFmtId="0" fontId="62"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9" fillId="4" borderId="22" applyNumberFormat="0" applyAlignment="0" applyProtection="0">
      <alignment vertical="center"/>
    </xf>
    <xf numFmtId="0" fontId="0" fillId="0" borderId="0"/>
    <xf numFmtId="0" fontId="52" fillId="0" borderId="0" applyNumberFormat="0" applyFill="0" applyBorder="0" applyAlignment="0" applyProtection="0">
      <alignment vertical="center"/>
    </xf>
    <xf numFmtId="0" fontId="0" fillId="0" borderId="0"/>
    <xf numFmtId="0" fontId="52"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9" fillId="4"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9" fillId="4" borderId="22" applyNumberFormat="0" applyAlignment="0" applyProtection="0">
      <alignment vertical="center"/>
    </xf>
    <xf numFmtId="0" fontId="0" fillId="0" borderId="0"/>
    <xf numFmtId="0" fontId="52" fillId="0" borderId="0" applyNumberFormat="0" applyFill="0" applyBorder="0" applyAlignment="0" applyProtection="0">
      <alignment vertical="center"/>
    </xf>
    <xf numFmtId="0" fontId="0" fillId="0" borderId="0"/>
    <xf numFmtId="0" fontId="52"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67" fillId="0" borderId="21" applyNumberFormat="0" applyFill="0" applyAlignment="0" applyProtection="0">
      <alignment vertical="center"/>
    </xf>
    <xf numFmtId="0" fontId="0" fillId="0" borderId="0"/>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9" fillId="4"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3" fillId="4" borderId="16" applyNumberFormat="0" applyAlignment="0" applyProtection="0">
      <alignment vertical="center"/>
    </xf>
    <xf numFmtId="0" fontId="0" fillId="0" borderId="0"/>
    <xf numFmtId="0" fontId="53" fillId="4" borderId="16" applyNumberFormat="0" applyAlignment="0" applyProtection="0">
      <alignment vertical="center"/>
    </xf>
    <xf numFmtId="0" fontId="0" fillId="0" borderId="0"/>
    <xf numFmtId="0" fontId="53" fillId="4"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9" fillId="4" borderId="22" applyNumberFormat="0" applyAlignment="0" applyProtection="0">
      <alignment vertical="center"/>
    </xf>
    <xf numFmtId="0" fontId="0" fillId="0" borderId="0"/>
    <xf numFmtId="0" fontId="58" fillId="0" borderId="0" applyNumberFormat="0" applyFill="0" applyBorder="0" applyAlignment="0" applyProtection="0">
      <alignment vertical="center"/>
    </xf>
    <xf numFmtId="0" fontId="0" fillId="0" borderId="0"/>
    <xf numFmtId="0" fontId="58" fillId="0" borderId="0" applyNumberFormat="0" applyFill="0" applyBorder="0" applyAlignment="0" applyProtection="0">
      <alignment vertical="center"/>
    </xf>
    <xf numFmtId="0" fontId="0" fillId="0" borderId="0"/>
    <xf numFmtId="0" fontId="58" fillId="0" borderId="0" applyNumberFormat="0" applyFill="0" applyBorder="0" applyAlignment="0" applyProtection="0">
      <alignment vertical="center"/>
    </xf>
    <xf numFmtId="0" fontId="0" fillId="0" borderId="0"/>
    <xf numFmtId="0" fontId="58" fillId="0" borderId="0" applyNumberFormat="0" applyFill="0" applyBorder="0" applyAlignment="0" applyProtection="0">
      <alignment vertical="center"/>
    </xf>
    <xf numFmtId="0" fontId="0" fillId="0" borderId="0"/>
    <xf numFmtId="0" fontId="69" fillId="4" borderId="22" applyNumberFormat="0" applyAlignment="0" applyProtection="0">
      <alignment vertical="center"/>
    </xf>
    <xf numFmtId="0" fontId="0" fillId="0" borderId="0"/>
    <xf numFmtId="0" fontId="0" fillId="0" borderId="0"/>
    <xf numFmtId="0" fontId="63"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9" fillId="4" borderId="22" applyNumberFormat="0" applyAlignment="0" applyProtection="0">
      <alignment vertical="center"/>
    </xf>
    <xf numFmtId="0" fontId="0" fillId="0" borderId="0"/>
    <xf numFmtId="0" fontId="0" fillId="0" borderId="0"/>
    <xf numFmtId="0" fontId="0" fillId="0" borderId="0"/>
    <xf numFmtId="0" fontId="0" fillId="0" borderId="0"/>
    <xf numFmtId="0" fontId="51" fillId="0" borderId="0">
      <alignment vertical="center"/>
    </xf>
    <xf numFmtId="0" fontId="69" fillId="4" borderId="22" applyNumberFormat="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69" fillId="4" borderId="22" applyNumberFormat="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6" borderId="15" applyNumberFormat="0" applyFont="0" applyAlignment="0" applyProtection="0">
      <alignment vertical="center"/>
    </xf>
    <xf numFmtId="0" fontId="69" fillId="4" borderId="22" applyNumberFormat="0" applyAlignment="0" applyProtection="0">
      <alignment vertical="center"/>
    </xf>
    <xf numFmtId="0" fontId="9"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0" fillId="6" borderId="15" applyNumberFormat="0" applyFont="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9" fillId="0" borderId="0">
      <alignment vertical="center"/>
    </xf>
    <xf numFmtId="0" fontId="52" fillId="0" borderId="0" applyNumberFormat="0" applyFill="0" applyBorder="0" applyAlignment="0" applyProtection="0">
      <alignment vertical="center"/>
    </xf>
    <xf numFmtId="0" fontId="51" fillId="0" borderId="0">
      <alignment vertical="center"/>
    </xf>
    <xf numFmtId="0" fontId="67" fillId="0" borderId="21" applyNumberFormat="0" applyFill="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2" fillId="0" borderId="0" applyNumberFormat="0" applyFill="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61" fillId="12" borderId="16" applyNumberFormat="0" applyAlignment="0" applyProtection="0">
      <alignment vertical="center"/>
    </xf>
    <xf numFmtId="0" fontId="52" fillId="0" borderId="0" applyNumberFormat="0" applyFill="0" applyBorder="0" applyAlignment="0" applyProtection="0">
      <alignment vertical="center"/>
    </xf>
    <xf numFmtId="0" fontId="51" fillId="0" borderId="0">
      <alignment vertical="center"/>
    </xf>
    <xf numFmtId="0" fontId="52" fillId="0" borderId="0" applyNumberFormat="0" applyFill="0" applyBorder="0" applyAlignment="0" applyProtection="0">
      <alignment vertical="center"/>
    </xf>
    <xf numFmtId="0" fontId="51" fillId="0" borderId="0">
      <alignment vertical="center"/>
    </xf>
    <xf numFmtId="0" fontId="60" fillId="11"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9" fillId="4"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1" fillId="12"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9" fillId="4"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69" fillId="4" borderId="22" applyNumberFormat="0" applyAlignment="0" applyProtection="0">
      <alignment vertical="center"/>
    </xf>
    <xf numFmtId="0" fontId="52" fillId="0" borderId="0" applyNumberFormat="0" applyFill="0" applyBorder="0" applyAlignment="0" applyProtection="0">
      <alignment vertical="center"/>
    </xf>
    <xf numFmtId="0" fontId="0" fillId="0" borderId="0"/>
    <xf numFmtId="0" fontId="67" fillId="0" borderId="21" applyNumberFormat="0" applyFill="0" applyAlignment="0" applyProtection="0">
      <alignment vertical="center"/>
    </xf>
    <xf numFmtId="0" fontId="0" fillId="0" borderId="0"/>
    <xf numFmtId="0" fontId="67" fillId="0" borderId="21" applyNumberFormat="0" applyFill="0" applyAlignment="0" applyProtection="0">
      <alignment vertical="center"/>
    </xf>
    <xf numFmtId="0" fontId="0" fillId="0" borderId="0"/>
    <xf numFmtId="0" fontId="67" fillId="0" borderId="21" applyNumberFormat="0" applyFill="0" applyAlignment="0" applyProtection="0">
      <alignment vertical="center"/>
    </xf>
    <xf numFmtId="0" fontId="0" fillId="0" borderId="0"/>
    <xf numFmtId="0" fontId="67" fillId="0" borderId="21"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9" fillId="4" borderId="22" applyNumberFormat="0" applyAlignment="0" applyProtection="0">
      <alignment vertical="center"/>
    </xf>
    <xf numFmtId="0" fontId="0" fillId="0" borderId="0"/>
    <xf numFmtId="0" fontId="69" fillId="4" borderId="22" applyNumberFormat="0" applyAlignment="0" applyProtection="0">
      <alignment vertical="center"/>
    </xf>
    <xf numFmtId="0" fontId="0" fillId="0" borderId="0"/>
    <xf numFmtId="0" fontId="69" fillId="4" borderId="22" applyNumberFormat="0" applyAlignment="0" applyProtection="0">
      <alignment vertical="center"/>
    </xf>
    <xf numFmtId="0" fontId="53" fillId="4"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7" fillId="0" borderId="21" applyNumberFormat="0" applyFill="0" applyAlignment="0" applyProtection="0">
      <alignment vertical="center"/>
    </xf>
    <xf numFmtId="0" fontId="0" fillId="0" borderId="0"/>
    <xf numFmtId="0" fontId="67" fillId="0" borderId="21" applyNumberFormat="0" applyFill="0" applyAlignment="0" applyProtection="0">
      <alignment vertical="center"/>
    </xf>
    <xf numFmtId="0" fontId="0" fillId="0" borderId="0"/>
    <xf numFmtId="0" fontId="69" fillId="4" borderId="22" applyNumberFormat="0" applyAlignment="0" applyProtection="0">
      <alignment vertical="center"/>
    </xf>
    <xf numFmtId="0" fontId="67" fillId="0" borderId="21"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69" fillId="4" borderId="22" applyNumberFormat="0" applyAlignment="0" applyProtection="0">
      <alignment vertical="center"/>
    </xf>
    <xf numFmtId="0" fontId="67" fillId="0" borderId="21" applyNumberFormat="0" applyFill="0" applyAlignment="0" applyProtection="0">
      <alignment vertical="center"/>
    </xf>
    <xf numFmtId="0" fontId="0" fillId="0" borderId="0"/>
    <xf numFmtId="0" fontId="0" fillId="0" borderId="0"/>
    <xf numFmtId="0" fontId="0" fillId="0" borderId="0"/>
    <xf numFmtId="0" fontId="0" fillId="0" borderId="0"/>
    <xf numFmtId="0" fontId="57"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9" fillId="4" borderId="22" applyNumberFormat="0" applyAlignment="0" applyProtection="0">
      <alignment vertical="center"/>
    </xf>
    <xf numFmtId="0" fontId="67" fillId="0" borderId="21" applyNumberFormat="0" applyFill="0" applyAlignment="0" applyProtection="0">
      <alignment vertical="center"/>
    </xf>
    <xf numFmtId="0" fontId="0" fillId="0" borderId="0"/>
    <xf numFmtId="0" fontId="69" fillId="4" borderId="22" applyNumberFormat="0" applyAlignment="0" applyProtection="0">
      <alignment vertical="center"/>
    </xf>
    <xf numFmtId="0" fontId="67" fillId="0" borderId="21" applyNumberFormat="0" applyFill="0" applyAlignment="0" applyProtection="0">
      <alignment vertical="center"/>
    </xf>
    <xf numFmtId="0" fontId="0" fillId="0" borderId="0"/>
    <xf numFmtId="0" fontId="69" fillId="4" borderId="22" applyNumberFormat="0" applyAlignment="0" applyProtection="0">
      <alignment vertical="center"/>
    </xf>
    <xf numFmtId="0" fontId="0" fillId="0" borderId="0"/>
    <xf numFmtId="0" fontId="69" fillId="4" borderId="22" applyNumberFormat="0" applyAlignment="0" applyProtection="0">
      <alignment vertical="center"/>
    </xf>
    <xf numFmtId="0" fontId="0" fillId="0" borderId="0"/>
    <xf numFmtId="0" fontId="0" fillId="0" borderId="0"/>
    <xf numFmtId="0" fontId="0" fillId="0" borderId="0"/>
    <xf numFmtId="0" fontId="60" fillId="11" borderId="19" applyNumberFormat="0" applyAlignment="0" applyProtection="0">
      <alignment vertical="center"/>
    </xf>
    <xf numFmtId="0" fontId="0" fillId="0" borderId="0"/>
    <xf numFmtId="0" fontId="0" fillId="0" borderId="0"/>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61" fillId="12" borderId="16" applyNumberFormat="0" applyAlignment="0" applyProtection="0">
      <alignment vertical="center"/>
    </xf>
    <xf numFmtId="0" fontId="0" fillId="0" borderId="0"/>
    <xf numFmtId="0" fontId="52"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2" fillId="0" borderId="0" applyNumberFormat="0" applyFill="0" applyBorder="0" applyAlignment="0" applyProtection="0">
      <alignment vertical="center"/>
    </xf>
    <xf numFmtId="0" fontId="0" fillId="0" borderId="0"/>
    <xf numFmtId="0" fontId="52" fillId="0" borderId="0" applyNumberFormat="0" applyFill="0" applyBorder="0" applyAlignment="0" applyProtection="0">
      <alignment vertical="center"/>
    </xf>
    <xf numFmtId="0" fontId="0" fillId="0" borderId="0"/>
    <xf numFmtId="0" fontId="52" fillId="0" borderId="0" applyNumberFormat="0" applyFill="0" applyBorder="0" applyAlignment="0" applyProtection="0">
      <alignment vertical="center"/>
    </xf>
    <xf numFmtId="0" fontId="0" fillId="0" borderId="0"/>
    <xf numFmtId="0" fontId="0" fillId="0" borderId="0"/>
    <xf numFmtId="0" fontId="60" fillId="11" borderId="19" applyNumberFormat="0" applyAlignment="0" applyProtection="0">
      <alignment vertical="center"/>
    </xf>
    <xf numFmtId="0" fontId="0" fillId="0" borderId="0"/>
    <xf numFmtId="0" fontId="0" fillId="0" borderId="0"/>
    <xf numFmtId="0" fontId="0" fillId="0" borderId="0"/>
    <xf numFmtId="0" fontId="57" fillId="9" borderId="0" applyNumberFormat="0" applyBorder="0" applyAlignment="0" applyProtection="0">
      <alignment vertical="center"/>
    </xf>
    <xf numFmtId="0" fontId="0" fillId="0" borderId="0"/>
    <xf numFmtId="0" fontId="57" fillId="9" borderId="0" applyNumberFormat="0" applyBorder="0" applyAlignment="0" applyProtection="0">
      <alignment vertical="center"/>
    </xf>
    <xf numFmtId="0" fontId="0" fillId="0" borderId="0"/>
    <xf numFmtId="0" fontId="62" fillId="0" borderId="20" applyNumberFormat="0" applyFill="0" applyAlignment="0" applyProtection="0">
      <alignment vertical="center"/>
    </xf>
    <xf numFmtId="0" fontId="0" fillId="0" borderId="0"/>
    <xf numFmtId="0" fontId="62" fillId="0" borderId="20" applyNumberFormat="0" applyFill="0" applyAlignment="0" applyProtection="0">
      <alignment vertical="center"/>
    </xf>
    <xf numFmtId="0" fontId="0" fillId="0" borderId="0"/>
    <xf numFmtId="0" fontId="62" fillId="0" borderId="20" applyNumberFormat="0" applyFill="0" applyAlignment="0" applyProtection="0">
      <alignment vertical="center"/>
    </xf>
    <xf numFmtId="0" fontId="0" fillId="0" borderId="0"/>
    <xf numFmtId="0" fontId="62"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69" fillId="4" borderId="22" applyNumberFormat="0" applyAlignment="0" applyProtection="0">
      <alignment vertical="center"/>
    </xf>
    <xf numFmtId="0" fontId="0" fillId="0" borderId="0"/>
    <xf numFmtId="0" fontId="52" fillId="0" borderId="0" applyNumberFormat="0" applyFill="0" applyBorder="0" applyAlignment="0" applyProtection="0">
      <alignment vertical="center"/>
    </xf>
    <xf numFmtId="0" fontId="0" fillId="0" borderId="0"/>
    <xf numFmtId="0" fontId="52" fillId="0" borderId="0" applyNumberFormat="0" applyFill="0" applyBorder="0" applyAlignment="0" applyProtection="0">
      <alignment vertical="center"/>
    </xf>
    <xf numFmtId="0" fontId="0" fillId="0" borderId="0"/>
    <xf numFmtId="0" fontId="52" fillId="0" borderId="0" applyNumberFormat="0" applyFill="0" applyBorder="0" applyAlignment="0" applyProtection="0">
      <alignment vertical="center"/>
    </xf>
    <xf numFmtId="0" fontId="0" fillId="0" borderId="0"/>
    <xf numFmtId="0" fontId="52"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2" fillId="0" borderId="0" applyNumberFormat="0" applyFill="0" applyBorder="0" applyAlignment="0" applyProtection="0">
      <alignment vertical="center"/>
    </xf>
    <xf numFmtId="0" fontId="0" fillId="0" borderId="0"/>
    <xf numFmtId="0" fontId="52" fillId="0" borderId="0" applyNumberFormat="0" applyFill="0" applyBorder="0" applyAlignment="0" applyProtection="0">
      <alignment vertical="center"/>
    </xf>
    <xf numFmtId="0" fontId="0" fillId="0" borderId="0"/>
    <xf numFmtId="0" fontId="52" fillId="0" borderId="0" applyNumberFormat="0" applyFill="0" applyBorder="0" applyAlignment="0" applyProtection="0">
      <alignment vertical="center"/>
    </xf>
    <xf numFmtId="0" fontId="0" fillId="0" borderId="0"/>
    <xf numFmtId="0" fontId="52" fillId="0" borderId="0" applyNumberFormat="0" applyFill="0" applyBorder="0" applyAlignment="0" applyProtection="0">
      <alignment vertical="center"/>
    </xf>
    <xf numFmtId="0" fontId="0" fillId="0" borderId="0"/>
    <xf numFmtId="0" fontId="69" fillId="4" borderId="22" applyNumberFormat="0" applyAlignment="0" applyProtection="0">
      <alignment vertical="center"/>
    </xf>
    <xf numFmtId="0" fontId="0" fillId="0" borderId="0"/>
    <xf numFmtId="0" fontId="0" fillId="0" borderId="0"/>
    <xf numFmtId="0" fontId="69" fillId="4"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9" fillId="4" borderId="22" applyNumberFormat="0" applyAlignment="0" applyProtection="0">
      <alignment vertical="center"/>
    </xf>
    <xf numFmtId="0" fontId="0" fillId="0" borderId="0"/>
    <xf numFmtId="0" fontId="69" fillId="4" borderId="22" applyNumberFormat="0" applyAlignment="0" applyProtection="0">
      <alignment vertical="center"/>
    </xf>
    <xf numFmtId="0" fontId="0" fillId="0" borderId="0"/>
    <xf numFmtId="0" fontId="69" fillId="4"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7" fillId="0" borderId="21"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67" fillId="0" borderId="21"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0" fillId="11" borderId="19" applyNumberFormat="0" applyAlignment="0" applyProtection="0">
      <alignment vertical="center"/>
    </xf>
    <xf numFmtId="0" fontId="0" fillId="0" borderId="0"/>
    <xf numFmtId="0" fontId="0" fillId="0" borderId="0"/>
    <xf numFmtId="0" fontId="0" fillId="0" borderId="0"/>
    <xf numFmtId="0" fontId="0" fillId="0" borderId="0"/>
    <xf numFmtId="0" fontId="53" fillId="4" borderId="16" applyNumberFormat="0" applyAlignment="0" applyProtection="0">
      <alignment vertical="center"/>
    </xf>
    <xf numFmtId="0" fontId="0" fillId="0" borderId="0"/>
    <xf numFmtId="0" fontId="53" fillId="4" borderId="16" applyNumberFormat="0" applyAlignment="0" applyProtection="0">
      <alignment vertical="center"/>
    </xf>
    <xf numFmtId="0" fontId="0" fillId="0" borderId="0"/>
    <xf numFmtId="0" fontId="53" fillId="4" borderId="16" applyNumberFormat="0" applyAlignment="0" applyProtection="0">
      <alignment vertical="center"/>
    </xf>
    <xf numFmtId="0" fontId="0" fillId="0" borderId="0"/>
    <xf numFmtId="0" fontId="63" fillId="13" borderId="0" applyNumberFormat="0" applyBorder="0" applyAlignment="0" applyProtection="0">
      <alignment vertical="center"/>
    </xf>
    <xf numFmtId="0" fontId="53" fillId="4" borderId="16" applyNumberFormat="0" applyAlignment="0" applyProtection="0">
      <alignment vertical="center"/>
    </xf>
    <xf numFmtId="0" fontId="0" fillId="0" borderId="0"/>
    <xf numFmtId="0" fontId="63"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9" fillId="4"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69" fillId="4" borderId="22" applyNumberFormat="0" applyAlignment="0" applyProtection="0">
      <alignment vertical="center"/>
    </xf>
    <xf numFmtId="0" fontId="0" fillId="0" borderId="0"/>
    <xf numFmtId="0" fontId="0" fillId="0" borderId="0"/>
    <xf numFmtId="0" fontId="0" fillId="0" borderId="0"/>
    <xf numFmtId="0" fontId="0" fillId="0" borderId="0"/>
    <xf numFmtId="0" fontId="69" fillId="4" borderId="22" applyNumberFormat="0" applyAlignment="0" applyProtection="0">
      <alignment vertical="center"/>
    </xf>
    <xf numFmtId="0" fontId="0" fillId="0" borderId="0"/>
    <xf numFmtId="0" fontId="69" fillId="4" borderId="22" applyNumberFormat="0" applyAlignment="0" applyProtection="0">
      <alignment vertical="center"/>
    </xf>
    <xf numFmtId="0" fontId="0" fillId="0" borderId="0"/>
    <xf numFmtId="0" fontId="69" fillId="4" borderId="22" applyNumberFormat="0" applyAlignment="0" applyProtection="0">
      <alignment vertical="center"/>
    </xf>
    <xf numFmtId="0" fontId="0" fillId="0" borderId="0"/>
    <xf numFmtId="0" fontId="69" fillId="4" borderId="22" applyNumberFormat="0" applyAlignment="0" applyProtection="0">
      <alignment vertical="center"/>
    </xf>
    <xf numFmtId="0" fontId="0" fillId="0" borderId="0"/>
    <xf numFmtId="0" fontId="69" fillId="4" borderId="22" applyNumberFormat="0" applyAlignment="0" applyProtection="0">
      <alignment vertical="center"/>
    </xf>
    <xf numFmtId="0" fontId="0" fillId="0" borderId="0"/>
    <xf numFmtId="0" fontId="69" fillId="4" borderId="22" applyNumberFormat="0" applyAlignment="0" applyProtection="0">
      <alignment vertical="center"/>
    </xf>
    <xf numFmtId="0" fontId="0" fillId="0" borderId="0"/>
    <xf numFmtId="0" fontId="69" fillId="4" borderId="22" applyNumberFormat="0" applyAlignment="0" applyProtection="0">
      <alignment vertical="center"/>
    </xf>
    <xf numFmtId="0" fontId="0" fillId="0" borderId="0"/>
    <xf numFmtId="0" fontId="69" fillId="4"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67" fillId="0" borderId="21" applyNumberFormat="0" applyFill="0" applyAlignment="0" applyProtection="0">
      <alignment vertical="center"/>
    </xf>
    <xf numFmtId="0" fontId="0" fillId="0" borderId="0"/>
    <xf numFmtId="0" fontId="0" fillId="0" borderId="0"/>
    <xf numFmtId="0" fontId="0" fillId="0" borderId="0"/>
    <xf numFmtId="0" fontId="63" fillId="13" borderId="0" applyNumberFormat="0" applyBorder="0" applyAlignment="0" applyProtection="0">
      <alignment vertical="center"/>
    </xf>
    <xf numFmtId="0" fontId="0" fillId="0" borderId="0"/>
    <xf numFmtId="0" fontId="58" fillId="0" borderId="0" applyNumberFormat="0" applyFill="0" applyBorder="0" applyAlignment="0" applyProtection="0">
      <alignment vertical="center"/>
    </xf>
    <xf numFmtId="0" fontId="0" fillId="0" borderId="0"/>
    <xf numFmtId="0" fontId="5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60" fillId="11" borderId="19" applyNumberFormat="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62" fillId="0" borderId="20" applyNumberFormat="0" applyFill="0" applyAlignment="0" applyProtection="0">
      <alignment vertical="center"/>
    </xf>
    <xf numFmtId="0" fontId="51" fillId="0" borderId="0">
      <alignment vertical="center"/>
    </xf>
    <xf numFmtId="0" fontId="61" fillId="12" borderId="16" applyNumberFormat="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61" fillId="12" borderId="16" applyNumberFormat="0" applyAlignment="0" applyProtection="0">
      <alignment vertical="center"/>
    </xf>
    <xf numFmtId="0" fontId="51" fillId="0" borderId="0">
      <alignment vertical="center"/>
    </xf>
    <xf numFmtId="0" fontId="61" fillId="12" borderId="16" applyNumberFormat="0" applyAlignment="0" applyProtection="0">
      <alignment vertical="center"/>
    </xf>
    <xf numFmtId="0" fontId="51" fillId="0" borderId="0">
      <alignment vertical="center"/>
    </xf>
    <xf numFmtId="0" fontId="61" fillId="12" borderId="16" applyNumberFormat="0" applyAlignment="0" applyProtection="0">
      <alignment vertical="center"/>
    </xf>
    <xf numFmtId="0" fontId="51" fillId="0" borderId="0">
      <alignment vertical="center"/>
    </xf>
    <xf numFmtId="0" fontId="61" fillId="12" borderId="16" applyNumberFormat="0" applyAlignment="0" applyProtection="0">
      <alignment vertical="center"/>
    </xf>
    <xf numFmtId="0" fontId="51" fillId="0" borderId="0">
      <alignment vertical="center"/>
    </xf>
    <xf numFmtId="0" fontId="57" fillId="9" borderId="0" applyNumberFormat="0" applyBorder="0" applyAlignment="0" applyProtection="0">
      <alignment vertical="center"/>
    </xf>
    <xf numFmtId="0" fontId="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2"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52"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2" fillId="0" borderId="0" applyNumberFormat="0" applyFill="0" applyBorder="0" applyAlignment="0" applyProtection="0">
      <alignment vertical="center"/>
    </xf>
    <xf numFmtId="0" fontId="0" fillId="0" borderId="0"/>
    <xf numFmtId="0" fontId="52" fillId="0" borderId="0" applyNumberFormat="0" applyFill="0" applyBorder="0" applyAlignment="0" applyProtection="0">
      <alignment vertical="center"/>
    </xf>
    <xf numFmtId="0" fontId="0" fillId="0" borderId="0"/>
    <xf numFmtId="0" fontId="52" fillId="0" borderId="0" applyNumberFormat="0" applyFill="0" applyBorder="0" applyAlignment="0" applyProtection="0">
      <alignment vertical="center"/>
    </xf>
    <xf numFmtId="0" fontId="0" fillId="0" borderId="0"/>
    <xf numFmtId="0" fontId="52"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67" fillId="0" borderId="21" applyNumberFormat="0" applyFill="0" applyAlignment="0" applyProtection="0">
      <alignment vertical="center"/>
    </xf>
    <xf numFmtId="0" fontId="57" fillId="9" borderId="0" applyNumberFormat="0" applyBorder="0" applyAlignment="0" applyProtection="0">
      <alignment vertical="center"/>
    </xf>
    <xf numFmtId="0" fontId="69" fillId="4" borderId="22" applyNumberFormat="0" applyAlignment="0" applyProtection="0">
      <alignment vertical="center"/>
    </xf>
    <xf numFmtId="0" fontId="57" fillId="9" borderId="0" applyNumberFormat="0" applyBorder="0" applyAlignment="0" applyProtection="0">
      <alignment vertical="center"/>
    </xf>
    <xf numFmtId="0" fontId="69" fillId="4" borderId="22" applyNumberFormat="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62" fillId="0" borderId="20" applyNumberFormat="0" applyFill="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63" fillId="13" borderId="0" applyNumberFormat="0" applyBorder="0" applyAlignment="0" applyProtection="0">
      <alignment vertical="center"/>
    </xf>
    <xf numFmtId="0" fontId="57" fillId="9" borderId="0" applyNumberFormat="0" applyBorder="0" applyAlignment="0" applyProtection="0">
      <alignment vertical="center"/>
    </xf>
    <xf numFmtId="0" fontId="63" fillId="13" borderId="0" applyNumberFormat="0" applyBorder="0" applyAlignment="0" applyProtection="0">
      <alignment vertical="center"/>
    </xf>
    <xf numFmtId="0" fontId="57" fillId="9" borderId="0" applyNumberFormat="0" applyBorder="0" applyAlignment="0" applyProtection="0">
      <alignment vertical="center"/>
    </xf>
    <xf numFmtId="0" fontId="63" fillId="13"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60" fillId="11" borderId="19" applyNumberFormat="0" applyAlignment="0" applyProtection="0">
      <alignment vertical="center"/>
    </xf>
    <xf numFmtId="0" fontId="57" fillId="9" borderId="0" applyNumberFormat="0" applyBorder="0" applyAlignment="0" applyProtection="0">
      <alignment vertical="center"/>
    </xf>
    <xf numFmtId="0" fontId="58" fillId="0" borderId="0" applyNumberFormat="0" applyFill="0" applyBorder="0" applyAlignment="0" applyProtection="0">
      <alignment vertical="center"/>
    </xf>
    <xf numFmtId="0" fontId="57" fillId="9" borderId="0" applyNumberFormat="0" applyBorder="0" applyAlignment="0" applyProtection="0">
      <alignment vertical="center"/>
    </xf>
    <xf numFmtId="0" fontId="58" fillId="0" borderId="0" applyNumberFormat="0" applyFill="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60" fillId="11" borderId="19" applyNumberFormat="0" applyAlignment="0" applyProtection="0">
      <alignment vertical="center"/>
    </xf>
    <xf numFmtId="0" fontId="57" fillId="9" borderId="0" applyNumberFormat="0" applyBorder="0" applyAlignment="0" applyProtection="0">
      <alignment vertical="center"/>
    </xf>
    <xf numFmtId="0" fontId="53" fillId="4" borderId="16" applyNumberFormat="0" applyAlignment="0" applyProtection="0">
      <alignment vertical="center"/>
    </xf>
    <xf numFmtId="0" fontId="57" fillId="9" borderId="0" applyNumberFormat="0" applyBorder="0" applyAlignment="0" applyProtection="0">
      <alignment vertical="center"/>
    </xf>
    <xf numFmtId="0" fontId="53" fillId="4" borderId="16" applyNumberFormat="0" applyAlignment="0" applyProtection="0">
      <alignment vertical="center"/>
    </xf>
    <xf numFmtId="0" fontId="57" fillId="9" borderId="0" applyNumberFormat="0" applyBorder="0" applyAlignment="0" applyProtection="0">
      <alignment vertical="center"/>
    </xf>
    <xf numFmtId="0" fontId="53" fillId="4" borderId="16" applyNumberFormat="0" applyAlignment="0" applyProtection="0">
      <alignment vertical="center"/>
    </xf>
    <xf numFmtId="0" fontId="57" fillId="9" borderId="0" applyNumberFormat="0" applyBorder="0" applyAlignment="0" applyProtection="0">
      <alignment vertical="center"/>
    </xf>
    <xf numFmtId="0" fontId="53" fillId="4" borderId="16" applyNumberFormat="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60" fillId="11" borderId="19" applyNumberFormat="0" applyAlignment="0" applyProtection="0">
      <alignment vertical="center"/>
    </xf>
    <xf numFmtId="0" fontId="57" fillId="9" borderId="0" applyNumberFormat="0" applyBorder="0" applyAlignment="0" applyProtection="0">
      <alignment vertical="center"/>
    </xf>
    <xf numFmtId="0" fontId="60" fillId="11" borderId="19" applyNumberFormat="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60" fillId="11" borderId="19" applyNumberFormat="0" applyAlignment="0" applyProtection="0">
      <alignment vertical="center"/>
    </xf>
    <xf numFmtId="0" fontId="57" fillId="9" borderId="0" applyNumberFormat="0" applyBorder="0" applyAlignment="0" applyProtection="0">
      <alignment vertical="center"/>
    </xf>
    <xf numFmtId="0" fontId="60" fillId="11" borderId="19" applyNumberFormat="0" applyAlignment="0" applyProtection="0">
      <alignment vertical="center"/>
    </xf>
    <xf numFmtId="0" fontId="57" fillId="9" borderId="0" applyNumberFormat="0" applyBorder="0" applyAlignment="0" applyProtection="0">
      <alignment vertical="center"/>
    </xf>
    <xf numFmtId="0" fontId="60" fillId="11" borderId="19" applyNumberFormat="0" applyAlignment="0" applyProtection="0">
      <alignment vertical="center"/>
    </xf>
    <xf numFmtId="0" fontId="57" fillId="9" borderId="0" applyNumberFormat="0" applyBorder="0" applyAlignment="0" applyProtection="0">
      <alignment vertical="center"/>
    </xf>
    <xf numFmtId="0" fontId="60" fillId="11" borderId="19" applyNumberFormat="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63" fillId="13" borderId="0" applyNumberFormat="0" applyBorder="0" applyAlignment="0" applyProtection="0">
      <alignment vertical="center"/>
    </xf>
    <xf numFmtId="0" fontId="57" fillId="9" borderId="0" applyNumberFormat="0" applyBorder="0" applyAlignment="0" applyProtection="0">
      <alignment vertical="center"/>
    </xf>
    <xf numFmtId="0" fontId="60" fillId="11" borderId="19" applyNumberFormat="0" applyAlignment="0" applyProtection="0">
      <alignment vertical="center"/>
    </xf>
    <xf numFmtId="0" fontId="57" fillId="9" borderId="0" applyNumberFormat="0" applyBorder="0" applyAlignment="0" applyProtection="0">
      <alignment vertical="center"/>
    </xf>
    <xf numFmtId="0" fontId="67" fillId="0" borderId="21" applyNumberFormat="0" applyFill="0" applyAlignment="0" applyProtection="0">
      <alignment vertical="center"/>
    </xf>
    <xf numFmtId="0" fontId="60" fillId="11" borderId="19" applyNumberFormat="0" applyAlignment="0" applyProtection="0">
      <alignment vertical="center"/>
    </xf>
    <xf numFmtId="0" fontId="57" fillId="9" borderId="0" applyNumberFormat="0" applyBorder="0" applyAlignment="0" applyProtection="0">
      <alignment vertical="center"/>
    </xf>
    <xf numFmtId="0" fontId="67" fillId="0" borderId="21" applyNumberFormat="0" applyFill="0" applyAlignment="0" applyProtection="0">
      <alignment vertical="center"/>
    </xf>
    <xf numFmtId="0" fontId="52" fillId="0" borderId="0" applyNumberFormat="0" applyFill="0" applyBorder="0" applyAlignment="0" applyProtection="0">
      <alignment vertical="center"/>
    </xf>
    <xf numFmtId="0" fontId="60" fillId="11" borderId="19" applyNumberFormat="0" applyAlignment="0" applyProtection="0">
      <alignment vertical="center"/>
    </xf>
    <xf numFmtId="0" fontId="57" fillId="9" borderId="0" applyNumberFormat="0" applyBorder="0" applyAlignment="0" applyProtection="0">
      <alignment vertical="center"/>
    </xf>
    <xf numFmtId="0" fontId="67" fillId="0" borderId="21" applyNumberFormat="0" applyFill="0" applyAlignment="0" applyProtection="0">
      <alignment vertical="center"/>
    </xf>
    <xf numFmtId="0" fontId="52" fillId="0" borderId="0" applyNumberFormat="0" applyFill="0" applyBorder="0" applyAlignment="0" applyProtection="0">
      <alignment vertical="center"/>
    </xf>
    <xf numFmtId="0" fontId="60" fillId="11" borderId="19" applyNumberFormat="0" applyAlignment="0" applyProtection="0">
      <alignment vertical="center"/>
    </xf>
    <xf numFmtId="0" fontId="57" fillId="9" borderId="0" applyNumberFormat="0" applyBorder="0" applyAlignment="0" applyProtection="0">
      <alignment vertical="center"/>
    </xf>
    <xf numFmtId="0" fontId="67" fillId="0" borderId="21" applyNumberFormat="0" applyFill="0" applyAlignment="0" applyProtection="0">
      <alignment vertical="center"/>
    </xf>
    <xf numFmtId="0" fontId="52" fillId="0" borderId="0" applyNumberFormat="0" applyFill="0" applyBorder="0" applyAlignment="0" applyProtection="0">
      <alignment vertical="center"/>
    </xf>
    <xf numFmtId="0" fontId="57" fillId="9" borderId="0" applyNumberFormat="0" applyBorder="0" applyAlignment="0" applyProtection="0">
      <alignment vertical="center"/>
    </xf>
    <xf numFmtId="0" fontId="67" fillId="0" borderId="21" applyNumberFormat="0" applyFill="0" applyAlignment="0" applyProtection="0">
      <alignment vertical="center"/>
    </xf>
    <xf numFmtId="0" fontId="52" fillId="0" borderId="0" applyNumberFormat="0" applyFill="0" applyBorder="0" applyAlignment="0" applyProtection="0">
      <alignment vertical="center"/>
    </xf>
    <xf numFmtId="0" fontId="57" fillId="9" borderId="0" applyNumberFormat="0" applyBorder="0" applyAlignment="0" applyProtection="0">
      <alignment vertical="center"/>
    </xf>
    <xf numFmtId="0" fontId="67" fillId="0" borderId="21" applyNumberFormat="0" applyFill="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67" fillId="0" borderId="21" applyNumberFormat="0" applyFill="0" applyAlignment="0" applyProtection="0">
      <alignment vertical="center"/>
    </xf>
    <xf numFmtId="0" fontId="57" fillId="9" borderId="0" applyNumberFormat="0" applyBorder="0" applyAlignment="0" applyProtection="0">
      <alignment vertical="center"/>
    </xf>
    <xf numFmtId="0" fontId="67" fillId="0" borderId="21" applyNumberFormat="0" applyFill="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62" fillId="0" borderId="20" applyNumberFormat="0" applyFill="0" applyAlignment="0" applyProtection="0">
      <alignment vertical="center"/>
    </xf>
    <xf numFmtId="0" fontId="57" fillId="9" borderId="0" applyNumberFormat="0" applyBorder="0" applyAlignment="0" applyProtection="0">
      <alignment vertical="center"/>
    </xf>
    <xf numFmtId="0" fontId="62" fillId="0" borderId="20" applyNumberFormat="0" applyFill="0" applyAlignment="0" applyProtection="0">
      <alignment vertical="center"/>
    </xf>
    <xf numFmtId="0" fontId="57" fillId="9" borderId="0" applyNumberFormat="0" applyBorder="0" applyAlignment="0" applyProtection="0">
      <alignment vertical="center"/>
    </xf>
    <xf numFmtId="0" fontId="67" fillId="0" borderId="21" applyNumberFormat="0" applyFill="0" applyAlignment="0" applyProtection="0">
      <alignment vertical="center"/>
    </xf>
    <xf numFmtId="0" fontId="62" fillId="0" borderId="20" applyNumberFormat="0" applyFill="0" applyAlignment="0" applyProtection="0">
      <alignment vertical="center"/>
    </xf>
    <xf numFmtId="0" fontId="57" fillId="9" borderId="0" applyNumberFormat="0" applyBorder="0" applyAlignment="0" applyProtection="0">
      <alignment vertical="center"/>
    </xf>
    <xf numFmtId="0" fontId="62" fillId="0" borderId="20" applyNumberFormat="0" applyFill="0" applyAlignment="0" applyProtection="0">
      <alignment vertical="center"/>
    </xf>
    <xf numFmtId="0" fontId="57" fillId="9" borderId="0" applyNumberFormat="0" applyBorder="0" applyAlignment="0" applyProtection="0">
      <alignment vertical="center"/>
    </xf>
    <xf numFmtId="0" fontId="62" fillId="0" borderId="20" applyNumberFormat="0" applyFill="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67" fillId="0" borderId="21" applyNumberFormat="0" applyFill="0" applyAlignment="0" applyProtection="0">
      <alignment vertical="center"/>
    </xf>
    <xf numFmtId="0" fontId="57" fillId="9" borderId="0" applyNumberFormat="0" applyBorder="0" applyAlignment="0" applyProtection="0">
      <alignment vertical="center"/>
    </xf>
    <xf numFmtId="0" fontId="67" fillId="0" borderId="21" applyNumberFormat="0" applyFill="0" applyAlignment="0" applyProtection="0">
      <alignment vertical="center"/>
    </xf>
    <xf numFmtId="0" fontId="57" fillId="9" borderId="0" applyNumberFormat="0" applyBorder="0" applyAlignment="0" applyProtection="0">
      <alignment vertical="center"/>
    </xf>
    <xf numFmtId="0" fontId="67" fillId="0" borderId="21" applyNumberFormat="0" applyFill="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69" fillId="4" borderId="22" applyNumberFormat="0" applyAlignment="0" applyProtection="0">
      <alignment vertical="center"/>
    </xf>
    <xf numFmtId="0" fontId="57" fillId="9" borderId="0" applyNumberFormat="0" applyBorder="0" applyAlignment="0" applyProtection="0">
      <alignment vertical="center"/>
    </xf>
    <xf numFmtId="0" fontId="69" fillId="4" borderId="22" applyNumberFormat="0" applyAlignment="0" applyProtection="0">
      <alignment vertical="center"/>
    </xf>
    <xf numFmtId="0" fontId="57" fillId="9" borderId="0" applyNumberFormat="0" applyBorder="0" applyAlignment="0" applyProtection="0">
      <alignment vertical="center"/>
    </xf>
    <xf numFmtId="0" fontId="69" fillId="4" borderId="22" applyNumberFormat="0" applyAlignment="0" applyProtection="0">
      <alignment vertical="center"/>
    </xf>
    <xf numFmtId="0" fontId="57" fillId="9" borderId="0" applyNumberFormat="0" applyBorder="0" applyAlignment="0" applyProtection="0">
      <alignment vertical="center"/>
    </xf>
    <xf numFmtId="0" fontId="69" fillId="4" borderId="22" applyNumberFormat="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2" fillId="0" borderId="0" applyNumberFormat="0" applyFill="0" applyBorder="0" applyAlignment="0" applyProtection="0">
      <alignment vertical="center"/>
    </xf>
    <xf numFmtId="0" fontId="57" fillId="9" borderId="0" applyNumberFormat="0" applyBorder="0" applyAlignment="0" applyProtection="0">
      <alignment vertical="center"/>
    </xf>
    <xf numFmtId="0" fontId="67" fillId="0" borderId="21" applyNumberFormat="0" applyFill="0" applyAlignment="0" applyProtection="0">
      <alignment vertical="center"/>
    </xf>
    <xf numFmtId="0" fontId="57" fillId="9" borderId="0" applyNumberFormat="0" applyBorder="0" applyAlignment="0" applyProtection="0">
      <alignment vertical="center"/>
    </xf>
    <xf numFmtId="0" fontId="67" fillId="0" borderId="21" applyNumberFormat="0" applyFill="0" applyAlignment="0" applyProtection="0">
      <alignment vertical="center"/>
    </xf>
    <xf numFmtId="0" fontId="57" fillId="9" borderId="0" applyNumberFormat="0" applyBorder="0" applyAlignment="0" applyProtection="0">
      <alignment vertical="center"/>
    </xf>
    <xf numFmtId="0" fontId="67" fillId="0" borderId="21" applyNumberFormat="0" applyFill="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69" fillId="4" borderId="22" applyNumberFormat="0" applyAlignment="0" applyProtection="0">
      <alignment vertical="center"/>
    </xf>
    <xf numFmtId="0" fontId="57" fillId="9" borderId="0" applyNumberFormat="0" applyBorder="0" applyAlignment="0" applyProtection="0">
      <alignment vertical="center"/>
    </xf>
    <xf numFmtId="0" fontId="69" fillId="4" borderId="22" applyNumberFormat="0" applyAlignment="0" applyProtection="0">
      <alignment vertical="center"/>
    </xf>
    <xf numFmtId="0" fontId="57" fillId="9" borderId="0" applyNumberFormat="0" applyBorder="0" applyAlignment="0" applyProtection="0">
      <alignment vertical="center"/>
    </xf>
    <xf numFmtId="0" fontId="69" fillId="4" borderId="22" applyNumberFormat="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60" fillId="11" borderId="19" applyNumberFormat="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60" fillId="11" borderId="19" applyNumberFormat="0" applyAlignment="0" applyProtection="0">
      <alignment vertical="center"/>
    </xf>
    <xf numFmtId="0" fontId="57" fillId="9" borderId="0" applyNumberFormat="0" applyBorder="0" applyAlignment="0" applyProtection="0">
      <alignment vertical="center"/>
    </xf>
    <xf numFmtId="0" fontId="60" fillId="11" borderId="19" applyNumberFormat="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2" fillId="0" borderId="0" applyNumberFormat="0" applyFill="0" applyBorder="0" applyAlignment="0" applyProtection="0">
      <alignment vertical="center"/>
    </xf>
    <xf numFmtId="0" fontId="57" fillId="9" borderId="0" applyNumberFormat="0" applyBorder="0" applyAlignment="0" applyProtection="0">
      <alignment vertical="center"/>
    </xf>
    <xf numFmtId="0" fontId="60" fillId="11" borderId="19" applyNumberFormat="0" applyAlignment="0" applyProtection="0">
      <alignment vertical="center"/>
    </xf>
    <xf numFmtId="0" fontId="57" fillId="9" borderId="0" applyNumberFormat="0" applyBorder="0" applyAlignment="0" applyProtection="0">
      <alignment vertical="center"/>
    </xf>
    <xf numFmtId="0" fontId="60" fillId="11" borderId="19" applyNumberFormat="0" applyAlignment="0" applyProtection="0">
      <alignment vertical="center"/>
    </xf>
    <xf numFmtId="0" fontId="57" fillId="9" borderId="0" applyNumberFormat="0" applyBorder="0" applyAlignment="0" applyProtection="0">
      <alignment vertical="center"/>
    </xf>
    <xf numFmtId="0" fontId="60" fillId="11" borderId="19" applyNumberFormat="0" applyAlignment="0" applyProtection="0">
      <alignment vertical="center"/>
    </xf>
    <xf numFmtId="0" fontId="57" fillId="9" borderId="0" applyNumberFormat="0" applyBorder="0" applyAlignment="0" applyProtection="0">
      <alignment vertical="center"/>
    </xf>
    <xf numFmtId="0" fontId="60" fillId="11" borderId="19" applyNumberFormat="0" applyAlignment="0" applyProtection="0">
      <alignment vertical="center"/>
    </xf>
    <xf numFmtId="0" fontId="57" fillId="9" borderId="0" applyNumberFormat="0" applyBorder="0" applyAlignment="0" applyProtection="0">
      <alignment vertical="center"/>
    </xf>
    <xf numFmtId="0" fontId="52" fillId="0" borderId="0" applyNumberFormat="0" applyFill="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2" fillId="0" borderId="0" applyNumberFormat="0" applyFill="0" applyBorder="0" applyAlignment="0" applyProtection="0">
      <alignment vertical="center"/>
    </xf>
    <xf numFmtId="0" fontId="57" fillId="9" borderId="0" applyNumberFormat="0" applyBorder="0" applyAlignment="0" applyProtection="0">
      <alignment vertical="center"/>
    </xf>
    <xf numFmtId="0" fontId="52" fillId="0" borderId="0" applyNumberFormat="0" applyFill="0" applyBorder="0" applyAlignment="0" applyProtection="0">
      <alignment vertical="center"/>
    </xf>
    <xf numFmtId="0" fontId="57" fillId="9" borderId="0" applyNumberFormat="0" applyBorder="0" applyAlignment="0" applyProtection="0">
      <alignment vertical="center"/>
    </xf>
    <xf numFmtId="0" fontId="52" fillId="0" borderId="0" applyNumberFormat="0" applyFill="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8" fillId="0" borderId="0" applyNumberFormat="0" applyFill="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63" fillId="13" borderId="0" applyNumberFormat="0" applyBorder="0" applyAlignment="0" applyProtection="0">
      <alignment vertical="center"/>
    </xf>
    <xf numFmtId="0" fontId="57" fillId="9" borderId="0" applyNumberFormat="0" applyBorder="0" applyAlignment="0" applyProtection="0">
      <alignment vertical="center"/>
    </xf>
    <xf numFmtId="0" fontId="63" fillId="13"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67" fillId="0" borderId="21" applyNumberFormat="0" applyFill="0" applyAlignment="0" applyProtection="0">
      <alignment vertical="center"/>
    </xf>
    <xf numFmtId="0" fontId="57" fillId="9" borderId="0" applyNumberFormat="0" applyBorder="0" applyAlignment="0" applyProtection="0">
      <alignment vertical="center"/>
    </xf>
    <xf numFmtId="0" fontId="67" fillId="0" borderId="21" applyNumberFormat="0" applyFill="0" applyAlignment="0" applyProtection="0">
      <alignment vertical="center"/>
    </xf>
    <xf numFmtId="0" fontId="57" fillId="9" borderId="0" applyNumberFormat="0" applyBorder="0" applyAlignment="0" applyProtection="0">
      <alignment vertical="center"/>
    </xf>
    <xf numFmtId="0" fontId="67" fillId="0" borderId="21" applyNumberFormat="0" applyFill="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62" fillId="0" borderId="20" applyNumberFormat="0" applyFill="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8" fillId="0" borderId="0" applyNumberFormat="0" applyFill="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60" fillId="11" borderId="19" applyNumberFormat="0" applyAlignment="0" applyProtection="0">
      <alignment vertical="center"/>
    </xf>
    <xf numFmtId="0" fontId="57" fillId="9" borderId="0" applyNumberFormat="0" applyBorder="0" applyAlignment="0" applyProtection="0">
      <alignment vertical="center"/>
    </xf>
    <xf numFmtId="0" fontId="60" fillId="11" borderId="19" applyNumberFormat="0" applyAlignment="0" applyProtection="0">
      <alignment vertical="center"/>
    </xf>
    <xf numFmtId="0" fontId="57" fillId="9" borderId="0" applyNumberFormat="0" applyBorder="0" applyAlignment="0" applyProtection="0">
      <alignment vertical="center"/>
    </xf>
    <xf numFmtId="0" fontId="60" fillId="11" borderId="19" applyNumberFormat="0" applyAlignment="0" applyProtection="0">
      <alignment vertical="center"/>
    </xf>
    <xf numFmtId="0" fontId="57" fillId="9" borderId="0" applyNumberFormat="0" applyBorder="0" applyAlignment="0" applyProtection="0">
      <alignment vertical="center"/>
    </xf>
    <xf numFmtId="0" fontId="60" fillId="11" borderId="19" applyNumberFormat="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67" fillId="0" borderId="21" applyNumberFormat="0" applyFill="0" applyAlignment="0" applyProtection="0">
      <alignment vertical="center"/>
    </xf>
    <xf numFmtId="0" fontId="57" fillId="9" borderId="0" applyNumberFormat="0" applyBorder="0" applyAlignment="0" applyProtection="0">
      <alignment vertical="center"/>
    </xf>
    <xf numFmtId="0" fontId="67" fillId="0" borderId="21" applyNumberFormat="0" applyFill="0" applyAlignment="0" applyProtection="0">
      <alignment vertical="center"/>
    </xf>
    <xf numFmtId="0" fontId="57" fillId="9" borderId="0" applyNumberFormat="0" applyBorder="0" applyAlignment="0" applyProtection="0">
      <alignment vertical="center"/>
    </xf>
    <xf numFmtId="0" fontId="67" fillId="0" borderId="21" applyNumberFormat="0" applyFill="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3" fillId="4" borderId="16" applyNumberFormat="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61" fillId="12" borderId="16" applyNumberFormat="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60" fillId="11" borderId="19" applyNumberFormat="0" applyAlignment="0" applyProtection="0">
      <alignment vertical="center"/>
    </xf>
    <xf numFmtId="0" fontId="57" fillId="9" borderId="0" applyNumberFormat="0" applyBorder="0" applyAlignment="0" applyProtection="0">
      <alignment vertical="center"/>
    </xf>
    <xf numFmtId="0" fontId="60" fillId="11" borderId="19" applyNumberFormat="0" applyAlignment="0" applyProtection="0">
      <alignment vertical="center"/>
    </xf>
    <xf numFmtId="0" fontId="57" fillId="9" borderId="0" applyNumberFormat="0" applyBorder="0" applyAlignment="0" applyProtection="0">
      <alignment vertical="center"/>
    </xf>
    <xf numFmtId="0" fontId="60" fillId="11" borderId="19" applyNumberFormat="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60" fillId="11" borderId="19" applyNumberFormat="0" applyAlignment="0" applyProtection="0">
      <alignment vertical="center"/>
    </xf>
    <xf numFmtId="0" fontId="57" fillId="9" borderId="0" applyNumberFormat="0" applyBorder="0" applyAlignment="0" applyProtection="0">
      <alignment vertical="center"/>
    </xf>
    <xf numFmtId="0" fontId="60" fillId="11" borderId="19" applyNumberFormat="0" applyAlignment="0" applyProtection="0">
      <alignment vertical="center"/>
    </xf>
    <xf numFmtId="0" fontId="57" fillId="9" borderId="0" applyNumberFormat="0" applyBorder="0" applyAlignment="0" applyProtection="0">
      <alignment vertical="center"/>
    </xf>
    <xf numFmtId="0" fontId="60" fillId="11" borderId="19" applyNumberFormat="0" applyAlignment="0" applyProtection="0">
      <alignment vertical="center"/>
    </xf>
    <xf numFmtId="0" fontId="57" fillId="9" borderId="0" applyNumberFormat="0" applyBorder="0" applyAlignment="0" applyProtection="0">
      <alignment vertical="center"/>
    </xf>
    <xf numFmtId="0" fontId="60" fillId="11" borderId="19" applyNumberFormat="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61" fillId="12" borderId="16" applyNumberFormat="0" applyAlignment="0" applyProtection="0">
      <alignment vertical="center"/>
    </xf>
    <xf numFmtId="0" fontId="57" fillId="9" borderId="0" applyNumberFormat="0" applyBorder="0" applyAlignment="0" applyProtection="0">
      <alignment vertical="center"/>
    </xf>
    <xf numFmtId="0" fontId="61" fillId="12" borderId="16" applyNumberFormat="0" applyAlignment="0" applyProtection="0">
      <alignment vertical="center"/>
    </xf>
    <xf numFmtId="0" fontId="57" fillId="9" borderId="0" applyNumberFormat="0" applyBorder="0" applyAlignment="0" applyProtection="0">
      <alignment vertical="center"/>
    </xf>
    <xf numFmtId="0" fontId="61" fillId="12" borderId="16" applyNumberFormat="0" applyAlignment="0" applyProtection="0">
      <alignment vertical="center"/>
    </xf>
    <xf numFmtId="0" fontId="57" fillId="9" borderId="0" applyNumberFormat="0" applyBorder="0" applyAlignment="0" applyProtection="0">
      <alignment vertical="center"/>
    </xf>
    <xf numFmtId="0" fontId="61" fillId="12" borderId="16" applyNumberFormat="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3" fillId="13" borderId="0" applyNumberFormat="0" applyBorder="0" applyAlignment="0" applyProtection="0">
      <alignment vertical="center"/>
    </xf>
    <xf numFmtId="0" fontId="62" fillId="0" borderId="20" applyNumberFormat="0" applyFill="0" applyAlignment="0" applyProtection="0">
      <alignment vertical="center"/>
    </xf>
    <xf numFmtId="0" fontId="63" fillId="13" borderId="0" applyNumberFormat="0" applyBorder="0" applyAlignment="0" applyProtection="0">
      <alignment vertical="center"/>
    </xf>
    <xf numFmtId="0" fontId="62" fillId="0" borderId="20" applyNumberFormat="0" applyFill="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63" fillId="13" borderId="0" applyNumberFormat="0" applyBorder="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0" fillId="6" borderId="15" applyNumberFormat="0" applyFont="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7" fillId="0" borderId="21" applyNumberFormat="0" applyFill="0" applyAlignment="0" applyProtection="0">
      <alignment vertical="center"/>
    </xf>
    <xf numFmtId="0" fontId="62" fillId="0" borderId="20" applyNumberFormat="0" applyFill="0" applyAlignment="0" applyProtection="0">
      <alignment vertical="center"/>
    </xf>
    <xf numFmtId="0" fontId="67" fillId="0" borderId="21" applyNumberFormat="0" applyFill="0" applyAlignment="0" applyProtection="0">
      <alignment vertical="center"/>
    </xf>
    <xf numFmtId="0" fontId="62" fillId="0" borderId="20" applyNumberFormat="0" applyFill="0" applyAlignment="0" applyProtection="0">
      <alignment vertical="center"/>
    </xf>
    <xf numFmtId="0" fontId="67" fillId="0" borderId="21"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58" fillId="0" borderId="0" applyNumberFormat="0" applyFill="0" applyBorder="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52" fillId="0" borderId="0" applyNumberFormat="0" applyFill="0" applyBorder="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52" fillId="0" borderId="0" applyNumberFormat="0" applyFill="0" applyBorder="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63" fillId="13" borderId="0" applyNumberFormat="0" applyBorder="0" applyAlignment="0" applyProtection="0">
      <alignment vertical="center"/>
    </xf>
    <xf numFmtId="0" fontId="62" fillId="0" borderId="20" applyNumberFormat="0" applyFill="0" applyAlignment="0" applyProtection="0">
      <alignment vertical="center"/>
    </xf>
    <xf numFmtId="0" fontId="63" fillId="13" borderId="0" applyNumberFormat="0" applyBorder="0" applyAlignment="0" applyProtection="0">
      <alignment vertical="center"/>
    </xf>
    <xf numFmtId="0" fontId="62" fillId="0" borderId="20" applyNumberFormat="0" applyFill="0" applyAlignment="0" applyProtection="0">
      <alignment vertical="center"/>
    </xf>
    <xf numFmtId="0" fontId="63" fillId="13" borderId="0" applyNumberFormat="0" applyBorder="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58" fillId="0" borderId="0" applyNumberFormat="0" applyFill="0" applyBorder="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52" fillId="0" borderId="0" applyNumberFormat="0" applyFill="0" applyBorder="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52" fillId="0" borderId="0" applyNumberFormat="0" applyFill="0" applyBorder="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52" fillId="0" borderId="0" applyNumberFormat="0" applyFill="0" applyBorder="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3" fillId="13" borderId="0" applyNumberFormat="0" applyBorder="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3" fillId="13" borderId="0" applyNumberFormat="0" applyBorder="0" applyAlignment="0" applyProtection="0">
      <alignment vertical="center"/>
    </xf>
    <xf numFmtId="0" fontId="62" fillId="0" borderId="20" applyNumberFormat="0" applyFill="0" applyAlignment="0" applyProtection="0">
      <alignment vertical="center"/>
    </xf>
    <xf numFmtId="0" fontId="63" fillId="13" borderId="0" applyNumberFormat="0" applyBorder="0" applyAlignment="0" applyProtection="0">
      <alignment vertical="center"/>
    </xf>
    <xf numFmtId="0" fontId="62" fillId="0" borderId="20" applyNumberFormat="0" applyFill="0" applyAlignment="0" applyProtection="0">
      <alignment vertical="center"/>
    </xf>
    <xf numFmtId="0" fontId="63" fillId="13" borderId="0" applyNumberFormat="0" applyBorder="0" applyAlignment="0" applyProtection="0">
      <alignment vertical="center"/>
    </xf>
    <xf numFmtId="0" fontId="62" fillId="0" borderId="20" applyNumberFormat="0" applyFill="0" applyAlignment="0" applyProtection="0">
      <alignment vertical="center"/>
    </xf>
    <xf numFmtId="0" fontId="63" fillId="13" borderId="0" applyNumberFormat="0" applyBorder="0" applyAlignment="0" applyProtection="0">
      <alignment vertical="center"/>
    </xf>
    <xf numFmtId="0" fontId="62" fillId="0" borderId="20" applyNumberFormat="0" applyFill="0" applyAlignment="0" applyProtection="0">
      <alignment vertical="center"/>
    </xf>
    <xf numFmtId="0" fontId="63" fillId="13" borderId="0" applyNumberFormat="0" applyBorder="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9" fillId="4" borderId="22" applyNumberFormat="0" applyAlignment="0" applyProtection="0">
      <alignment vertical="center"/>
    </xf>
    <xf numFmtId="0" fontId="62" fillId="0" borderId="20" applyNumberFormat="0" applyFill="0" applyAlignment="0" applyProtection="0">
      <alignment vertical="center"/>
    </xf>
    <xf numFmtId="0" fontId="69" fillId="4" borderId="22" applyNumberFormat="0" applyAlignment="0" applyProtection="0">
      <alignment vertical="center"/>
    </xf>
    <xf numFmtId="0" fontId="62" fillId="0" borderId="20" applyNumberFormat="0" applyFill="0" applyAlignment="0" applyProtection="0">
      <alignment vertical="center"/>
    </xf>
    <xf numFmtId="0" fontId="69" fillId="4" borderId="22" applyNumberFormat="0" applyAlignment="0" applyProtection="0">
      <alignment vertical="center"/>
    </xf>
    <xf numFmtId="0" fontId="62" fillId="0" borderId="20" applyNumberFormat="0" applyFill="0" applyAlignment="0" applyProtection="0">
      <alignment vertical="center"/>
    </xf>
    <xf numFmtId="0" fontId="69" fillId="4" borderId="22" applyNumberFormat="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52" fillId="0" borderId="0" applyNumberFormat="0" applyFill="0" applyBorder="0" applyAlignment="0" applyProtection="0">
      <alignment vertical="center"/>
    </xf>
    <xf numFmtId="0" fontId="62" fillId="0" borderId="20" applyNumberFormat="0" applyFill="0" applyAlignment="0" applyProtection="0">
      <alignment vertical="center"/>
    </xf>
    <xf numFmtId="0" fontId="52" fillId="0" borderId="0" applyNumberFormat="0" applyFill="0" applyBorder="0" applyAlignment="0" applyProtection="0">
      <alignment vertical="center"/>
    </xf>
    <xf numFmtId="0" fontId="62" fillId="0" borderId="20" applyNumberFormat="0" applyFill="0" applyAlignment="0" applyProtection="0">
      <alignment vertical="center"/>
    </xf>
    <xf numFmtId="0" fontId="52" fillId="0" borderId="0" applyNumberFormat="0" applyFill="0" applyBorder="0" applyAlignment="0" applyProtection="0">
      <alignment vertical="center"/>
    </xf>
    <xf numFmtId="0" fontId="62" fillId="0" borderId="20" applyNumberFormat="0" applyFill="0" applyAlignment="0" applyProtection="0">
      <alignment vertical="center"/>
    </xf>
    <xf numFmtId="0" fontId="52" fillId="0" borderId="0" applyNumberFormat="0" applyFill="0" applyBorder="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1" fillId="12" borderId="16" applyNumberFormat="0" applyAlignment="0" applyProtection="0">
      <alignment vertical="center"/>
    </xf>
    <xf numFmtId="0" fontId="62" fillId="0" borderId="20" applyNumberFormat="0" applyFill="0" applyAlignment="0" applyProtection="0">
      <alignment vertical="center"/>
    </xf>
    <xf numFmtId="0" fontId="61" fillId="12" borderId="16" applyNumberFormat="0" applyAlignment="0" applyProtection="0">
      <alignment vertical="center"/>
    </xf>
    <xf numFmtId="0" fontId="62" fillId="0" borderId="20" applyNumberFormat="0" applyFill="0" applyAlignment="0" applyProtection="0">
      <alignment vertical="center"/>
    </xf>
    <xf numFmtId="0" fontId="61" fillId="12" borderId="16" applyNumberFormat="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1" fillId="12" borderId="16" applyNumberFormat="0" applyAlignment="0" applyProtection="0">
      <alignment vertical="center"/>
    </xf>
    <xf numFmtId="0" fontId="62" fillId="0" borderId="20" applyNumberFormat="0" applyFill="0" applyAlignment="0" applyProtection="0">
      <alignment vertical="center"/>
    </xf>
    <xf numFmtId="0" fontId="61" fillId="12" borderId="16" applyNumberFormat="0" applyAlignment="0" applyProtection="0">
      <alignment vertical="center"/>
    </xf>
    <xf numFmtId="0" fontId="62" fillId="0" borderId="20" applyNumberFormat="0" applyFill="0" applyAlignment="0" applyProtection="0">
      <alignment vertical="center"/>
    </xf>
    <xf numFmtId="0" fontId="61" fillId="12" borderId="16" applyNumberFormat="0" applyAlignment="0" applyProtection="0">
      <alignment vertical="center"/>
    </xf>
    <xf numFmtId="0" fontId="62" fillId="0" borderId="20" applyNumberFormat="0" applyFill="0" applyAlignment="0" applyProtection="0">
      <alignment vertical="center"/>
    </xf>
    <xf numFmtId="0" fontId="61" fillId="12" borderId="16" applyNumberFormat="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3" fillId="13" borderId="0" applyNumberFormat="0" applyBorder="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1" fillId="12" borderId="16" applyNumberFormat="0" applyAlignment="0" applyProtection="0">
      <alignment vertical="center"/>
    </xf>
    <xf numFmtId="0" fontId="58" fillId="0" borderId="0" applyNumberFormat="0" applyFill="0" applyBorder="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0" fillId="11" borderId="19" applyNumberFormat="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9" fillId="4" borderId="22" applyNumberFormat="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62" fillId="0" borderId="20" applyNumberFormat="0" applyFill="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61" fillId="12" borderId="16" applyNumberFormat="0" applyAlignment="0" applyProtection="0">
      <alignment vertical="center"/>
    </xf>
    <xf numFmtId="0" fontId="53" fillId="4" borderId="16" applyNumberFormat="0" applyAlignment="0" applyProtection="0">
      <alignment vertical="center"/>
    </xf>
    <xf numFmtId="0" fontId="61" fillId="12"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61" fillId="12"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61" fillId="12"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61" fillId="12" borderId="16" applyNumberFormat="0" applyAlignment="0" applyProtection="0">
      <alignment vertical="center"/>
    </xf>
    <xf numFmtId="0" fontId="53" fillId="4" borderId="16" applyNumberFormat="0" applyAlignment="0" applyProtection="0">
      <alignment vertical="center"/>
    </xf>
    <xf numFmtId="0" fontId="61" fillId="12"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8" fillId="0" borderId="0" applyNumberFormat="0" applyFill="0" applyBorder="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8" fillId="0" borderId="0" applyNumberFormat="0" applyFill="0" applyBorder="0" applyAlignment="0" applyProtection="0">
      <alignment vertical="center"/>
    </xf>
    <xf numFmtId="0" fontId="53" fillId="4" borderId="16" applyNumberFormat="0" applyAlignment="0" applyProtection="0">
      <alignment vertical="center"/>
    </xf>
    <xf numFmtId="0" fontId="58" fillId="0" borderId="0" applyNumberFormat="0" applyFill="0" applyBorder="0" applyAlignment="0" applyProtection="0">
      <alignment vertical="center"/>
    </xf>
    <xf numFmtId="0" fontId="53" fillId="4" borderId="16" applyNumberFormat="0" applyAlignment="0" applyProtection="0">
      <alignment vertical="center"/>
    </xf>
    <xf numFmtId="0" fontId="58" fillId="0" borderId="0" applyNumberFormat="0" applyFill="0" applyBorder="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69" fillId="4" borderId="22" applyNumberFormat="0" applyAlignment="0" applyProtection="0">
      <alignment vertical="center"/>
    </xf>
    <xf numFmtId="0" fontId="53" fillId="4" borderId="16" applyNumberFormat="0" applyAlignment="0" applyProtection="0">
      <alignment vertical="center"/>
    </xf>
    <xf numFmtId="0" fontId="69" fillId="4" borderId="22" applyNumberFormat="0" applyAlignment="0" applyProtection="0">
      <alignment vertical="center"/>
    </xf>
    <xf numFmtId="0" fontId="53" fillId="4" borderId="16" applyNumberFormat="0" applyAlignment="0" applyProtection="0">
      <alignment vertical="center"/>
    </xf>
    <xf numFmtId="0" fontId="69" fillId="4" borderId="22" applyNumberFormat="0" applyAlignment="0" applyProtection="0">
      <alignment vertical="center"/>
    </xf>
    <xf numFmtId="0" fontId="53" fillId="4" borderId="16" applyNumberFormat="0" applyAlignment="0" applyProtection="0">
      <alignment vertical="center"/>
    </xf>
    <xf numFmtId="0" fontId="69" fillId="4" borderId="22"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69" fillId="4" borderId="22" applyNumberFormat="0" applyAlignment="0" applyProtection="0">
      <alignment vertical="center"/>
    </xf>
    <xf numFmtId="0" fontId="53" fillId="4" borderId="16" applyNumberFormat="0" applyAlignment="0" applyProtection="0">
      <alignment vertical="center"/>
    </xf>
    <xf numFmtId="0" fontId="69" fillId="4" borderId="22"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61" fillId="12"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8"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8" fillId="0" borderId="0" applyNumberFormat="0" applyFill="0" applyBorder="0" applyAlignment="0" applyProtection="0">
      <alignment vertical="center"/>
    </xf>
    <xf numFmtId="0" fontId="53" fillId="4" borderId="16" applyNumberFormat="0" applyAlignment="0" applyProtection="0">
      <alignment vertical="center"/>
    </xf>
    <xf numFmtId="0" fontId="58" fillId="0" borderId="0" applyNumberFormat="0" applyFill="0" applyBorder="0" applyAlignment="0" applyProtection="0">
      <alignment vertical="center"/>
    </xf>
    <xf numFmtId="0" fontId="53" fillId="4" borderId="16" applyNumberFormat="0" applyAlignment="0" applyProtection="0">
      <alignment vertical="center"/>
    </xf>
    <xf numFmtId="0" fontId="58" fillId="0" borderId="0" applyNumberFormat="0" applyFill="0" applyBorder="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2" fillId="0" borderId="0" applyNumberFormat="0" applyFill="0" applyBorder="0" applyAlignment="0" applyProtection="0">
      <alignment vertical="center"/>
    </xf>
    <xf numFmtId="0" fontId="53" fillId="4" borderId="16" applyNumberFormat="0" applyAlignment="0" applyProtection="0">
      <alignment vertical="center"/>
    </xf>
    <xf numFmtId="0" fontId="52" fillId="0" borderId="0" applyNumberFormat="0" applyFill="0" applyBorder="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61" fillId="12" borderId="16" applyNumberFormat="0" applyAlignment="0" applyProtection="0">
      <alignment vertical="center"/>
    </xf>
    <xf numFmtId="0" fontId="53" fillId="4" borderId="16" applyNumberFormat="0" applyAlignment="0" applyProtection="0">
      <alignment vertical="center"/>
    </xf>
    <xf numFmtId="0" fontId="61" fillId="12" borderId="16" applyNumberFormat="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61" fillId="12" borderId="16" applyNumberFormat="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0" fillId="6" borderId="15" applyNumberFormat="0" applyFont="0" applyAlignment="0" applyProtection="0">
      <alignment vertical="center"/>
    </xf>
    <xf numFmtId="0" fontId="53" fillId="4" borderId="16" applyNumberFormat="0" applyAlignment="0" applyProtection="0">
      <alignment vertical="center"/>
    </xf>
    <xf numFmtId="0" fontId="0" fillId="6" borderId="15" applyNumberFormat="0" applyFont="0" applyAlignment="0" applyProtection="0">
      <alignment vertical="center"/>
    </xf>
    <xf numFmtId="0" fontId="53" fillId="4" borderId="16" applyNumberFormat="0" applyAlignment="0" applyProtection="0">
      <alignment vertical="center"/>
    </xf>
    <xf numFmtId="0" fontId="0" fillId="6" borderId="15" applyNumberFormat="0" applyFon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61" fillId="12" borderId="16" applyNumberFormat="0" applyAlignment="0" applyProtection="0">
      <alignment vertical="center"/>
    </xf>
    <xf numFmtId="0" fontId="69" fillId="4" borderId="22" applyNumberFormat="0" applyAlignment="0" applyProtection="0">
      <alignment vertical="center"/>
    </xf>
    <xf numFmtId="0" fontId="53" fillId="4" borderId="16" applyNumberFormat="0" applyAlignment="0" applyProtection="0">
      <alignment vertical="center"/>
    </xf>
    <xf numFmtId="0" fontId="61" fillId="12" borderId="16" applyNumberFormat="0" applyAlignment="0" applyProtection="0">
      <alignment vertical="center"/>
    </xf>
    <xf numFmtId="0" fontId="69" fillId="4" borderId="22" applyNumberFormat="0" applyAlignment="0" applyProtection="0">
      <alignment vertical="center"/>
    </xf>
    <xf numFmtId="0" fontId="53" fillId="4" borderId="16" applyNumberFormat="0" applyAlignment="0" applyProtection="0">
      <alignment vertical="center"/>
    </xf>
    <xf numFmtId="0" fontId="61" fillId="12" borderId="16" applyNumberFormat="0" applyAlignment="0" applyProtection="0">
      <alignment vertical="center"/>
    </xf>
    <xf numFmtId="0" fontId="69" fillId="4" borderId="22" applyNumberFormat="0" applyAlignment="0" applyProtection="0">
      <alignment vertical="center"/>
    </xf>
    <xf numFmtId="0" fontId="53" fillId="4" borderId="16" applyNumberFormat="0" applyAlignment="0" applyProtection="0">
      <alignment vertical="center"/>
    </xf>
    <xf numFmtId="0" fontId="61" fillId="12" borderId="16" applyNumberFormat="0" applyAlignment="0" applyProtection="0">
      <alignment vertical="center"/>
    </xf>
    <xf numFmtId="0" fontId="69" fillId="4" borderId="22"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8" fillId="0" borderId="0" applyNumberFormat="0" applyFill="0" applyBorder="0" applyAlignment="0" applyProtection="0">
      <alignment vertical="center"/>
    </xf>
    <xf numFmtId="0" fontId="53" fillId="4" borderId="16" applyNumberFormat="0" applyAlignment="0" applyProtection="0">
      <alignment vertical="center"/>
    </xf>
    <xf numFmtId="0" fontId="58" fillId="0" borderId="0" applyNumberFormat="0" applyFill="0" applyBorder="0" applyAlignment="0" applyProtection="0">
      <alignment vertical="center"/>
    </xf>
    <xf numFmtId="0" fontId="53" fillId="4" borderId="16" applyNumberFormat="0" applyAlignment="0" applyProtection="0">
      <alignment vertical="center"/>
    </xf>
    <xf numFmtId="0" fontId="58" fillId="0" borderId="0" applyNumberFormat="0" applyFill="0" applyBorder="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8" fillId="0" borderId="0" applyNumberFormat="0" applyFill="0" applyBorder="0" applyAlignment="0" applyProtection="0">
      <alignment vertical="center"/>
    </xf>
    <xf numFmtId="0" fontId="53" fillId="4" borderId="16" applyNumberFormat="0" applyAlignment="0" applyProtection="0">
      <alignment vertical="center"/>
    </xf>
    <xf numFmtId="0" fontId="58" fillId="0" borderId="0" applyNumberFormat="0" applyFill="0" applyBorder="0" applyAlignment="0" applyProtection="0">
      <alignment vertical="center"/>
    </xf>
    <xf numFmtId="0" fontId="53" fillId="4" borderId="16" applyNumberFormat="0" applyAlignment="0" applyProtection="0">
      <alignment vertical="center"/>
    </xf>
    <xf numFmtId="0" fontId="58"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4" borderId="16" applyNumberFormat="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2" fillId="0" borderId="0" applyNumberFormat="0" applyFill="0" applyBorder="0" applyAlignment="0" applyProtection="0">
      <alignment vertical="center"/>
    </xf>
    <xf numFmtId="0" fontId="53" fillId="4" borderId="16" applyNumberFormat="0" applyAlignment="0" applyProtection="0">
      <alignment vertical="center"/>
    </xf>
    <xf numFmtId="0" fontId="52" fillId="0" borderId="0" applyNumberFormat="0" applyFill="0" applyBorder="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69" fillId="4" borderId="22" applyNumberFormat="0" applyAlignment="0" applyProtection="0">
      <alignment vertical="center"/>
    </xf>
    <xf numFmtId="0" fontId="53" fillId="4" borderId="16" applyNumberFormat="0" applyAlignment="0" applyProtection="0">
      <alignment vertical="center"/>
    </xf>
    <xf numFmtId="0" fontId="69" fillId="4" borderId="22"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8" fillId="0" borderId="0" applyNumberFormat="0" applyFill="0" applyBorder="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63" fillId="13" borderId="0" applyNumberFormat="0" applyBorder="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53" fillId="4" borderId="16" applyNumberFormat="0" applyAlignment="0" applyProtection="0">
      <alignment vertical="center"/>
    </xf>
    <xf numFmtId="0" fontId="0" fillId="6" borderId="15" applyNumberFormat="0" applyFont="0" applyAlignment="0" applyProtection="0">
      <alignment vertical="center"/>
    </xf>
    <xf numFmtId="0" fontId="67" fillId="0" borderId="21" applyNumberFormat="0" applyFill="0" applyAlignment="0" applyProtection="0">
      <alignment vertical="center"/>
    </xf>
    <xf numFmtId="0" fontId="60" fillId="11" borderId="19" applyNumberFormat="0" applyAlignment="0" applyProtection="0">
      <alignment vertical="center"/>
    </xf>
    <xf numFmtId="0" fontId="0" fillId="6" borderId="15" applyNumberFormat="0" applyFont="0" applyAlignment="0" applyProtection="0">
      <alignment vertical="center"/>
    </xf>
    <xf numFmtId="0" fontId="67" fillId="0" borderId="21" applyNumberFormat="0" applyFill="0" applyAlignment="0" applyProtection="0">
      <alignment vertical="center"/>
    </xf>
    <xf numFmtId="0" fontId="60" fillId="11" borderId="19" applyNumberFormat="0" applyAlignment="0" applyProtection="0">
      <alignment vertical="center"/>
    </xf>
    <xf numFmtId="0" fontId="67" fillId="0" borderId="21" applyNumberFormat="0" applyFill="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0" fillId="6" borderId="15" applyNumberFormat="0" applyFont="0" applyAlignment="0" applyProtection="0">
      <alignment vertical="center"/>
    </xf>
    <xf numFmtId="0" fontId="60" fillId="11" borderId="19" applyNumberFormat="0" applyAlignment="0" applyProtection="0">
      <alignment vertical="center"/>
    </xf>
    <xf numFmtId="0" fontId="0" fillId="6" borderId="15" applyNumberFormat="0" applyFon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7" fillId="0" borderId="21" applyNumberFormat="0" applyFill="0" applyAlignment="0" applyProtection="0">
      <alignment vertical="center"/>
    </xf>
    <xf numFmtId="0" fontId="60" fillId="11" borderId="19" applyNumberFormat="0" applyAlignment="0" applyProtection="0">
      <alignment vertical="center"/>
    </xf>
    <xf numFmtId="0" fontId="67" fillId="0" borderId="21" applyNumberFormat="0" applyFill="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7" fillId="0" borderId="21" applyNumberFormat="0" applyFill="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3" fillId="13" borderId="0" applyNumberFormat="0" applyBorder="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1" fillId="12" borderId="16" applyNumberFormat="0" applyAlignment="0" applyProtection="0">
      <alignment vertical="center"/>
    </xf>
    <xf numFmtId="0" fontId="58" fillId="0" borderId="0" applyNumberFormat="0" applyFill="0" applyBorder="0" applyAlignment="0" applyProtection="0">
      <alignment vertical="center"/>
    </xf>
    <xf numFmtId="0" fontId="60" fillId="11" borderId="19" applyNumberFormat="0" applyAlignment="0" applyProtection="0">
      <alignment vertical="center"/>
    </xf>
    <xf numFmtId="0" fontId="61" fillId="12" borderId="16"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7" fillId="0" borderId="21" applyNumberFormat="0" applyFill="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7" fillId="0" borderId="21" applyNumberFormat="0" applyFill="0" applyAlignment="0" applyProtection="0">
      <alignment vertical="center"/>
    </xf>
    <xf numFmtId="0" fontId="60" fillId="11" borderId="19" applyNumberFormat="0" applyAlignment="0" applyProtection="0">
      <alignment vertical="center"/>
    </xf>
    <xf numFmtId="0" fontId="67" fillId="0" borderId="21" applyNumberFormat="0" applyFill="0" applyAlignment="0" applyProtection="0">
      <alignment vertical="center"/>
    </xf>
    <xf numFmtId="0" fontId="60" fillId="11" borderId="19" applyNumberFormat="0" applyAlignment="0" applyProtection="0">
      <alignment vertical="center"/>
    </xf>
    <xf numFmtId="0" fontId="67" fillId="0" borderId="21" applyNumberFormat="0" applyFill="0" applyAlignment="0" applyProtection="0">
      <alignment vertical="center"/>
    </xf>
    <xf numFmtId="0" fontId="60" fillId="11" borderId="19" applyNumberFormat="0" applyAlignment="0" applyProtection="0">
      <alignment vertical="center"/>
    </xf>
    <xf numFmtId="0" fontId="67" fillId="0" borderId="21" applyNumberFormat="0" applyFill="0" applyAlignment="0" applyProtection="0">
      <alignment vertical="center"/>
    </xf>
    <xf numFmtId="0" fontId="60" fillId="11" borderId="19" applyNumberFormat="0" applyAlignment="0" applyProtection="0">
      <alignment vertical="center"/>
    </xf>
    <xf numFmtId="0" fontId="67" fillId="0" borderId="21" applyNumberFormat="0" applyFill="0" applyAlignment="0" applyProtection="0">
      <alignment vertical="center"/>
    </xf>
    <xf numFmtId="0" fontId="60" fillId="11" borderId="19" applyNumberFormat="0" applyAlignment="0" applyProtection="0">
      <alignment vertical="center"/>
    </xf>
    <xf numFmtId="0" fontId="67" fillId="0" borderId="21" applyNumberFormat="0" applyFill="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7" fillId="0" borderId="21" applyNumberFormat="0" applyFill="0" applyAlignment="0" applyProtection="0">
      <alignment vertical="center"/>
    </xf>
    <xf numFmtId="0" fontId="60" fillId="11" borderId="19" applyNumberFormat="0" applyAlignment="0" applyProtection="0">
      <alignment vertical="center"/>
    </xf>
    <xf numFmtId="0" fontId="67" fillId="0" borderId="21" applyNumberFormat="0" applyFill="0" applyAlignment="0" applyProtection="0">
      <alignment vertical="center"/>
    </xf>
    <xf numFmtId="0" fontId="60" fillId="11" borderId="19" applyNumberFormat="0" applyAlignment="0" applyProtection="0">
      <alignment vertical="center"/>
    </xf>
    <xf numFmtId="0" fontId="67" fillId="0" borderId="21" applyNumberFormat="0" applyFill="0" applyAlignment="0" applyProtection="0">
      <alignment vertical="center"/>
    </xf>
    <xf numFmtId="0" fontId="60" fillId="11" borderId="19" applyNumberFormat="0" applyAlignment="0" applyProtection="0">
      <alignment vertical="center"/>
    </xf>
    <xf numFmtId="0" fontId="67" fillId="0" borderId="21" applyNumberFormat="0" applyFill="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58" fillId="0" borderId="0" applyNumberFormat="0" applyFill="0" applyBorder="0" applyAlignment="0" applyProtection="0">
      <alignment vertical="center"/>
    </xf>
    <xf numFmtId="0" fontId="60" fillId="11" borderId="19" applyNumberFormat="0" applyAlignment="0" applyProtection="0">
      <alignment vertical="center"/>
    </xf>
    <xf numFmtId="0" fontId="58" fillId="0" borderId="0" applyNumberFormat="0" applyFill="0" applyBorder="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9" fillId="4" borderId="22"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7" fillId="0" borderId="21" applyNumberFormat="0" applyFill="0" applyAlignment="0" applyProtection="0">
      <alignment vertical="center"/>
    </xf>
    <xf numFmtId="0" fontId="60" fillId="11" borderId="19" applyNumberFormat="0" applyAlignment="0" applyProtection="0">
      <alignment vertical="center"/>
    </xf>
    <xf numFmtId="0" fontId="67" fillId="0" borderId="21" applyNumberFormat="0" applyFill="0" applyAlignment="0" applyProtection="0">
      <alignment vertical="center"/>
    </xf>
    <xf numFmtId="0" fontId="60" fillId="11" borderId="19" applyNumberFormat="0" applyAlignment="0" applyProtection="0">
      <alignment vertical="center"/>
    </xf>
    <xf numFmtId="0" fontId="67" fillId="0" borderId="21" applyNumberFormat="0" applyFill="0" applyAlignment="0" applyProtection="0">
      <alignment vertical="center"/>
    </xf>
    <xf numFmtId="0" fontId="60" fillId="11" borderId="19" applyNumberFormat="0" applyAlignment="0" applyProtection="0">
      <alignment vertical="center"/>
    </xf>
    <xf numFmtId="0" fontId="67" fillId="0" borderId="21" applyNumberFormat="0" applyFill="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52" fillId="0" borderId="0" applyNumberFormat="0" applyFill="0" applyBorder="0" applyAlignment="0" applyProtection="0">
      <alignment vertical="center"/>
    </xf>
    <xf numFmtId="0" fontId="60" fillId="11" borderId="19" applyNumberFormat="0" applyAlignment="0" applyProtection="0">
      <alignment vertical="center"/>
    </xf>
    <xf numFmtId="0" fontId="69" fillId="4" borderId="22"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7" fillId="0" borderId="21" applyNumberFormat="0" applyFill="0" applyAlignment="0" applyProtection="0">
      <alignment vertical="center"/>
    </xf>
    <xf numFmtId="0" fontId="60" fillId="11" borderId="19" applyNumberFormat="0" applyAlignment="0" applyProtection="0">
      <alignment vertical="center"/>
    </xf>
    <xf numFmtId="0" fontId="67" fillId="0" borderId="21" applyNumberFormat="0" applyFill="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7" fillId="0" borderId="21" applyNumberFormat="0" applyFill="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58" fillId="0" borderId="0" applyNumberFormat="0" applyFill="0" applyBorder="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7" fillId="0" borderId="21" applyNumberFormat="0" applyFill="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7" fillId="0" borderId="21" applyNumberFormat="0" applyFill="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0" fillId="11" borderId="19" applyNumberFormat="0" applyAlignment="0" applyProtection="0">
      <alignment vertical="center"/>
    </xf>
    <xf numFmtId="0" fontId="67" fillId="0" borderId="21" applyNumberFormat="0" applyFill="0" applyAlignment="0" applyProtection="0">
      <alignment vertical="center"/>
    </xf>
    <xf numFmtId="0" fontId="60" fillId="11" borderId="19" applyNumberFormat="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0" fillId="6" borderId="15" applyNumberFormat="0" applyFont="0" applyAlignment="0" applyProtection="0">
      <alignment vertical="center"/>
    </xf>
    <xf numFmtId="0" fontId="52" fillId="0" borderId="0" applyNumberFormat="0" applyFill="0" applyBorder="0" applyAlignment="0" applyProtection="0">
      <alignment vertical="center"/>
    </xf>
    <xf numFmtId="0" fontId="0" fillId="6" borderId="15" applyNumberFormat="0" applyFont="0" applyAlignment="0" applyProtection="0">
      <alignment vertical="center"/>
    </xf>
    <xf numFmtId="0" fontId="52" fillId="0" borderId="0" applyNumberFormat="0" applyFill="0" applyBorder="0" applyAlignment="0" applyProtection="0">
      <alignment vertical="center"/>
    </xf>
    <xf numFmtId="0" fontId="0" fillId="6" borderId="15" applyNumberFormat="0" applyFont="0" applyAlignment="0" applyProtection="0">
      <alignment vertical="center"/>
    </xf>
    <xf numFmtId="0" fontId="52" fillId="0" borderId="0" applyNumberFormat="0" applyFill="0" applyBorder="0" applyAlignment="0" applyProtection="0">
      <alignment vertical="center"/>
    </xf>
    <xf numFmtId="0" fontId="0" fillId="6" borderId="15" applyNumberFormat="0" applyFont="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0" fillId="6" borderId="15" applyNumberFormat="0" applyFont="0" applyAlignment="0" applyProtection="0">
      <alignment vertical="center"/>
    </xf>
    <xf numFmtId="0" fontId="52" fillId="0" borderId="0" applyNumberFormat="0" applyFill="0" applyBorder="0" applyAlignment="0" applyProtection="0">
      <alignment vertical="center"/>
    </xf>
    <xf numFmtId="0" fontId="0" fillId="6" borderId="15" applyNumberFormat="0" applyFont="0" applyAlignment="0" applyProtection="0">
      <alignment vertical="center"/>
    </xf>
    <xf numFmtId="0" fontId="52" fillId="0" borderId="0" applyNumberFormat="0" applyFill="0" applyBorder="0" applyAlignment="0" applyProtection="0">
      <alignment vertical="center"/>
    </xf>
    <xf numFmtId="0" fontId="0" fillId="6" borderId="15" applyNumberFormat="0" applyFont="0" applyAlignment="0" applyProtection="0">
      <alignment vertical="center"/>
    </xf>
    <xf numFmtId="0" fontId="52" fillId="0" borderId="0" applyNumberFormat="0" applyFill="0" applyBorder="0" applyAlignment="0" applyProtection="0">
      <alignment vertical="center"/>
    </xf>
    <xf numFmtId="0" fontId="0" fillId="6" borderId="15" applyNumberFormat="0" applyFont="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67" fillId="0" borderId="21"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0" fillId="6" borderId="15" applyNumberFormat="0" applyFont="0" applyAlignment="0" applyProtection="0">
      <alignment vertical="center"/>
    </xf>
    <xf numFmtId="0" fontId="52" fillId="0" borderId="0" applyNumberFormat="0" applyFill="0" applyBorder="0" applyAlignment="0" applyProtection="0">
      <alignment vertical="center"/>
    </xf>
    <xf numFmtId="0" fontId="0" fillId="6" borderId="15" applyNumberFormat="0" applyFont="0" applyAlignment="0" applyProtection="0">
      <alignment vertical="center"/>
    </xf>
    <xf numFmtId="0" fontId="52" fillId="0" borderId="0" applyNumberFormat="0" applyFill="0" applyBorder="0" applyAlignment="0" applyProtection="0">
      <alignment vertical="center"/>
    </xf>
    <xf numFmtId="0" fontId="0" fillId="6" borderId="15" applyNumberFormat="0" applyFont="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0" fillId="6" borderId="15" applyNumberFormat="0" applyFont="0" applyAlignment="0" applyProtection="0">
      <alignment vertical="center"/>
    </xf>
    <xf numFmtId="0" fontId="52" fillId="0" borderId="0" applyNumberFormat="0" applyFill="0" applyBorder="0" applyAlignment="0" applyProtection="0">
      <alignment vertical="center"/>
    </xf>
    <xf numFmtId="0" fontId="0" fillId="6" borderId="15" applyNumberFormat="0" applyFont="0" applyAlignment="0" applyProtection="0">
      <alignment vertical="center"/>
    </xf>
    <xf numFmtId="0" fontId="52" fillId="0" borderId="0" applyNumberFormat="0" applyFill="0" applyBorder="0" applyAlignment="0" applyProtection="0">
      <alignment vertical="center"/>
    </xf>
    <xf numFmtId="0" fontId="0" fillId="6" borderId="15" applyNumberFormat="0" applyFont="0" applyAlignment="0" applyProtection="0">
      <alignment vertical="center"/>
    </xf>
    <xf numFmtId="0" fontId="52" fillId="0" borderId="0" applyNumberFormat="0" applyFill="0" applyBorder="0" applyAlignment="0" applyProtection="0">
      <alignment vertical="center"/>
    </xf>
    <xf numFmtId="0" fontId="0" fillId="6" borderId="15" applyNumberFormat="0" applyFont="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69" fillId="4" borderId="22" applyNumberFormat="0" applyAlignment="0" applyProtection="0">
      <alignment vertical="center"/>
    </xf>
    <xf numFmtId="0" fontId="52" fillId="0" borderId="0" applyNumberFormat="0" applyFill="0" applyBorder="0" applyAlignment="0" applyProtection="0">
      <alignment vertical="center"/>
    </xf>
    <xf numFmtId="0" fontId="67" fillId="0" borderId="21" applyNumberFormat="0" applyFill="0" applyAlignment="0" applyProtection="0">
      <alignment vertical="center"/>
    </xf>
    <xf numFmtId="0" fontId="52" fillId="0" borderId="0" applyNumberFormat="0" applyFill="0" applyBorder="0" applyAlignment="0" applyProtection="0">
      <alignment vertical="center"/>
    </xf>
    <xf numFmtId="0" fontId="67" fillId="0" borderId="21" applyNumberFormat="0" applyFill="0" applyAlignment="0" applyProtection="0">
      <alignment vertical="center"/>
    </xf>
    <xf numFmtId="0" fontId="52" fillId="0" borderId="0" applyNumberFormat="0" applyFill="0" applyBorder="0" applyAlignment="0" applyProtection="0">
      <alignment vertical="center"/>
    </xf>
    <xf numFmtId="0" fontId="67" fillId="0" borderId="21"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69" fillId="4" borderId="22" applyNumberFormat="0" applyAlignment="0" applyProtection="0">
      <alignment vertical="center"/>
    </xf>
    <xf numFmtId="0" fontId="52" fillId="0" borderId="0" applyNumberFormat="0" applyFill="0" applyBorder="0" applyAlignment="0" applyProtection="0">
      <alignment vertical="center"/>
    </xf>
    <xf numFmtId="0" fontId="69" fillId="4" borderId="22" applyNumberFormat="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69" fillId="4" borderId="22" applyNumberFormat="0" applyAlignment="0" applyProtection="0">
      <alignment vertical="center"/>
    </xf>
    <xf numFmtId="0" fontId="52" fillId="0" borderId="0" applyNumberFormat="0" applyFill="0" applyBorder="0" applyAlignment="0" applyProtection="0">
      <alignment vertical="center"/>
    </xf>
    <xf numFmtId="0" fontId="69" fillId="4" borderId="22" applyNumberFormat="0" applyAlignment="0" applyProtection="0">
      <alignment vertical="center"/>
    </xf>
    <xf numFmtId="0" fontId="52" fillId="0" borderId="0" applyNumberFormat="0" applyFill="0" applyBorder="0" applyAlignment="0" applyProtection="0">
      <alignment vertical="center"/>
    </xf>
    <xf numFmtId="0" fontId="69" fillId="4" borderId="22" applyNumberFormat="0" applyAlignment="0" applyProtection="0">
      <alignment vertical="center"/>
    </xf>
    <xf numFmtId="0" fontId="52" fillId="0" borderId="0" applyNumberFormat="0" applyFill="0" applyBorder="0" applyAlignment="0" applyProtection="0">
      <alignment vertical="center"/>
    </xf>
    <xf numFmtId="0" fontId="69" fillId="4" borderId="22" applyNumberFormat="0" applyAlignment="0" applyProtection="0">
      <alignment vertical="center"/>
    </xf>
    <xf numFmtId="0" fontId="52" fillId="0" borderId="0" applyNumberFormat="0" applyFill="0" applyBorder="0" applyAlignment="0" applyProtection="0">
      <alignment vertical="center"/>
    </xf>
    <xf numFmtId="0" fontId="69" fillId="4" borderId="22" applyNumberFormat="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69" fillId="4" borderId="22" applyNumberFormat="0" applyAlignment="0" applyProtection="0">
      <alignment vertical="center"/>
    </xf>
    <xf numFmtId="0" fontId="52" fillId="0" borderId="0" applyNumberFormat="0" applyFill="0" applyBorder="0" applyAlignment="0" applyProtection="0">
      <alignment vertical="center"/>
    </xf>
    <xf numFmtId="0" fontId="69" fillId="4" borderId="22" applyNumberFormat="0" applyAlignment="0" applyProtection="0">
      <alignment vertical="center"/>
    </xf>
    <xf numFmtId="0" fontId="52" fillId="0" borderId="0" applyNumberFormat="0" applyFill="0" applyBorder="0" applyAlignment="0" applyProtection="0">
      <alignment vertical="center"/>
    </xf>
    <xf numFmtId="0" fontId="0" fillId="6" borderId="15" applyNumberFormat="0" applyFont="0" applyAlignment="0" applyProtection="0">
      <alignment vertical="center"/>
    </xf>
    <xf numFmtId="0" fontId="52" fillId="0" borderId="0" applyNumberFormat="0" applyFill="0" applyBorder="0" applyAlignment="0" applyProtection="0">
      <alignment vertical="center"/>
    </xf>
    <xf numFmtId="0" fontId="0" fillId="6" borderId="15" applyNumberFormat="0" applyFont="0" applyAlignment="0" applyProtection="0">
      <alignment vertical="center"/>
    </xf>
    <xf numFmtId="0" fontId="52" fillId="0" borderId="0" applyNumberFormat="0" applyFill="0" applyBorder="0" applyAlignment="0" applyProtection="0">
      <alignment vertical="center"/>
    </xf>
    <xf numFmtId="0" fontId="0" fillId="6" borderId="15" applyNumberFormat="0" applyFont="0" applyAlignment="0" applyProtection="0">
      <alignment vertical="center"/>
    </xf>
    <xf numFmtId="0" fontId="52" fillId="0" borderId="0" applyNumberFormat="0" applyFill="0" applyBorder="0" applyAlignment="0" applyProtection="0">
      <alignment vertical="center"/>
    </xf>
    <xf numFmtId="0" fontId="0" fillId="6" borderId="15" applyNumberFormat="0" applyFont="0" applyAlignment="0" applyProtection="0">
      <alignment vertical="center"/>
    </xf>
    <xf numFmtId="0" fontId="52" fillId="0" borderId="0" applyNumberFormat="0" applyFill="0" applyBorder="0" applyAlignment="0" applyProtection="0">
      <alignment vertical="center"/>
    </xf>
    <xf numFmtId="0" fontId="0" fillId="6" borderId="15" applyNumberFormat="0" applyFont="0" applyAlignment="0" applyProtection="0">
      <alignment vertical="center"/>
    </xf>
    <xf numFmtId="0" fontId="52" fillId="0" borderId="0" applyNumberFormat="0" applyFill="0" applyBorder="0" applyAlignment="0" applyProtection="0">
      <alignment vertical="center"/>
    </xf>
    <xf numFmtId="0" fontId="0" fillId="6" borderId="15" applyNumberFormat="0" applyFont="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0" fillId="6" borderId="15" applyNumberFormat="0" applyFont="0" applyAlignment="0" applyProtection="0">
      <alignment vertical="center"/>
    </xf>
    <xf numFmtId="0" fontId="52" fillId="0" borderId="0" applyNumberFormat="0" applyFill="0" applyBorder="0" applyAlignment="0" applyProtection="0">
      <alignment vertical="center"/>
    </xf>
    <xf numFmtId="0" fontId="0" fillId="6" borderId="15" applyNumberFormat="0" applyFont="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0" fillId="6" borderId="15" applyNumberFormat="0" applyFont="0" applyAlignment="0" applyProtection="0">
      <alignment vertical="center"/>
    </xf>
    <xf numFmtId="0" fontId="52" fillId="0" borderId="0" applyNumberFormat="0" applyFill="0" applyBorder="0" applyAlignment="0" applyProtection="0">
      <alignment vertical="center"/>
    </xf>
    <xf numFmtId="0" fontId="0" fillId="6" borderId="15" applyNumberFormat="0" applyFont="0" applyAlignment="0" applyProtection="0">
      <alignment vertical="center"/>
    </xf>
    <xf numFmtId="0" fontId="52" fillId="0" borderId="0" applyNumberFormat="0" applyFill="0" applyBorder="0" applyAlignment="0" applyProtection="0">
      <alignment vertical="center"/>
    </xf>
    <xf numFmtId="0" fontId="0" fillId="6" borderId="15" applyNumberFormat="0" applyFont="0" applyAlignment="0" applyProtection="0">
      <alignment vertical="center"/>
    </xf>
    <xf numFmtId="0" fontId="52" fillId="0" borderId="0" applyNumberFormat="0" applyFill="0" applyBorder="0" applyAlignment="0" applyProtection="0">
      <alignment vertical="center"/>
    </xf>
    <xf numFmtId="0" fontId="0" fillId="6" borderId="15" applyNumberFormat="0" applyFont="0" applyAlignment="0" applyProtection="0">
      <alignment vertical="center"/>
    </xf>
    <xf numFmtId="0" fontId="52" fillId="0" borderId="0" applyNumberFormat="0" applyFill="0" applyBorder="0" applyAlignment="0" applyProtection="0">
      <alignment vertical="center"/>
    </xf>
    <xf numFmtId="0" fontId="0" fillId="6" borderId="15" applyNumberFormat="0" applyFont="0" applyAlignment="0" applyProtection="0">
      <alignment vertical="center"/>
    </xf>
    <xf numFmtId="0" fontId="52" fillId="0" borderId="0" applyNumberFormat="0" applyFill="0" applyBorder="0" applyAlignment="0" applyProtection="0">
      <alignment vertical="center"/>
    </xf>
    <xf numFmtId="0" fontId="0" fillId="6" borderId="15" applyNumberFormat="0" applyFont="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69" fillId="4" borderId="22" applyNumberFormat="0" applyAlignment="0" applyProtection="0">
      <alignment vertical="center"/>
    </xf>
    <xf numFmtId="0" fontId="52" fillId="0" borderId="0" applyNumberFormat="0" applyFill="0" applyBorder="0" applyAlignment="0" applyProtection="0">
      <alignment vertical="center"/>
    </xf>
    <xf numFmtId="0" fontId="69" fillId="4" borderId="22" applyNumberFormat="0" applyAlignment="0" applyProtection="0">
      <alignment vertical="center"/>
    </xf>
    <xf numFmtId="0" fontId="52" fillId="0" borderId="0" applyNumberFormat="0" applyFill="0" applyBorder="0" applyAlignment="0" applyProtection="0">
      <alignment vertical="center"/>
    </xf>
    <xf numFmtId="0" fontId="69" fillId="4" borderId="22" applyNumberFormat="0" applyAlignment="0" applyProtection="0">
      <alignment vertical="center"/>
    </xf>
    <xf numFmtId="0" fontId="52" fillId="0" borderId="0" applyNumberFormat="0" applyFill="0" applyBorder="0" applyAlignment="0" applyProtection="0">
      <alignment vertical="center"/>
    </xf>
    <xf numFmtId="0" fontId="69" fillId="4" borderId="22" applyNumberFormat="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1" fillId="12" borderId="16" applyNumberFormat="0" applyAlignment="0" applyProtection="0">
      <alignment vertical="center"/>
    </xf>
    <xf numFmtId="0" fontId="58" fillId="0" borderId="0" applyNumberFormat="0" applyFill="0" applyBorder="0" applyAlignment="0" applyProtection="0">
      <alignment vertical="center"/>
    </xf>
    <xf numFmtId="0" fontId="61" fillId="12" borderId="16" applyNumberFormat="0" applyAlignment="0" applyProtection="0">
      <alignment vertical="center"/>
    </xf>
    <xf numFmtId="0" fontId="58" fillId="0" borderId="0" applyNumberFormat="0" applyFill="0" applyBorder="0" applyAlignment="0" applyProtection="0">
      <alignment vertical="center"/>
    </xf>
    <xf numFmtId="0" fontId="61" fillId="12" borderId="16" applyNumberFormat="0" applyAlignment="0" applyProtection="0">
      <alignment vertical="center"/>
    </xf>
    <xf numFmtId="0" fontId="63" fillId="13" borderId="0" applyNumberFormat="0" applyBorder="0" applyAlignment="0" applyProtection="0">
      <alignment vertical="center"/>
    </xf>
    <xf numFmtId="0" fontId="58" fillId="0" borderId="0" applyNumberFormat="0" applyFill="0" applyBorder="0" applyAlignment="0" applyProtection="0">
      <alignment vertical="center"/>
    </xf>
    <xf numFmtId="0" fontId="61" fillId="12" borderId="16" applyNumberFormat="0" applyAlignment="0" applyProtection="0">
      <alignment vertical="center"/>
    </xf>
    <xf numFmtId="0" fontId="63" fillId="13" borderId="0" applyNumberFormat="0" applyBorder="0" applyAlignment="0" applyProtection="0">
      <alignment vertical="center"/>
    </xf>
    <xf numFmtId="0" fontId="58" fillId="0" borderId="0" applyNumberFormat="0" applyFill="0" applyBorder="0" applyAlignment="0" applyProtection="0">
      <alignment vertical="center"/>
    </xf>
    <xf numFmtId="0" fontId="61" fillId="12" borderId="16" applyNumberFormat="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1" fillId="12" borderId="16" applyNumberFormat="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1" fillId="12" borderId="16" applyNumberFormat="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0" fillId="6" borderId="15" applyNumberFormat="0" applyFont="0" applyAlignment="0" applyProtection="0">
      <alignment vertical="center"/>
    </xf>
    <xf numFmtId="0" fontId="58" fillId="0" borderId="0" applyNumberFormat="0" applyFill="0" applyBorder="0" applyAlignment="0" applyProtection="0">
      <alignment vertical="center"/>
    </xf>
    <xf numFmtId="0" fontId="0" fillId="6" borderId="15" applyNumberFormat="0" applyFont="0" applyAlignment="0" applyProtection="0">
      <alignment vertical="center"/>
    </xf>
    <xf numFmtId="0" fontId="58" fillId="0" borderId="0" applyNumberFormat="0" applyFill="0" applyBorder="0" applyAlignment="0" applyProtection="0">
      <alignment vertical="center"/>
    </xf>
    <xf numFmtId="0" fontId="0" fillId="6" borderId="15" applyNumberFormat="0" applyFont="0" applyAlignment="0" applyProtection="0">
      <alignment vertical="center"/>
    </xf>
    <xf numFmtId="0" fontId="58" fillId="0" borderId="0" applyNumberFormat="0" applyFill="0" applyBorder="0" applyAlignment="0" applyProtection="0">
      <alignment vertical="center"/>
    </xf>
    <xf numFmtId="0" fontId="0" fillId="6" borderId="15" applyNumberFormat="0" applyFont="0" applyAlignment="0" applyProtection="0">
      <alignment vertical="center"/>
    </xf>
    <xf numFmtId="0" fontId="58" fillId="0" borderId="0" applyNumberFormat="0" applyFill="0" applyBorder="0" applyAlignment="0" applyProtection="0">
      <alignment vertical="center"/>
    </xf>
    <xf numFmtId="0" fontId="0" fillId="6" borderId="15" applyNumberFormat="0" applyFont="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7" fillId="0" borderId="21"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0" fillId="6" borderId="15" applyNumberFormat="0" applyFont="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1" fillId="12" borderId="16" applyNumberFormat="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0" fillId="6" borderId="15" applyNumberFormat="0" applyFont="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9" fillId="4" borderId="22" applyNumberFormat="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1" fillId="12" borderId="16" applyNumberFormat="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9" fillId="4" borderId="22" applyNumberFormat="0" applyAlignment="0" applyProtection="0">
      <alignment vertical="center"/>
    </xf>
    <xf numFmtId="0" fontId="67" fillId="0" borderId="21" applyNumberFormat="0" applyFill="0" applyAlignment="0" applyProtection="0">
      <alignment vertical="center"/>
    </xf>
    <xf numFmtId="0" fontId="69" fillId="4" borderId="22" applyNumberFormat="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3" fillId="13" borderId="0" applyNumberFormat="0" applyBorder="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7" fillId="0" borderId="21" applyNumberFormat="0" applyFill="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1" fillId="12" borderId="16" applyNumberFormat="0" applyAlignment="0" applyProtection="0">
      <alignment vertical="center"/>
    </xf>
    <xf numFmtId="0" fontId="63" fillId="13" borderId="0" applyNumberFormat="0" applyBorder="0" applyAlignment="0" applyProtection="0">
      <alignment vertical="center"/>
    </xf>
    <xf numFmtId="0" fontId="61" fillId="12" borderId="16" applyNumberFormat="0" applyAlignment="0" applyProtection="0">
      <alignment vertical="center"/>
    </xf>
    <xf numFmtId="0" fontId="63" fillId="13" borderId="0" applyNumberFormat="0" applyBorder="0" applyAlignment="0" applyProtection="0">
      <alignment vertical="center"/>
    </xf>
    <xf numFmtId="0" fontId="61" fillId="12" borderId="16" applyNumberFormat="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1" fillId="12" borderId="16" applyNumberFormat="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9" fillId="4" borderId="22" applyNumberFormat="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9" fillId="4" borderId="22" applyNumberFormat="0" applyAlignment="0" applyProtection="0">
      <alignment vertical="center"/>
    </xf>
    <xf numFmtId="0" fontId="63" fillId="13" borderId="0" applyNumberFormat="0" applyBorder="0" applyAlignment="0" applyProtection="0">
      <alignment vertical="center"/>
    </xf>
    <xf numFmtId="0" fontId="69" fillId="4" borderId="22" applyNumberFormat="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1" fillId="12" borderId="16" applyNumberFormat="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9" fillId="4" borderId="22" applyNumberFormat="0" applyAlignment="0" applyProtection="0">
      <alignment vertical="center"/>
    </xf>
    <xf numFmtId="0" fontId="63" fillId="13" borderId="0" applyNumberFormat="0" applyBorder="0" applyAlignment="0" applyProtection="0">
      <alignment vertical="center"/>
    </xf>
    <xf numFmtId="0" fontId="69" fillId="4" borderId="22" applyNumberFormat="0" applyAlignment="0" applyProtection="0">
      <alignment vertical="center"/>
    </xf>
    <xf numFmtId="0" fontId="63" fillId="13" borderId="0" applyNumberFormat="0" applyBorder="0" applyAlignment="0" applyProtection="0">
      <alignment vertical="center"/>
    </xf>
    <xf numFmtId="0" fontId="69" fillId="4" borderId="22" applyNumberFormat="0" applyAlignment="0" applyProtection="0">
      <alignment vertical="center"/>
    </xf>
    <xf numFmtId="0" fontId="63" fillId="13" borderId="0" applyNumberFormat="0" applyBorder="0" applyAlignment="0" applyProtection="0">
      <alignment vertical="center"/>
    </xf>
    <xf numFmtId="0" fontId="69" fillId="4" borderId="22" applyNumberFormat="0" applyAlignment="0" applyProtection="0">
      <alignment vertical="center"/>
    </xf>
    <xf numFmtId="0" fontId="63" fillId="13" borderId="0" applyNumberFormat="0" applyBorder="0" applyAlignment="0" applyProtection="0">
      <alignment vertical="center"/>
    </xf>
    <xf numFmtId="0" fontId="69" fillId="4" borderId="22" applyNumberFormat="0" applyAlignment="0" applyProtection="0">
      <alignment vertical="center"/>
    </xf>
    <xf numFmtId="0" fontId="63" fillId="13" borderId="0" applyNumberFormat="0" applyBorder="0" applyAlignment="0" applyProtection="0">
      <alignment vertical="center"/>
    </xf>
    <xf numFmtId="0" fontId="69" fillId="4" borderId="22" applyNumberFormat="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1" fillId="12" borderId="16" applyNumberFormat="0" applyAlignment="0" applyProtection="0">
      <alignment vertical="center"/>
    </xf>
    <xf numFmtId="0" fontId="63" fillId="13" borderId="0" applyNumberFormat="0" applyBorder="0" applyAlignment="0" applyProtection="0">
      <alignment vertical="center"/>
    </xf>
    <xf numFmtId="0" fontId="61" fillId="12" borderId="16" applyNumberFormat="0" applyAlignment="0" applyProtection="0">
      <alignment vertical="center"/>
    </xf>
    <xf numFmtId="0" fontId="63" fillId="13" borderId="0" applyNumberFormat="0" applyBorder="0" applyAlignment="0" applyProtection="0">
      <alignment vertical="center"/>
    </xf>
    <xf numFmtId="0" fontId="61" fillId="12" borderId="16" applyNumberFormat="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1" fillId="12" borderId="16" applyNumberFormat="0" applyAlignment="0" applyProtection="0">
      <alignment vertical="center"/>
    </xf>
    <xf numFmtId="0" fontId="63" fillId="13" borderId="0" applyNumberFormat="0" applyBorder="0" applyAlignment="0" applyProtection="0">
      <alignment vertical="center"/>
    </xf>
    <xf numFmtId="0" fontId="61" fillId="12" borderId="16" applyNumberFormat="0" applyAlignment="0" applyProtection="0">
      <alignment vertical="center"/>
    </xf>
    <xf numFmtId="0" fontId="63" fillId="13" borderId="0" applyNumberFormat="0" applyBorder="0" applyAlignment="0" applyProtection="0">
      <alignment vertical="center"/>
    </xf>
    <xf numFmtId="0" fontId="61" fillId="12" borderId="16" applyNumberFormat="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0" fillId="6" borderId="15" applyNumberFormat="0" applyFont="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0" fillId="6" borderId="15" applyNumberFormat="0" applyFont="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9" fillId="4" borderId="22" applyNumberFormat="0" applyAlignment="0" applyProtection="0">
      <alignment vertical="center"/>
    </xf>
    <xf numFmtId="0" fontId="63" fillId="13" borderId="0" applyNumberFormat="0" applyBorder="0" applyAlignment="0" applyProtection="0">
      <alignment vertical="center"/>
    </xf>
    <xf numFmtId="0" fontId="69" fillId="4" borderId="22" applyNumberFormat="0" applyAlignment="0" applyProtection="0">
      <alignment vertical="center"/>
    </xf>
    <xf numFmtId="0" fontId="63" fillId="13" borderId="0" applyNumberFormat="0" applyBorder="0" applyAlignment="0" applyProtection="0">
      <alignment vertical="center"/>
    </xf>
    <xf numFmtId="0" fontId="83" fillId="0" borderId="0">
      <alignment vertical="top"/>
      <protection locked="0"/>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1" fillId="12" borderId="16" applyNumberFormat="0" applyAlignment="0" applyProtection="0">
      <alignment vertical="center"/>
    </xf>
    <xf numFmtId="0" fontId="63" fillId="13" borderId="0" applyNumberFormat="0" applyBorder="0" applyAlignment="0" applyProtection="0">
      <alignment vertical="center"/>
    </xf>
    <xf numFmtId="0" fontId="61" fillId="12" borderId="16" applyNumberFormat="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69" fillId="4" borderId="22" applyNumberForma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69" fillId="4" borderId="22" applyNumberForma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0" fillId="6" borderId="15" applyNumberFormat="0" applyFont="0" applyAlignment="0" applyProtection="0">
      <alignment vertical="center"/>
    </xf>
    <xf numFmtId="0" fontId="69" fillId="4" borderId="22" applyNumberFormat="0" applyAlignment="0" applyProtection="0">
      <alignment vertical="center"/>
    </xf>
    <xf numFmtId="0" fontId="0" fillId="6" borderId="15" applyNumberFormat="0" applyFont="0" applyAlignment="0" applyProtection="0">
      <alignment vertical="center"/>
    </xf>
    <xf numFmtId="0" fontId="69" fillId="4" borderId="22" applyNumberFormat="0" applyAlignment="0" applyProtection="0">
      <alignment vertical="center"/>
    </xf>
    <xf numFmtId="0" fontId="0" fillId="6" borderId="15" applyNumberFormat="0" applyFont="0" applyAlignment="0" applyProtection="0">
      <alignment vertical="center"/>
    </xf>
    <xf numFmtId="0" fontId="69" fillId="4" borderId="22" applyNumberFormat="0" applyAlignment="0" applyProtection="0">
      <alignment vertical="center"/>
    </xf>
    <xf numFmtId="0" fontId="0" fillId="6" borderId="15" applyNumberFormat="0" applyFon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0" fillId="6" borderId="15" applyNumberFormat="0" applyFont="0" applyAlignment="0" applyProtection="0">
      <alignment vertical="center"/>
    </xf>
    <xf numFmtId="0" fontId="69" fillId="4" borderId="22" applyNumberFormat="0" applyAlignment="0" applyProtection="0">
      <alignment vertical="center"/>
    </xf>
    <xf numFmtId="0" fontId="0" fillId="6" borderId="15" applyNumberFormat="0" applyFon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1" fillId="12" borderId="16"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9" fillId="4" borderId="22"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61" fillId="12" borderId="16" applyNumberForma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0" borderId="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0" fillId="6" borderId="15" applyNumberFormat="0" applyFont="0" applyAlignment="0" applyProtection="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cellStyleXfs>
  <cellXfs count="410">
    <xf numFmtId="0" fontId="0" fillId="0" borderId="0" xfId="0"/>
    <xf numFmtId="0" fontId="1" fillId="0" borderId="0" xfId="0" applyFont="1" applyFill="1" applyAlignment="1" applyProtection="1">
      <alignment vertical="center"/>
      <protection locked="0"/>
    </xf>
    <xf numFmtId="0" fontId="2" fillId="0" borderId="0" xfId="0" applyFont="1" applyFill="1" applyAlignment="1" applyProtection="1">
      <alignment vertical="center"/>
      <protection locked="0"/>
    </xf>
    <xf numFmtId="0" fontId="0" fillId="0" borderId="0" xfId="0" applyFont="1" applyFill="1" applyAlignment="1" applyProtection="1">
      <alignment vertical="center"/>
      <protection locked="0"/>
    </xf>
    <xf numFmtId="180" fontId="0" fillId="0" borderId="0" xfId="0" applyNumberFormat="1" applyFont="1" applyFill="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Fill="1" applyAlignment="1" applyProtection="1">
      <alignment vertical="center"/>
      <protection hidden="1"/>
    </xf>
    <xf numFmtId="0" fontId="4" fillId="0" borderId="0" xfId="0" applyFont="1" applyFill="1" applyAlignment="1" applyProtection="1">
      <alignment horizontal="center" vertical="center"/>
      <protection hidden="1"/>
    </xf>
    <xf numFmtId="0" fontId="5" fillId="0" borderId="1" xfId="0" applyFont="1" applyFill="1" applyBorder="1" applyAlignment="1" applyProtection="1">
      <alignment horizontal="distributed" vertical="center"/>
      <protection locked="0"/>
    </xf>
    <xf numFmtId="0" fontId="5" fillId="0" borderId="1" xfId="0" applyFont="1" applyFill="1" applyBorder="1" applyAlignment="1" applyProtection="1">
      <alignment vertical="center"/>
      <protection locked="0"/>
    </xf>
    <xf numFmtId="0" fontId="2" fillId="0" borderId="1" xfId="0" applyFont="1" applyFill="1" applyBorder="1" applyAlignment="1" applyProtection="1">
      <alignment horizontal="distributed" vertical="center"/>
      <protection locked="0"/>
    </xf>
    <xf numFmtId="0" fontId="6" fillId="0" borderId="1" xfId="0" applyFont="1" applyFill="1" applyBorder="1" applyAlignment="1" applyProtection="1">
      <alignment horizontal="center" vertical="center" wrapText="1"/>
      <protection locked="0"/>
    </xf>
    <xf numFmtId="0" fontId="6" fillId="0" borderId="1" xfId="6534" applyFont="1" applyFill="1" applyBorder="1" applyAlignment="1" applyProtection="1">
      <alignment vertical="center"/>
      <protection locked="0"/>
    </xf>
    <xf numFmtId="0" fontId="6" fillId="2" borderId="1" xfId="6173" applyNumberFormat="1" applyFont="1" applyFill="1" applyBorder="1" applyAlignment="1" applyProtection="1">
      <alignment vertical="center"/>
      <protection locked="0"/>
    </xf>
    <xf numFmtId="180" fontId="6" fillId="0" borderId="1" xfId="0" applyNumberFormat="1" applyFont="1" applyFill="1" applyBorder="1" applyAlignment="1" applyProtection="1">
      <alignment vertical="center"/>
      <protection locked="0"/>
    </xf>
    <xf numFmtId="178" fontId="6" fillId="2" borderId="1" xfId="313" applyNumberFormat="1" applyFont="1" applyFill="1" applyBorder="1" applyAlignment="1" applyProtection="1">
      <alignment vertical="center" shrinkToFit="1"/>
      <protection locked="0"/>
    </xf>
    <xf numFmtId="0" fontId="6" fillId="0" borderId="1" xfId="0" applyFont="1" applyFill="1" applyBorder="1" applyAlignment="1" applyProtection="1">
      <alignment vertical="center"/>
      <protection locked="0"/>
    </xf>
    <xf numFmtId="0" fontId="7" fillId="2" borderId="1" xfId="0" applyFont="1" applyFill="1" applyBorder="1" applyAlignment="1" applyProtection="1">
      <alignment horizontal="distributed" vertical="center"/>
      <protection locked="0"/>
    </xf>
    <xf numFmtId="0" fontId="6" fillId="2" borderId="1" xfId="0" applyFont="1" applyFill="1" applyBorder="1" applyAlignment="1" applyProtection="1">
      <alignment vertical="center"/>
      <protection hidden="1"/>
    </xf>
    <xf numFmtId="0" fontId="6" fillId="2" borderId="1" xfId="0" applyFont="1" applyFill="1" applyBorder="1" applyAlignment="1" applyProtection="1">
      <alignment vertical="center"/>
      <protection locked="0" hidden="1"/>
    </xf>
    <xf numFmtId="180" fontId="6" fillId="2" borderId="1" xfId="0" applyNumberFormat="1" applyFont="1" applyFill="1" applyBorder="1" applyAlignment="1" applyProtection="1">
      <alignment vertical="center"/>
      <protection locked="0"/>
    </xf>
    <xf numFmtId="1" fontId="7" fillId="0" borderId="1" xfId="8086" applyNumberFormat="1" applyFont="1" applyFill="1" applyBorder="1" applyAlignment="1" applyProtection="1">
      <alignment vertical="center"/>
      <protection locked="0"/>
    </xf>
    <xf numFmtId="0" fontId="7" fillId="0" borderId="1" xfId="6534" applyFont="1" applyFill="1" applyBorder="1" applyAlignment="1" applyProtection="1">
      <alignment vertical="center"/>
      <protection locked="0"/>
    </xf>
    <xf numFmtId="1" fontId="6" fillId="0" borderId="1" xfId="8086" applyNumberFormat="1" applyFont="1" applyFill="1" applyBorder="1" applyAlignment="1" applyProtection="1">
      <alignment horizontal="left" vertical="center"/>
      <protection locked="0"/>
    </xf>
    <xf numFmtId="180" fontId="6" fillId="2" borderId="1" xfId="6173" applyNumberFormat="1" applyFont="1" applyFill="1" applyBorder="1" applyAlignment="1" applyProtection="1">
      <alignment vertical="center"/>
      <protection locked="0"/>
    </xf>
    <xf numFmtId="180" fontId="6" fillId="3" borderId="1" xfId="6173" applyNumberFormat="1" applyFont="1" applyFill="1" applyBorder="1" applyAlignment="1" applyProtection="1">
      <alignment vertical="center"/>
      <protection locked="0"/>
    </xf>
    <xf numFmtId="1" fontId="6" fillId="0" borderId="1" xfId="8086" applyNumberFormat="1" applyFont="1" applyFill="1" applyBorder="1" applyAlignment="1" applyProtection="1">
      <alignment vertical="center"/>
      <protection locked="0"/>
    </xf>
    <xf numFmtId="0" fontId="6" fillId="0" borderId="1" xfId="8086" applyNumberFormat="1" applyFont="1" applyFill="1" applyBorder="1" applyAlignment="1" applyProtection="1">
      <alignment vertical="center"/>
      <protection locked="0"/>
    </xf>
    <xf numFmtId="0" fontId="6" fillId="2" borderId="1" xfId="6534" applyNumberFormat="1" applyFont="1" applyFill="1" applyBorder="1" applyAlignment="1" applyProtection="1">
      <alignment vertical="center"/>
      <protection locked="0"/>
    </xf>
    <xf numFmtId="3" fontId="6" fillId="2" borderId="1" xfId="6534" applyNumberFormat="1" applyFont="1" applyFill="1" applyBorder="1" applyAlignment="1" applyProtection="1">
      <alignment vertical="center"/>
      <protection locked="0"/>
    </xf>
    <xf numFmtId="3" fontId="6" fillId="0" borderId="1" xfId="8086" applyNumberFormat="1" applyFont="1" applyFill="1" applyBorder="1" applyAlignment="1" applyProtection="1">
      <alignment vertical="center"/>
      <protection locked="0"/>
    </xf>
    <xf numFmtId="3" fontId="6" fillId="0" borderId="1" xfId="6534" applyNumberFormat="1" applyFont="1" applyFill="1" applyBorder="1" applyAlignment="1" applyProtection="1">
      <alignment vertical="center"/>
      <protection locked="0"/>
    </xf>
    <xf numFmtId="0" fontId="0" fillId="0" borderId="0" xfId="0" applyFont="1" applyFill="1" applyAlignment="1" applyProtection="1">
      <alignment horizontal="right" vertical="center"/>
      <protection locked="0"/>
    </xf>
    <xf numFmtId="0" fontId="6" fillId="0" borderId="1" xfId="5708" applyFont="1" applyFill="1" applyBorder="1" applyAlignment="1" applyProtection="1">
      <alignment vertical="center"/>
      <protection locked="0"/>
    </xf>
    <xf numFmtId="0" fontId="6" fillId="0" borderId="1" xfId="8086" applyFont="1" applyBorder="1" applyAlignment="1" applyProtection="1">
      <alignment vertical="center"/>
      <protection locked="0"/>
    </xf>
    <xf numFmtId="0" fontId="6" fillId="0" borderId="1" xfId="8086" applyFont="1" applyFill="1" applyBorder="1" applyAlignment="1" applyProtection="1">
      <alignment vertical="center"/>
      <protection locked="0"/>
    </xf>
    <xf numFmtId="0" fontId="6" fillId="2" borderId="1" xfId="6189" applyNumberFormat="1" applyFont="1" applyFill="1" applyBorder="1" applyAlignment="1" applyProtection="1">
      <alignment vertical="center"/>
      <protection locked="0"/>
    </xf>
    <xf numFmtId="0" fontId="6" fillId="2" borderId="1" xfId="0" applyFont="1" applyFill="1" applyBorder="1" applyAlignment="1" applyProtection="1">
      <alignment horizontal="distributed" vertical="center"/>
      <protection hidden="1"/>
    </xf>
    <xf numFmtId="180" fontId="6" fillId="0" borderId="2" xfId="0" applyNumberFormat="1" applyFont="1" applyFill="1" applyBorder="1" applyAlignment="1" applyProtection="1">
      <alignment vertical="center"/>
      <protection locked="0"/>
    </xf>
    <xf numFmtId="0" fontId="6" fillId="2" borderId="3" xfId="6173" applyNumberFormat="1" applyFont="1" applyFill="1" applyBorder="1" applyAlignment="1" applyProtection="1">
      <alignment vertical="center"/>
      <protection locked="0"/>
    </xf>
    <xf numFmtId="0" fontId="6" fillId="4" borderId="1" xfId="6534" applyFont="1" applyFill="1" applyBorder="1" applyAlignment="1" applyProtection="1">
      <alignment vertical="center"/>
      <protection locked="0"/>
    </xf>
    <xf numFmtId="178" fontId="6" fillId="2" borderId="4" xfId="313" applyNumberFormat="1" applyFont="1" applyFill="1" applyBorder="1" applyAlignment="1" applyProtection="1">
      <alignment vertical="center" shrinkToFit="1"/>
      <protection locked="0"/>
    </xf>
    <xf numFmtId="0" fontId="6" fillId="0" borderId="3" xfId="0" applyFont="1" applyFill="1" applyBorder="1" applyAlignment="1" applyProtection="1">
      <alignment vertical="center"/>
      <protection locked="0"/>
    </xf>
    <xf numFmtId="180" fontId="6" fillId="0" borderId="5" xfId="0" applyNumberFormat="1" applyFont="1" applyFill="1" applyBorder="1" applyAlignment="1" applyProtection="1">
      <alignment vertical="center"/>
      <protection locked="0"/>
    </xf>
    <xf numFmtId="0" fontId="6" fillId="0" borderId="0" xfId="0" applyFont="1" applyFill="1" applyAlignment="1" applyProtection="1">
      <alignment vertical="center"/>
      <protection locked="0"/>
    </xf>
    <xf numFmtId="180" fontId="6" fillId="0" borderId="0" xfId="0" applyNumberFormat="1" applyFont="1" applyFill="1" applyAlignment="1" applyProtection="1">
      <alignment vertical="center"/>
      <protection locked="0"/>
    </xf>
    <xf numFmtId="3" fontId="6" fillId="0" borderId="1" xfId="5708" applyNumberFormat="1" applyFont="1" applyFill="1" applyBorder="1" applyAlignment="1" applyProtection="1">
      <alignment horizontal="left" vertical="center"/>
      <protection locked="0"/>
    </xf>
    <xf numFmtId="179" fontId="6" fillId="0" borderId="1" xfId="0" applyNumberFormat="1" applyFont="1" applyFill="1" applyBorder="1" applyAlignment="1" applyProtection="1">
      <alignment horizontal="left" vertical="center"/>
      <protection locked="0"/>
    </xf>
    <xf numFmtId="3" fontId="6" fillId="0" borderId="1" xfId="0" applyNumberFormat="1" applyFont="1" applyFill="1" applyBorder="1" applyAlignment="1" applyProtection="1">
      <alignment horizontal="left" vertical="center"/>
      <protection locked="0"/>
    </xf>
    <xf numFmtId="0" fontId="6" fillId="2" borderId="1" xfId="5787" applyNumberFormat="1" applyFont="1" applyFill="1" applyBorder="1" applyAlignment="1" applyProtection="1">
      <alignment horizontal="left" vertical="center"/>
      <protection locked="0"/>
    </xf>
    <xf numFmtId="49" fontId="6" fillId="2" borderId="1" xfId="8803" applyNumberFormat="1" applyFont="1" applyFill="1" applyBorder="1" applyAlignment="1" applyProtection="1">
      <alignment vertical="center" wrapText="1"/>
      <protection locked="0"/>
    </xf>
    <xf numFmtId="0" fontId="6" fillId="2" borderId="1" xfId="5708" applyFont="1" applyFill="1" applyBorder="1" applyAlignment="1" applyProtection="1">
      <alignment vertical="center"/>
      <protection locked="0"/>
    </xf>
    <xf numFmtId="49" fontId="6" fillId="0" borderId="1" xfId="8803" applyNumberFormat="1" applyFont="1" applyFill="1" applyBorder="1" applyAlignment="1" applyProtection="1">
      <alignment vertical="center" wrapText="1"/>
      <protection locked="0"/>
    </xf>
    <xf numFmtId="0" fontId="6" fillId="0" borderId="1" xfId="6543" applyFont="1" applyFill="1" applyBorder="1" applyAlignment="1" applyProtection="1">
      <alignment vertical="center"/>
      <protection locked="0"/>
    </xf>
    <xf numFmtId="49" fontId="6" fillId="0" borderId="1" xfId="5708" applyNumberFormat="1" applyFont="1" applyFill="1" applyBorder="1" applyAlignment="1" applyProtection="1">
      <alignment vertical="center"/>
      <protection locked="0"/>
    </xf>
    <xf numFmtId="180" fontId="7" fillId="0" borderId="1" xfId="0" applyNumberFormat="1" applyFont="1" applyFill="1" applyBorder="1" applyAlignment="1" applyProtection="1">
      <alignment vertical="center"/>
      <protection locked="0"/>
    </xf>
    <xf numFmtId="180" fontId="7" fillId="0" borderId="1" xfId="0" applyNumberFormat="1" applyFont="1" applyFill="1" applyBorder="1" applyAlignment="1" applyProtection="1">
      <alignment vertical="center" shrinkToFit="1"/>
      <protection locked="0"/>
    </xf>
    <xf numFmtId="49" fontId="6" fillId="0" borderId="1" xfId="8802" applyNumberFormat="1" applyFont="1" applyFill="1" applyBorder="1" applyAlignment="1" applyProtection="1">
      <alignment horizontal="left" vertical="center" wrapText="1"/>
      <protection locked="0"/>
    </xf>
    <xf numFmtId="0" fontId="6" fillId="0" borderId="1" xfId="0" applyFont="1" applyFill="1" applyBorder="1" applyAlignment="1" applyProtection="1">
      <alignment vertical="center"/>
      <protection hidden="1"/>
    </xf>
    <xf numFmtId="0" fontId="8" fillId="0" borderId="1" xfId="0" applyFont="1" applyFill="1" applyBorder="1" applyAlignment="1" applyProtection="1">
      <alignment horizontal="distributed" vertical="center"/>
      <protection locked="0"/>
    </xf>
    <xf numFmtId="1" fontId="7" fillId="0" borderId="1" xfId="7919" applyNumberFormat="1" applyFont="1" applyFill="1" applyBorder="1" applyAlignment="1" applyProtection="1">
      <alignment vertical="center"/>
      <protection locked="0"/>
    </xf>
    <xf numFmtId="1" fontId="6" fillId="0" borderId="1" xfId="7919" applyNumberFormat="1" applyFont="1" applyFill="1" applyBorder="1" applyAlignment="1" applyProtection="1">
      <alignment horizontal="left" vertical="center"/>
      <protection locked="0"/>
    </xf>
    <xf numFmtId="0" fontId="6" fillId="0" borderId="1" xfId="7919" applyNumberFormat="1" applyFont="1" applyFill="1" applyBorder="1" applyAlignment="1" applyProtection="1">
      <alignment vertical="center"/>
      <protection locked="0"/>
    </xf>
    <xf numFmtId="0" fontId="6" fillId="0" borderId="1" xfId="5708" applyNumberFormat="1" applyFont="1" applyFill="1" applyBorder="1" applyAlignment="1" applyProtection="1">
      <alignment vertical="center"/>
      <protection locked="0"/>
    </xf>
    <xf numFmtId="0" fontId="7" fillId="2" borderId="1" xfId="5787" applyNumberFormat="1" applyFont="1" applyFill="1" applyBorder="1" applyAlignment="1" applyProtection="1">
      <alignment horizontal="left" vertical="center"/>
      <protection locked="0"/>
    </xf>
    <xf numFmtId="0" fontId="7" fillId="0" borderId="1" xfId="0" applyFont="1" applyFill="1" applyBorder="1" applyAlignment="1" applyProtection="1">
      <alignment vertical="center"/>
      <protection locked="0"/>
    </xf>
    <xf numFmtId="0" fontId="7" fillId="0" borderId="1" xfId="5708" applyFont="1" applyFill="1" applyBorder="1" applyAlignment="1" applyProtection="1">
      <alignment vertical="center"/>
      <protection locked="0"/>
    </xf>
    <xf numFmtId="3" fontId="6" fillId="0" borderId="1" xfId="7919" applyNumberFormat="1" applyFont="1" applyFill="1" applyBorder="1" applyAlignment="1" applyProtection="1">
      <alignment vertical="center"/>
      <protection locked="0"/>
    </xf>
    <xf numFmtId="0" fontId="6" fillId="4" borderId="1" xfId="5708" applyFont="1" applyFill="1" applyBorder="1" applyAlignment="1" applyProtection="1">
      <alignment vertical="center"/>
      <protection locked="0"/>
    </xf>
    <xf numFmtId="1" fontId="6" fillId="0" borderId="1" xfId="7919" applyNumberFormat="1" applyFont="1" applyFill="1" applyBorder="1" applyAlignment="1" applyProtection="1">
      <alignment vertical="center"/>
      <protection locked="0"/>
    </xf>
    <xf numFmtId="0" fontId="6" fillId="0" borderId="1" xfId="0" applyNumberFormat="1" applyFont="1" applyFill="1" applyBorder="1" applyAlignment="1" applyProtection="1">
      <alignment vertical="center"/>
      <protection locked="0"/>
    </xf>
    <xf numFmtId="0" fontId="2" fillId="0" borderId="5" xfId="5708" applyFont="1" applyFill="1" applyBorder="1" applyAlignment="1" applyProtection="1">
      <alignment horizontal="distributed" vertical="center"/>
      <protection locked="0"/>
    </xf>
    <xf numFmtId="3" fontId="6" fillId="0" borderId="1" xfId="5708" applyNumberFormat="1" applyFont="1" applyFill="1" applyBorder="1" applyAlignment="1" applyProtection="1">
      <alignment vertical="center"/>
      <protection locked="0"/>
    </xf>
    <xf numFmtId="0" fontId="7" fillId="2" borderId="1" xfId="6173" applyNumberFormat="1" applyFont="1" applyFill="1" applyBorder="1" applyAlignment="1" applyProtection="1">
      <alignment vertical="center"/>
      <protection locked="0"/>
    </xf>
    <xf numFmtId="0" fontId="6" fillId="2" borderId="1" xfId="0" applyFont="1" applyFill="1" applyBorder="1" applyAlignment="1" applyProtection="1">
      <alignment vertical="center"/>
      <protection locked="0"/>
    </xf>
    <xf numFmtId="0" fontId="6" fillId="2" borderId="1" xfId="5787" applyNumberFormat="1" applyFont="1" applyFill="1" applyBorder="1" applyAlignment="1" applyProtection="1">
      <alignment horizontal="left" vertical="center"/>
      <protection locked="0" hidden="1"/>
    </xf>
    <xf numFmtId="0" fontId="6" fillId="0" borderId="1" xfId="5708" applyFont="1" applyBorder="1" applyAlignment="1" applyProtection="1">
      <alignment horizontal="left" vertical="center"/>
      <protection locked="0"/>
    </xf>
    <xf numFmtId="0" fontId="9" fillId="0" borderId="1" xfId="5708" applyFont="1" applyBorder="1" applyAlignment="1" applyProtection="1">
      <alignment horizontal="left" vertical="center"/>
      <protection locked="0"/>
    </xf>
    <xf numFmtId="0" fontId="6" fillId="0" borderId="1" xfId="5708" applyFont="1" applyBorder="1" applyAlignment="1" applyProtection="1">
      <alignment vertical="center"/>
      <protection locked="0"/>
    </xf>
    <xf numFmtId="3" fontId="7" fillId="0" borderId="1" xfId="0" applyNumberFormat="1" applyFont="1" applyFill="1" applyBorder="1" applyAlignment="1" applyProtection="1">
      <alignment horizontal="left" vertical="center"/>
      <protection locked="0"/>
    </xf>
    <xf numFmtId="0" fontId="7" fillId="2" borderId="1" xfId="0" applyFont="1" applyFill="1" applyBorder="1" applyAlignment="1" applyProtection="1">
      <alignment vertical="center"/>
      <protection locked="0"/>
    </xf>
    <xf numFmtId="0" fontId="6" fillId="2" borderId="2" xfId="0" applyFont="1" applyFill="1" applyBorder="1" applyAlignment="1" applyProtection="1">
      <alignment vertical="center"/>
      <protection locked="0"/>
    </xf>
    <xf numFmtId="0" fontId="7" fillId="2" borderId="1" xfId="0" applyFont="1" applyFill="1" applyBorder="1" applyAlignment="1" applyProtection="1">
      <alignment vertical="center"/>
      <protection locked="0" hidden="1"/>
    </xf>
    <xf numFmtId="0" fontId="10" fillId="0" borderId="0" xfId="0" applyFont="1" applyFill="1" applyAlignment="1" applyProtection="1">
      <alignment vertical="center"/>
      <protection locked="0"/>
    </xf>
    <xf numFmtId="0" fontId="11" fillId="0" borderId="0" xfId="0" applyFont="1" applyFill="1" applyAlignment="1" applyProtection="1">
      <alignment vertical="center"/>
      <protection locked="0"/>
    </xf>
    <xf numFmtId="0" fontId="12" fillId="0" borderId="0" xfId="0" applyFont="1" applyFill="1" applyAlignment="1">
      <alignment vertical="center"/>
    </xf>
    <xf numFmtId="0" fontId="13" fillId="0" borderId="0" xfId="0" applyFont="1" applyFill="1" applyAlignment="1">
      <alignment vertical="center"/>
    </xf>
    <xf numFmtId="182" fontId="12" fillId="0" borderId="0" xfId="0" applyNumberFormat="1" applyFont="1" applyFill="1" applyAlignment="1">
      <alignment vertical="center"/>
    </xf>
    <xf numFmtId="182" fontId="14" fillId="0" borderId="0" xfId="0" applyNumberFormat="1" applyFont="1" applyFill="1" applyAlignment="1">
      <alignment vertical="center"/>
    </xf>
    <xf numFmtId="0" fontId="0" fillId="0" borderId="0" xfId="0" applyFont="1" applyFill="1" applyAlignment="1" applyProtection="1">
      <alignment horizontal="left" vertical="center" wrapText="1"/>
      <protection locked="0" hidden="1"/>
    </xf>
    <xf numFmtId="177" fontId="10" fillId="0" borderId="0" xfId="0" applyNumberFormat="1" applyFont="1" applyFill="1" applyAlignment="1" applyProtection="1">
      <alignment vertical="center"/>
      <protection locked="0"/>
    </xf>
    <xf numFmtId="0" fontId="10" fillId="0" borderId="0" xfId="0" applyFont="1" applyFill="1" applyAlignment="1" applyProtection="1">
      <alignment horizontal="right" vertical="center"/>
      <protection locked="0"/>
    </xf>
    <xf numFmtId="0" fontId="15" fillId="0" borderId="0" xfId="0" applyFont="1" applyFill="1" applyAlignment="1" applyProtection="1">
      <alignment horizontal="center" vertical="center" wrapText="1"/>
      <protection locked="0" hidden="1"/>
    </xf>
    <xf numFmtId="0" fontId="11" fillId="0" borderId="0" xfId="0" applyFont="1" applyFill="1" applyAlignment="1" applyProtection="1">
      <alignment horizontal="center" vertical="center" wrapText="1"/>
      <protection locked="0" hidden="1"/>
    </xf>
    <xf numFmtId="0" fontId="10" fillId="0" borderId="0" xfId="0" applyFont="1" applyFill="1" applyAlignment="1" applyProtection="1">
      <alignment horizontal="left" vertical="center" wrapText="1"/>
      <protection locked="0" hidden="1"/>
    </xf>
    <xf numFmtId="0" fontId="13" fillId="0" borderId="2" xfId="0" applyFont="1" applyFill="1" applyBorder="1" applyAlignment="1">
      <alignment horizontal="center" vertical="center" wrapText="1"/>
    </xf>
    <xf numFmtId="182" fontId="13" fillId="0" borderId="3" xfId="0" applyNumberFormat="1" applyFont="1" applyFill="1" applyBorder="1" applyAlignment="1">
      <alignment horizontal="center" vertical="center" wrapText="1"/>
    </xf>
    <xf numFmtId="182" fontId="13" fillId="0" borderId="6" xfId="0" applyNumberFormat="1" applyFont="1" applyFill="1" applyBorder="1" applyAlignment="1">
      <alignment horizontal="center" vertical="center" wrapText="1"/>
    </xf>
    <xf numFmtId="182" fontId="10" fillId="0" borderId="6"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182" fontId="16" fillId="0" borderId="1" xfId="0" applyNumberFormat="1" applyFont="1" applyFill="1" applyBorder="1" applyAlignment="1">
      <alignment horizontal="center" vertical="center" wrapText="1"/>
    </xf>
    <xf numFmtId="182" fontId="17" fillId="0" borderId="3"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176" fontId="16" fillId="0" borderId="1" xfId="0" applyNumberFormat="1" applyFont="1" applyFill="1" applyBorder="1" applyAlignment="1">
      <alignment horizontal="right" vertical="center" wrapText="1"/>
    </xf>
    <xf numFmtId="176" fontId="12" fillId="0" borderId="1" xfId="0" applyNumberFormat="1" applyFont="1" applyFill="1" applyBorder="1" applyAlignment="1">
      <alignment horizontal="right" vertical="center" wrapText="1"/>
    </xf>
    <xf numFmtId="176" fontId="14" fillId="0" borderId="1" xfId="0" applyNumberFormat="1" applyFont="1" applyFill="1" applyBorder="1" applyAlignment="1">
      <alignment horizontal="right" vertical="center" wrapText="1"/>
    </xf>
    <xf numFmtId="0" fontId="16" fillId="0" borderId="1" xfId="0" applyFont="1" applyFill="1" applyBorder="1" applyAlignment="1">
      <alignment vertical="center"/>
    </xf>
    <xf numFmtId="0" fontId="16" fillId="0" borderId="1" xfId="0" applyFont="1" applyFill="1" applyBorder="1" applyAlignment="1">
      <alignment horizontal="left" vertical="center" wrapText="1" indent="1"/>
    </xf>
    <xf numFmtId="0" fontId="13" fillId="0" borderId="1" xfId="0" applyFont="1" applyFill="1" applyBorder="1" applyAlignment="1">
      <alignment horizontal="left" vertical="center" wrapText="1"/>
    </xf>
    <xf numFmtId="0" fontId="12" fillId="0" borderId="1" xfId="0" applyFont="1" applyFill="1" applyBorder="1" applyAlignment="1">
      <alignment horizontal="left" vertical="center" wrapText="1" indent="2"/>
    </xf>
    <xf numFmtId="0" fontId="12" fillId="0" borderId="1" xfId="0" applyFont="1" applyFill="1" applyBorder="1" applyAlignment="1">
      <alignment vertical="center" wrapText="1"/>
    </xf>
    <xf numFmtId="0" fontId="13" fillId="0" borderId="2" xfId="0" applyFont="1" applyFill="1" applyBorder="1" applyAlignment="1">
      <alignment vertical="center" wrapText="1"/>
    </xf>
    <xf numFmtId="0" fontId="12" fillId="0" borderId="1" xfId="0" applyFont="1" applyFill="1" applyBorder="1" applyAlignment="1">
      <alignment horizontal="left" vertical="center" wrapText="1" indent="3"/>
    </xf>
    <xf numFmtId="176" fontId="12" fillId="0" borderId="2" xfId="0" applyNumberFormat="1" applyFont="1" applyFill="1" applyBorder="1" applyAlignment="1">
      <alignment horizontal="right" vertical="center" wrapText="1"/>
    </xf>
    <xf numFmtId="176" fontId="14" fillId="0" borderId="2" xfId="0" applyNumberFormat="1" applyFont="1" applyFill="1" applyBorder="1" applyAlignment="1">
      <alignment horizontal="right" vertical="center" wrapText="1"/>
    </xf>
    <xf numFmtId="0" fontId="13" fillId="0" borderId="1" xfId="0" applyFont="1" applyFill="1" applyBorder="1" applyAlignment="1">
      <alignment vertical="center" wrapText="1"/>
    </xf>
    <xf numFmtId="0" fontId="12" fillId="0" borderId="1" xfId="0" applyFont="1" applyFill="1" applyBorder="1" applyAlignment="1">
      <alignment vertical="center"/>
    </xf>
    <xf numFmtId="0" fontId="10" fillId="0" borderId="2" xfId="0" applyFont="1" applyFill="1" applyBorder="1" applyAlignment="1">
      <alignment vertical="center" wrapText="1"/>
    </xf>
    <xf numFmtId="0" fontId="13" fillId="0" borderId="1" xfId="0" applyFont="1" applyFill="1" applyBorder="1" applyAlignment="1">
      <alignment horizontal="justify" vertical="center" wrapText="1"/>
    </xf>
    <xf numFmtId="0" fontId="10" fillId="0" borderId="1" xfId="0" applyFont="1" applyFill="1" applyBorder="1" applyAlignment="1">
      <alignment horizontal="left" vertical="center" wrapText="1"/>
    </xf>
    <xf numFmtId="0" fontId="14" fillId="0" borderId="1" xfId="0" applyFont="1" applyFill="1" applyBorder="1" applyAlignment="1">
      <alignment horizontal="left" vertical="center" wrapText="1" indent="2"/>
    </xf>
    <xf numFmtId="0" fontId="14" fillId="0" borderId="1" xfId="0" applyFont="1" applyFill="1" applyBorder="1" applyAlignment="1">
      <alignment horizontal="left" vertical="center" wrapText="1" indent="3"/>
    </xf>
    <xf numFmtId="0" fontId="19" fillId="0" borderId="1" xfId="0" applyFont="1" applyFill="1" applyBorder="1" applyAlignment="1">
      <alignment vertical="center" wrapText="1"/>
    </xf>
    <xf numFmtId="176" fontId="20" fillId="0" borderId="1" xfId="13164" applyNumberFormat="1" applyFont="1" applyFill="1" applyBorder="1" applyAlignment="1" applyProtection="1">
      <alignment vertical="center"/>
      <protection locked="0"/>
    </xf>
    <xf numFmtId="49" fontId="13" fillId="0" borderId="1" xfId="0" applyNumberFormat="1" applyFont="1" applyFill="1" applyBorder="1" applyAlignment="1">
      <alignment horizontal="left" vertical="center" wrapText="1"/>
    </xf>
    <xf numFmtId="0" fontId="12" fillId="0" borderId="1" xfId="0" applyFont="1" applyFill="1" applyBorder="1" applyAlignment="1">
      <alignment horizontal="left" vertical="center" wrapText="1" indent="4"/>
    </xf>
    <xf numFmtId="0" fontId="10" fillId="0" borderId="1" xfId="0" applyFont="1" applyFill="1" applyBorder="1" applyAlignment="1">
      <alignment vertical="center" wrapText="1"/>
    </xf>
    <xf numFmtId="49" fontId="10" fillId="0" borderId="7" xfId="0" applyNumberFormat="1" applyFont="1" applyFill="1" applyBorder="1" applyAlignment="1" applyProtection="1">
      <alignment vertical="center" wrapText="1"/>
    </xf>
    <xf numFmtId="49" fontId="14" fillId="0" borderId="8" xfId="0" applyNumberFormat="1" applyFont="1" applyFill="1" applyBorder="1" applyAlignment="1" applyProtection="1">
      <alignment horizontal="left" vertical="center" wrapText="1" indent="2"/>
    </xf>
    <xf numFmtId="49" fontId="14" fillId="0" borderId="8" xfId="0" applyNumberFormat="1" applyFont="1" applyFill="1" applyBorder="1" applyAlignment="1" applyProtection="1">
      <alignment horizontal="left" vertical="center" wrapText="1" indent="3"/>
    </xf>
    <xf numFmtId="49" fontId="10" fillId="0" borderId="7" xfId="0" applyNumberFormat="1" applyFont="1" applyFill="1" applyBorder="1" applyAlignment="1" applyProtection="1">
      <alignment horizontal="left" vertical="center" wrapText="1"/>
    </xf>
    <xf numFmtId="176" fontId="12" fillId="0" borderId="0" xfId="0" applyNumberFormat="1" applyFont="1" applyFill="1" applyAlignment="1">
      <alignment vertical="center"/>
    </xf>
    <xf numFmtId="176" fontId="14" fillId="0" borderId="0" xfId="0" applyNumberFormat="1" applyFont="1" applyFill="1" applyAlignment="1">
      <alignment vertical="center"/>
    </xf>
    <xf numFmtId="0" fontId="14" fillId="0" borderId="0" xfId="0" applyFont="1" applyFill="1" applyAlignment="1">
      <alignment vertical="center"/>
    </xf>
    <xf numFmtId="0" fontId="0" fillId="0" borderId="0" xfId="0" applyFont="1" applyFill="1" applyAlignment="1" applyProtection="1">
      <alignment vertical="center"/>
      <protection locked="0" hidden="1"/>
    </xf>
    <xf numFmtId="177" fontId="0" fillId="0" borderId="0" xfId="0" applyNumberFormat="1" applyFont="1" applyFill="1" applyAlignment="1" applyProtection="1">
      <alignment horizontal="right" vertical="center"/>
      <protection locked="0"/>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xf>
    <xf numFmtId="179" fontId="12" fillId="0" borderId="1" xfId="37" applyNumberFormat="1" applyFont="1" applyFill="1" applyBorder="1" applyAlignment="1">
      <alignment vertical="center"/>
    </xf>
    <xf numFmtId="178" fontId="14" fillId="0" borderId="1" xfId="0" applyNumberFormat="1" applyFont="1" applyFill="1" applyBorder="1" applyAlignment="1" applyProtection="1">
      <alignment horizontal="right" vertical="center"/>
      <protection locked="0"/>
    </xf>
    <xf numFmtId="0" fontId="14" fillId="0" borderId="1" xfId="0" applyFont="1" applyFill="1" applyBorder="1" applyAlignment="1">
      <alignment horizontal="center" vertical="center"/>
    </xf>
    <xf numFmtId="0" fontId="6" fillId="0" borderId="1" xfId="0" applyFont="1" applyFill="1" applyBorder="1" applyAlignment="1">
      <alignment vertical="center"/>
    </xf>
    <xf numFmtId="0" fontId="12"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2" fillId="0" borderId="0" xfId="0" applyFont="1" applyFill="1" applyBorder="1" applyAlignment="1">
      <alignment vertical="center"/>
    </xf>
    <xf numFmtId="0" fontId="23" fillId="0" borderId="0" xfId="0" applyFont="1" applyFill="1" applyBorder="1" applyAlignment="1">
      <alignment vertical="center"/>
    </xf>
    <xf numFmtId="0" fontId="24" fillId="0" borderId="0" xfId="0" applyFont="1" applyFill="1" applyBorder="1" applyAlignment="1">
      <alignment vertical="center"/>
    </xf>
    <xf numFmtId="0" fontId="25"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7" fillId="0" borderId="0" xfId="0" applyFont="1" applyFill="1" applyBorder="1" applyAlignment="1">
      <alignment horizontal="right" vertical="center"/>
    </xf>
    <xf numFmtId="0" fontId="28" fillId="0" borderId="1" xfId="0" applyFont="1" applyFill="1" applyBorder="1" applyAlignment="1">
      <alignment horizontal="center" vertical="center"/>
    </xf>
    <xf numFmtId="0" fontId="28" fillId="0"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30" fillId="0" borderId="1" xfId="0" applyFont="1" applyFill="1" applyBorder="1" applyAlignment="1" applyProtection="1">
      <alignment horizontal="center" vertical="center" wrapText="1"/>
      <protection locked="0"/>
    </xf>
    <xf numFmtId="183" fontId="31" fillId="0" borderId="1" xfId="0" applyNumberFormat="1" applyFont="1" applyFill="1" applyBorder="1" applyAlignment="1">
      <alignment horizontal="center" vertical="center"/>
    </xf>
    <xf numFmtId="0" fontId="32" fillId="0" borderId="0" xfId="0" applyFont="1" applyFill="1" applyBorder="1" applyAlignment="1">
      <alignment horizontal="left" vertical="center" wrapText="1"/>
    </xf>
    <xf numFmtId="0" fontId="17" fillId="0" borderId="0" xfId="0" applyFont="1" applyFill="1" applyAlignment="1">
      <alignment vertical="center"/>
    </xf>
    <xf numFmtId="0" fontId="17" fillId="0" borderId="0" xfId="0" applyFont="1" applyFill="1" applyAlignment="1">
      <alignment horizontal="left" vertical="center"/>
    </xf>
    <xf numFmtId="0" fontId="12" fillId="0" borderId="0" xfId="0" applyFont="1" applyFill="1" applyAlignment="1">
      <alignment horizontal="right" vertical="center"/>
    </xf>
    <xf numFmtId="0" fontId="15" fillId="0" borderId="0" xfId="0" applyFont="1" applyFill="1" applyAlignment="1" applyProtection="1">
      <alignment vertical="center" wrapText="1"/>
      <protection locked="0" hidden="1"/>
    </xf>
    <xf numFmtId="0" fontId="18" fillId="0" borderId="1" xfId="0" applyFont="1" applyFill="1" applyBorder="1" applyAlignment="1">
      <alignment horizontal="right" vertical="center"/>
    </xf>
    <xf numFmtId="0" fontId="7" fillId="0" borderId="1" xfId="0" applyFont="1" applyFill="1" applyBorder="1" applyAlignment="1">
      <alignment horizontal="left" vertical="center"/>
    </xf>
    <xf numFmtId="179" fontId="17" fillId="0" borderId="1" xfId="37" applyNumberFormat="1" applyFont="1" applyFill="1" applyBorder="1" applyAlignment="1">
      <alignment vertical="center"/>
    </xf>
    <xf numFmtId="179" fontId="17" fillId="0" borderId="1" xfId="37" applyNumberFormat="1" applyFont="1" applyFill="1" applyBorder="1" applyAlignment="1">
      <alignment horizontal="right" vertical="center"/>
    </xf>
    <xf numFmtId="0" fontId="14" fillId="0" borderId="1" xfId="0" applyFont="1" applyFill="1" applyBorder="1" applyAlignment="1">
      <alignment horizontal="left" vertical="center"/>
    </xf>
    <xf numFmtId="179" fontId="14" fillId="0" borderId="1" xfId="37" applyNumberFormat="1" applyFont="1" applyFill="1" applyBorder="1" applyAlignment="1">
      <alignment vertical="center"/>
    </xf>
    <xf numFmtId="179" fontId="14" fillId="0" borderId="1" xfId="37" applyNumberFormat="1" applyFont="1" applyFill="1" applyBorder="1" applyAlignment="1">
      <alignment horizontal="right" vertical="center"/>
    </xf>
    <xf numFmtId="0" fontId="7" fillId="0" borderId="1" xfId="0" applyFont="1" applyFill="1" applyBorder="1" applyAlignment="1">
      <alignment horizontal="center" vertical="center"/>
    </xf>
    <xf numFmtId="0" fontId="0" fillId="0" borderId="0" xfId="0" applyFont="1" applyFill="1" applyAlignment="1" applyProtection="1">
      <alignment horizontal="left" vertical="center"/>
      <protection locked="0" hidden="1"/>
    </xf>
    <xf numFmtId="0" fontId="33"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178" fontId="17" fillId="0" borderId="1" xfId="55" applyNumberFormat="1" applyFont="1" applyFill="1" applyBorder="1" applyAlignment="1">
      <alignment vertical="center"/>
    </xf>
    <xf numFmtId="0" fontId="14" fillId="0" borderId="0" xfId="0" applyFont="1" applyFill="1" applyAlignment="1">
      <alignment horizontal="center" vertical="center"/>
    </xf>
    <xf numFmtId="0" fontId="34" fillId="0" borderId="2" xfId="0" applyFont="1" applyFill="1" applyBorder="1" applyAlignment="1">
      <alignment horizontal="center" vertical="center"/>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wrapText="1"/>
    </xf>
    <xf numFmtId="0" fontId="7" fillId="0" borderId="1" xfId="0" applyFont="1" applyFill="1" applyBorder="1" applyAlignment="1">
      <alignment vertical="center"/>
    </xf>
    <xf numFmtId="179" fontId="17" fillId="0" borderId="1" xfId="0" applyNumberFormat="1" applyFont="1" applyFill="1" applyBorder="1" applyAlignment="1">
      <alignment vertical="center"/>
    </xf>
    <xf numFmtId="0" fontId="14" fillId="0" borderId="1" xfId="0" applyFont="1" applyFill="1" applyBorder="1" applyAlignment="1">
      <alignment vertical="center"/>
    </xf>
    <xf numFmtId="179" fontId="14" fillId="0" borderId="1" xfId="0" applyNumberFormat="1" applyFont="1" applyFill="1" applyBorder="1" applyAlignment="1">
      <alignment vertical="center"/>
    </xf>
    <xf numFmtId="178" fontId="14" fillId="0" borderId="1" xfId="55" applyNumberFormat="1" applyFont="1" applyFill="1" applyBorder="1" applyAlignment="1">
      <alignment vertical="center"/>
    </xf>
    <xf numFmtId="0" fontId="10" fillId="0" borderId="0" xfId="0" applyFont="1" applyFill="1" applyAlignment="1">
      <alignment vertical="center"/>
    </xf>
    <xf numFmtId="0" fontId="7" fillId="0" borderId="2"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 xfId="0" applyFont="1" applyFill="1" applyBorder="1" applyAlignment="1">
      <alignment vertical="center"/>
    </xf>
    <xf numFmtId="179" fontId="35" fillId="0" borderId="1" xfId="0" applyNumberFormat="1" applyFont="1" applyFill="1" applyBorder="1" applyAlignment="1">
      <alignment vertical="center"/>
    </xf>
    <xf numFmtId="179" fontId="12" fillId="0" borderId="1" xfId="0" applyNumberFormat="1" applyFont="1" applyFill="1" applyBorder="1" applyAlignment="1">
      <alignment vertical="center"/>
    </xf>
    <xf numFmtId="0" fontId="14" fillId="0" borderId="1" xfId="0" applyFont="1" applyFill="1" applyBorder="1" applyAlignment="1">
      <alignment vertical="center" wrapText="1"/>
    </xf>
    <xf numFmtId="179" fontId="14" fillId="0" borderId="0" xfId="0" applyNumberFormat="1" applyFont="1" applyFill="1" applyBorder="1" applyAlignment="1">
      <alignment vertical="center"/>
    </xf>
    <xf numFmtId="0" fontId="14" fillId="0" borderId="1" xfId="0" applyNumberFormat="1" applyFont="1" applyFill="1" applyBorder="1" applyAlignment="1">
      <alignment vertical="center"/>
    </xf>
    <xf numFmtId="0" fontId="17" fillId="0" borderId="1" xfId="0" applyFont="1" applyFill="1" applyBorder="1" applyAlignment="1">
      <alignment horizontal="center" vertical="center"/>
    </xf>
    <xf numFmtId="179" fontId="17" fillId="0" borderId="1" xfId="0" applyNumberFormat="1" applyFont="1" applyFill="1" applyBorder="1" applyAlignment="1">
      <alignment horizontal="right" vertical="center"/>
    </xf>
    <xf numFmtId="179" fontId="14" fillId="0" borderId="1" xfId="0" applyNumberFormat="1" applyFont="1" applyFill="1" applyBorder="1" applyAlignment="1">
      <alignment horizontal="right" vertical="center"/>
    </xf>
    <xf numFmtId="179" fontId="12" fillId="0" borderId="1" xfId="0" applyNumberFormat="1" applyFont="1" applyFill="1" applyBorder="1" applyAlignment="1">
      <alignment horizontal="right" vertical="center"/>
    </xf>
    <xf numFmtId="178" fontId="12" fillId="0" borderId="1" xfId="55" applyNumberFormat="1" applyFont="1" applyFill="1" applyBorder="1" applyAlignment="1">
      <alignment vertical="center"/>
    </xf>
    <xf numFmtId="0" fontId="34" fillId="0" borderId="0" xfId="0" applyFont="1" applyFill="1" applyAlignment="1">
      <alignment vertical="center"/>
    </xf>
    <xf numFmtId="0" fontId="36" fillId="0" borderId="0" xfId="0" applyFont="1" applyFill="1" applyAlignment="1">
      <alignment vertical="center"/>
    </xf>
    <xf numFmtId="0" fontId="15" fillId="0" borderId="0" xfId="0" applyFont="1" applyFill="1" applyAlignment="1">
      <alignment horizontal="center" vertical="center" wrapText="1"/>
    </xf>
    <xf numFmtId="0" fontId="37" fillId="0" borderId="0" xfId="0" applyFont="1" applyFill="1" applyAlignment="1">
      <alignment horizontal="center" vertical="center" wrapText="1"/>
    </xf>
    <xf numFmtId="0" fontId="6" fillId="0" borderId="0" xfId="0" applyFont="1" applyFill="1" applyAlignment="1">
      <alignment horizontal="right" vertical="center" wrapText="1"/>
    </xf>
    <xf numFmtId="0" fontId="14" fillId="0" borderId="0" xfId="0" applyFont="1" applyFill="1" applyAlignment="1">
      <alignment horizontal="right" vertical="center" wrapText="1"/>
    </xf>
    <xf numFmtId="0" fontId="2" fillId="0" borderId="2" xfId="0" applyFont="1" applyFill="1" applyBorder="1" applyAlignment="1">
      <alignment horizontal="center" vertical="center"/>
    </xf>
    <xf numFmtId="0" fontId="14" fillId="0" borderId="1" xfId="55" applyNumberFormat="1" applyFont="1" applyFill="1" applyBorder="1" applyAlignment="1" applyProtection="1">
      <alignment horizontal="left" vertical="center"/>
    </xf>
    <xf numFmtId="0" fontId="38" fillId="0" borderId="1" xfId="0" applyNumberFormat="1" applyFont="1" applyFill="1" applyBorder="1" applyAlignment="1" applyProtection="1">
      <alignment horizontal="left" vertical="center"/>
    </xf>
    <xf numFmtId="179" fontId="14" fillId="0" borderId="1" xfId="0" applyNumberFormat="1" applyFont="1" applyFill="1" applyBorder="1" applyAlignment="1" applyProtection="1">
      <alignment horizontal="right" vertical="center"/>
    </xf>
    <xf numFmtId="178" fontId="14" fillId="0" borderId="1" xfId="0" applyNumberFormat="1" applyFont="1" applyFill="1" applyBorder="1" applyAlignment="1" applyProtection="1">
      <alignment horizontal="right" vertical="center"/>
    </xf>
    <xf numFmtId="0" fontId="39" fillId="0" borderId="1" xfId="0" applyNumberFormat="1" applyFont="1" applyFill="1" applyBorder="1" applyAlignment="1" applyProtection="1">
      <alignment horizontal="left" vertical="center"/>
    </xf>
    <xf numFmtId="179" fontId="14" fillId="0" borderId="1" xfId="0" applyNumberFormat="1" applyFont="1" applyFill="1" applyBorder="1" applyAlignment="1" applyProtection="1">
      <alignment horizontal="right" vertical="center" wrapText="1"/>
    </xf>
    <xf numFmtId="0" fontId="17" fillId="0" borderId="1" xfId="55" applyNumberFormat="1" applyFont="1" applyFill="1" applyBorder="1" applyAlignment="1" applyProtection="1">
      <alignment horizontal="left" vertical="center"/>
    </xf>
    <xf numFmtId="0" fontId="40" fillId="0" borderId="1" xfId="0" applyNumberFormat="1" applyFont="1" applyFill="1" applyBorder="1" applyAlignment="1" applyProtection="1">
      <alignment horizontal="left" vertical="center"/>
    </xf>
    <xf numFmtId="179" fontId="17" fillId="0" borderId="1" xfId="0" applyNumberFormat="1" applyFont="1" applyFill="1" applyBorder="1" applyAlignment="1" applyProtection="1">
      <alignment horizontal="right" vertical="center"/>
    </xf>
    <xf numFmtId="178" fontId="17" fillId="0" borderId="1" xfId="0" applyNumberFormat="1" applyFont="1" applyFill="1" applyBorder="1" applyAlignment="1" applyProtection="1">
      <alignment horizontal="right" vertical="center"/>
    </xf>
    <xf numFmtId="0" fontId="38" fillId="0" borderId="1" xfId="0" applyNumberFormat="1" applyFont="1" applyFill="1" applyBorder="1" applyAlignment="1" applyProtection="1">
      <alignment vertical="center"/>
    </xf>
    <xf numFmtId="178" fontId="17" fillId="0" borderId="1" xfId="55" applyNumberFormat="1" applyFont="1" applyFill="1" applyBorder="1" applyAlignment="1" applyProtection="1">
      <alignment horizontal="right" vertical="center"/>
    </xf>
    <xf numFmtId="0" fontId="40" fillId="0" borderId="1" xfId="0" applyNumberFormat="1" applyFont="1" applyFill="1" applyBorder="1" applyAlignment="1" applyProtection="1">
      <alignment horizontal="center" vertical="center"/>
    </xf>
    <xf numFmtId="0" fontId="10" fillId="0" borderId="1" xfId="0" applyFont="1" applyFill="1" applyBorder="1" applyAlignment="1">
      <alignment horizontal="left" vertical="center"/>
    </xf>
    <xf numFmtId="178" fontId="14" fillId="0" borderId="1" xfId="55" applyNumberFormat="1" applyFont="1" applyFill="1" applyBorder="1" applyAlignment="1" applyProtection="1">
      <alignment horizontal="right" vertical="center"/>
    </xf>
    <xf numFmtId="179" fontId="17" fillId="0" borderId="1" xfId="0" applyNumberFormat="1" applyFont="1" applyFill="1" applyBorder="1" applyAlignment="1" applyProtection="1">
      <alignment vertical="center" wrapText="1"/>
    </xf>
    <xf numFmtId="179" fontId="17" fillId="0" borderId="1" xfId="0" applyNumberFormat="1" applyFont="1" applyFill="1" applyBorder="1" applyAlignment="1">
      <alignment vertical="center" wrapText="1"/>
    </xf>
    <xf numFmtId="0" fontId="34" fillId="0" borderId="1" xfId="0" applyFont="1" applyFill="1" applyBorder="1" applyAlignment="1">
      <alignment vertical="center"/>
    </xf>
    <xf numFmtId="0" fontId="10" fillId="0" borderId="0" xfId="0" applyFont="1" applyFill="1" applyAlignment="1">
      <alignment vertical="center" wrapText="1"/>
    </xf>
    <xf numFmtId="0" fontId="11" fillId="0" borderId="0" xfId="0" applyFont="1" applyFill="1" applyAlignment="1" applyProtection="1">
      <alignment vertical="center" wrapText="1"/>
      <protection locked="0" hidden="1"/>
    </xf>
    <xf numFmtId="0" fontId="41" fillId="0" borderId="9" xfId="0" applyFont="1" applyFill="1" applyBorder="1" applyAlignment="1" applyProtection="1">
      <alignment horizontal="center" vertical="center" wrapText="1"/>
      <protection locked="0"/>
    </xf>
    <xf numFmtId="180" fontId="34" fillId="0" borderId="1" xfId="0" applyNumberFormat="1" applyFont="1" applyFill="1" applyBorder="1" applyAlignment="1" applyProtection="1">
      <alignment horizontal="center" vertical="center" wrapText="1"/>
    </xf>
    <xf numFmtId="0" fontId="41" fillId="0" borderId="10" xfId="0" applyFont="1" applyFill="1" applyBorder="1" applyAlignment="1" applyProtection="1">
      <alignment horizontal="center" vertical="center" wrapText="1"/>
      <protection locked="0"/>
    </xf>
    <xf numFmtId="49" fontId="17" fillId="0" borderId="1" xfId="0" applyNumberFormat="1" applyFont="1" applyFill="1" applyBorder="1" applyAlignment="1" applyProtection="1">
      <alignment vertical="center" wrapText="1"/>
      <protection locked="0"/>
    </xf>
    <xf numFmtId="179" fontId="17" fillId="0" borderId="1" xfId="0" applyNumberFormat="1" applyFont="1" applyFill="1" applyBorder="1" applyAlignment="1" applyProtection="1">
      <alignment vertical="center" shrinkToFit="1"/>
      <protection locked="0" hidden="1"/>
    </xf>
    <xf numFmtId="178" fontId="17" fillId="0" borderId="1" xfId="0" applyNumberFormat="1" applyFont="1" applyFill="1" applyBorder="1" applyAlignment="1" applyProtection="1">
      <alignment vertical="center" shrinkToFit="1"/>
      <protection locked="0" hidden="1"/>
    </xf>
    <xf numFmtId="49" fontId="14" fillId="0" borderId="1" xfId="0" applyNumberFormat="1" applyFont="1" applyFill="1" applyBorder="1" applyAlignment="1" applyProtection="1">
      <alignment vertical="center" wrapText="1"/>
      <protection locked="0"/>
    </xf>
    <xf numFmtId="179" fontId="14" fillId="0" borderId="1" xfId="0" applyNumberFormat="1" applyFont="1" applyFill="1" applyBorder="1" applyAlignment="1" applyProtection="1">
      <alignment vertical="center" shrinkToFit="1"/>
      <protection locked="0" hidden="1"/>
    </xf>
    <xf numFmtId="178" fontId="14" fillId="0" borderId="1" xfId="0" applyNumberFormat="1" applyFont="1" applyFill="1" applyBorder="1" applyAlignment="1" applyProtection="1">
      <alignment vertical="center" shrinkToFit="1"/>
      <protection locked="0" hidden="1"/>
    </xf>
    <xf numFmtId="49" fontId="17" fillId="0" borderId="1" xfId="0" applyNumberFormat="1" applyFont="1" applyFill="1" applyBorder="1" applyAlignment="1" applyProtection="1">
      <alignment horizontal="left" vertical="center" wrapText="1"/>
      <protection locked="0"/>
    </xf>
    <xf numFmtId="49" fontId="14" fillId="0" borderId="1" xfId="0" applyNumberFormat="1" applyFont="1" applyFill="1" applyBorder="1" applyAlignment="1" applyProtection="1">
      <alignment horizontal="left" vertical="center" wrapText="1"/>
      <protection locked="0"/>
    </xf>
    <xf numFmtId="179" fontId="14" fillId="0" borderId="1" xfId="0" applyNumberFormat="1" applyFont="1" applyFill="1" applyBorder="1" applyAlignment="1" applyProtection="1">
      <alignment vertical="center" shrinkToFit="1"/>
      <protection locked="0"/>
    </xf>
    <xf numFmtId="0" fontId="10" fillId="0" borderId="1" xfId="0" applyFont="1" applyFill="1" applyBorder="1" applyAlignment="1">
      <alignment vertical="center"/>
    </xf>
    <xf numFmtId="49" fontId="17" fillId="0" borderId="1" xfId="0" applyNumberFormat="1"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vertical="center" wrapText="1"/>
      <protection locked="0"/>
    </xf>
    <xf numFmtId="179" fontId="17" fillId="0" borderId="1" xfId="0" applyNumberFormat="1" applyFont="1" applyFill="1" applyBorder="1" applyAlignment="1" applyProtection="1">
      <alignment vertical="center" shrinkToFit="1"/>
      <protection locked="0"/>
    </xf>
    <xf numFmtId="49" fontId="17" fillId="0" borderId="1" xfId="0" applyNumberFormat="1" applyFont="1" applyFill="1" applyBorder="1" applyAlignment="1" applyProtection="1">
      <alignment vertical="center" wrapText="1"/>
      <protection hidden="1"/>
    </xf>
    <xf numFmtId="49" fontId="14" fillId="0" borderId="1" xfId="0" applyNumberFormat="1" applyFont="1" applyFill="1" applyBorder="1" applyAlignment="1" applyProtection="1">
      <alignment vertical="center" wrapText="1"/>
      <protection hidden="1"/>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180" fontId="2" fillId="0" borderId="1" xfId="0" applyNumberFormat="1"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protection locked="0"/>
    </xf>
    <xf numFmtId="0" fontId="34" fillId="0" borderId="5" xfId="0" applyFont="1" applyFill="1" applyBorder="1" applyAlignment="1" applyProtection="1">
      <alignment horizontal="center" vertical="center"/>
      <protection locked="0"/>
    </xf>
    <xf numFmtId="0" fontId="10" fillId="0" borderId="1" xfId="0" applyFont="1" applyFill="1" applyBorder="1" applyAlignment="1" applyProtection="1">
      <alignment horizontal="left" vertical="center"/>
      <protection locked="0"/>
    </xf>
    <xf numFmtId="49" fontId="7" fillId="0" borderId="1" xfId="0" applyNumberFormat="1" applyFont="1" applyFill="1" applyBorder="1" applyAlignment="1" applyProtection="1">
      <alignment horizontal="left" vertical="center"/>
      <protection locked="0"/>
    </xf>
    <xf numFmtId="178" fontId="14" fillId="0" borderId="1" xfId="1007" applyNumberFormat="1" applyFont="1" applyFill="1" applyBorder="1" applyAlignment="1" applyProtection="1">
      <alignment vertical="center" shrinkToFit="1"/>
      <protection hidden="1"/>
    </xf>
    <xf numFmtId="178" fontId="17" fillId="0" borderId="1" xfId="1007" applyNumberFormat="1" applyFont="1" applyFill="1" applyBorder="1" applyAlignment="1" applyProtection="1">
      <alignment vertical="center" shrinkToFit="1"/>
      <protection hidden="1"/>
    </xf>
    <xf numFmtId="49" fontId="14" fillId="0" borderId="1" xfId="0" applyNumberFormat="1" applyFont="1" applyFill="1" applyBorder="1" applyAlignment="1" applyProtection="1">
      <alignment horizontal="left" vertical="center"/>
      <protection locked="0"/>
    </xf>
    <xf numFmtId="49" fontId="14" fillId="0" borderId="1" xfId="0" applyNumberFormat="1" applyFont="1" applyFill="1" applyBorder="1" applyAlignment="1" applyProtection="1">
      <alignment vertical="center"/>
      <protection locked="0"/>
    </xf>
    <xf numFmtId="49" fontId="6" fillId="0" borderId="1" xfId="0" applyNumberFormat="1" applyFont="1" applyFill="1" applyBorder="1" applyAlignment="1" applyProtection="1">
      <alignment vertical="center"/>
      <protection locked="0"/>
    </xf>
    <xf numFmtId="3" fontId="17" fillId="0" borderId="1" xfId="0" applyNumberFormat="1" applyFont="1" applyFill="1" applyBorder="1" applyAlignment="1" applyProtection="1">
      <alignment vertical="center" shrinkToFit="1"/>
      <protection locked="0" hidden="1"/>
    </xf>
    <xf numFmtId="49" fontId="7" fillId="0" borderId="1" xfId="0" applyNumberFormat="1" applyFont="1" applyFill="1" applyBorder="1" applyAlignment="1" applyProtection="1">
      <alignment vertical="center"/>
      <protection hidden="1"/>
    </xf>
    <xf numFmtId="49" fontId="6" fillId="0" borderId="1" xfId="0" applyNumberFormat="1" applyFont="1" applyFill="1" applyBorder="1" applyAlignment="1" applyProtection="1">
      <alignment vertical="center" wrapText="1"/>
      <protection hidden="1"/>
    </xf>
    <xf numFmtId="49" fontId="7" fillId="0" borderId="1" xfId="0" applyNumberFormat="1" applyFont="1" applyFill="1" applyBorder="1" applyAlignment="1" applyProtection="1">
      <alignment horizontal="center" vertical="center"/>
      <protection locked="0"/>
    </xf>
    <xf numFmtId="49" fontId="7" fillId="0" borderId="1" xfId="0" applyNumberFormat="1" applyFont="1" applyFill="1" applyBorder="1" applyAlignment="1" applyProtection="1">
      <alignment vertical="center"/>
      <protection locked="0"/>
    </xf>
    <xf numFmtId="181" fontId="14" fillId="0" borderId="0" xfId="0" applyNumberFormat="1" applyFont="1" applyFill="1" applyBorder="1" applyAlignment="1" applyProtection="1">
      <alignment vertical="center" wrapText="1"/>
    </xf>
    <xf numFmtId="0" fontId="14" fillId="0" borderId="0" xfId="0" applyFont="1" applyFill="1" applyBorder="1" applyAlignment="1" applyProtection="1">
      <alignment vertical="center"/>
      <protection locked="0"/>
    </xf>
    <xf numFmtId="181" fontId="10" fillId="0" borderId="0" xfId="0" applyNumberFormat="1" applyFont="1" applyFill="1" applyBorder="1" applyAlignment="1" applyProtection="1">
      <alignment vertical="center" wrapText="1"/>
    </xf>
    <xf numFmtId="181" fontId="14" fillId="0" borderId="0" xfId="0" applyNumberFormat="1" applyFont="1" applyFill="1" applyBorder="1" applyAlignment="1" applyProtection="1">
      <alignment vertical="center"/>
    </xf>
    <xf numFmtId="0" fontId="42" fillId="0" borderId="0" xfId="0" applyFont="1" applyFill="1" applyBorder="1" applyAlignment="1" applyProtection="1">
      <alignment vertical="center"/>
      <protection locked="0"/>
    </xf>
    <xf numFmtId="0" fontId="2"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49" fontId="10" fillId="0" borderId="1" xfId="0" applyNumberFormat="1" applyFont="1" applyFill="1" applyBorder="1" applyAlignment="1" applyProtection="1">
      <alignment horizontal="left" vertical="center"/>
    </xf>
    <xf numFmtId="49" fontId="6" fillId="0" borderId="1" xfId="0" applyNumberFormat="1" applyFont="1" applyFill="1" applyBorder="1" applyAlignment="1" applyProtection="1">
      <alignment horizontal="left" vertical="center" wrapText="1"/>
    </xf>
    <xf numFmtId="0" fontId="43" fillId="0" borderId="11" xfId="0" applyFont="1" applyFill="1" applyBorder="1" applyAlignment="1" applyProtection="1">
      <alignment vertical="center"/>
    </xf>
    <xf numFmtId="179" fontId="14" fillId="0" borderId="1" xfId="0" applyNumberFormat="1" applyFont="1" applyFill="1" applyBorder="1" applyAlignment="1" applyProtection="1">
      <alignment vertical="center" wrapText="1" readingOrder="1"/>
      <protection locked="0"/>
    </xf>
    <xf numFmtId="179" fontId="14" fillId="0" borderId="1" xfId="0" applyNumberFormat="1" applyFont="1" applyFill="1" applyBorder="1" applyAlignment="1" applyProtection="1">
      <alignment vertical="center"/>
      <protection locked="0"/>
    </xf>
    <xf numFmtId="49" fontId="10" fillId="0" borderId="1" xfId="0" applyNumberFormat="1" applyFont="1" applyFill="1" applyBorder="1" applyAlignment="1" applyProtection="1">
      <alignment vertical="center"/>
    </xf>
    <xf numFmtId="179" fontId="14" fillId="0" borderId="1" xfId="0" applyNumberFormat="1" applyFont="1" applyFill="1" applyBorder="1" applyAlignment="1" applyProtection="1">
      <alignment vertical="center"/>
    </xf>
    <xf numFmtId="0" fontId="10" fillId="0" borderId="1" xfId="0" applyFont="1" applyFill="1" applyBorder="1" applyAlignment="1" applyProtection="1">
      <alignment horizontal="left" vertical="center"/>
    </xf>
    <xf numFmtId="0" fontId="10" fillId="0" borderId="1" xfId="0" applyFont="1" applyFill="1" applyBorder="1" applyAlignment="1" applyProtection="1">
      <alignment vertical="center"/>
      <protection locked="0"/>
    </xf>
    <xf numFmtId="179" fontId="17" fillId="0" borderId="1" xfId="0" applyNumberFormat="1" applyFont="1" applyFill="1" applyBorder="1" applyAlignment="1" applyProtection="1">
      <alignment vertical="center"/>
      <protection locked="0"/>
    </xf>
    <xf numFmtId="181" fontId="17" fillId="0" borderId="0" xfId="0" applyNumberFormat="1" applyFont="1" applyFill="1" applyBorder="1" applyAlignment="1" applyProtection="1">
      <alignment vertical="center"/>
    </xf>
    <xf numFmtId="0" fontId="10" fillId="0" borderId="0" xfId="0" applyFont="1" applyFill="1" applyAlignment="1">
      <alignment horizontal="left" vertical="center"/>
    </xf>
    <xf numFmtId="0" fontId="10" fillId="0" borderId="0" xfId="0" applyFont="1" applyFill="1" applyAlignment="1" applyProtection="1">
      <alignment vertical="center" wrapText="1"/>
      <protection locked="0"/>
    </xf>
    <xf numFmtId="0" fontId="34" fillId="0" borderId="1" xfId="0" applyFont="1" applyFill="1" applyBorder="1" applyAlignment="1" applyProtection="1">
      <alignment horizontal="center" vertical="center" wrapText="1"/>
      <protection locked="0"/>
    </xf>
    <xf numFmtId="0" fontId="17" fillId="0" borderId="3" xfId="0" applyNumberFormat="1" applyFont="1" applyFill="1" applyBorder="1" applyAlignment="1" applyProtection="1">
      <alignment horizontal="left" vertical="center"/>
    </xf>
    <xf numFmtId="3" fontId="17" fillId="0" borderId="1" xfId="0" applyNumberFormat="1" applyFont="1" applyFill="1" applyBorder="1" applyAlignment="1" applyProtection="1">
      <alignment horizontal="right" vertical="center"/>
    </xf>
    <xf numFmtId="178" fontId="17" fillId="0" borderId="1" xfId="0" applyNumberFormat="1" applyFont="1" applyFill="1" applyBorder="1" applyAlignment="1" applyProtection="1">
      <alignment horizontal="right" vertical="center"/>
      <protection locked="0"/>
    </xf>
    <xf numFmtId="3" fontId="17" fillId="0" borderId="5" xfId="0" applyNumberFormat="1" applyFont="1" applyFill="1" applyBorder="1" applyAlignment="1" applyProtection="1">
      <alignment horizontal="right" vertical="center"/>
    </xf>
    <xf numFmtId="0" fontId="14" fillId="0" borderId="3" xfId="0" applyNumberFormat="1" applyFont="1" applyFill="1" applyBorder="1" applyAlignment="1" applyProtection="1">
      <alignment horizontal="left" vertical="center"/>
    </xf>
    <xf numFmtId="3" fontId="14" fillId="0" borderId="1" xfId="0" applyNumberFormat="1" applyFont="1" applyFill="1" applyBorder="1" applyAlignment="1" applyProtection="1">
      <alignment horizontal="right" vertical="center"/>
    </xf>
    <xf numFmtId="179" fontId="44" fillId="0" borderId="1" xfId="13164" applyNumberFormat="1" applyFont="1" applyFill="1" applyBorder="1" applyAlignment="1" applyProtection="1">
      <alignment horizontal="right" vertical="center"/>
      <protection locked="0"/>
    </xf>
    <xf numFmtId="0" fontId="10" fillId="0" borderId="1" xfId="0" applyNumberFormat="1" applyFont="1" applyFill="1" applyBorder="1" applyAlignment="1" applyProtection="1">
      <alignment horizontal="left" vertical="center"/>
      <protection locked="0"/>
    </xf>
    <xf numFmtId="0" fontId="10" fillId="0" borderId="1" xfId="0" applyNumberFormat="1" applyFont="1" applyFill="1" applyBorder="1" applyAlignment="1">
      <alignment horizontal="left" vertical="center"/>
    </xf>
    <xf numFmtId="0" fontId="34" fillId="0" borderId="1" xfId="0" applyFont="1" applyFill="1" applyBorder="1" applyAlignment="1" applyProtection="1">
      <alignment horizontal="left" vertical="center"/>
      <protection locked="0"/>
    </xf>
    <xf numFmtId="3" fontId="14" fillId="0" borderId="5" xfId="0" applyNumberFormat="1" applyFont="1" applyFill="1" applyBorder="1" applyAlignment="1" applyProtection="1">
      <alignment horizontal="right" vertical="center"/>
    </xf>
    <xf numFmtId="179" fontId="44" fillId="0" borderId="5" xfId="13164" applyNumberFormat="1" applyFont="1" applyFill="1" applyBorder="1" applyAlignment="1" applyProtection="1">
      <alignment horizontal="right" vertical="center"/>
      <protection locked="0"/>
    </xf>
    <xf numFmtId="3" fontId="17" fillId="0" borderId="2" xfId="0" applyNumberFormat="1" applyFont="1" applyFill="1" applyBorder="1" applyAlignment="1" applyProtection="1">
      <alignment horizontal="right" vertical="center"/>
    </xf>
    <xf numFmtId="0" fontId="14" fillId="0" borderId="10" xfId="0" applyNumberFormat="1" applyFont="1" applyFill="1" applyBorder="1" applyAlignment="1" applyProtection="1">
      <alignment horizontal="left" vertical="center"/>
    </xf>
    <xf numFmtId="3" fontId="14" fillId="0" borderId="2" xfId="0" applyNumberFormat="1" applyFont="1" applyFill="1" applyBorder="1" applyAlignment="1" applyProtection="1">
      <alignment horizontal="right" vertical="center"/>
    </xf>
    <xf numFmtId="0" fontId="7" fillId="0" borderId="3" xfId="0" applyNumberFormat="1" applyFont="1" applyFill="1" applyBorder="1" applyAlignment="1" applyProtection="1">
      <alignment horizontal="left" vertical="center"/>
    </xf>
    <xf numFmtId="0" fontId="10" fillId="0" borderId="1" xfId="0" applyNumberFormat="1" applyFont="1" applyFill="1" applyBorder="1" applyAlignment="1" applyProtection="1">
      <alignment horizontal="left" vertical="center"/>
    </xf>
    <xf numFmtId="179" fontId="45" fillId="0" borderId="1" xfId="0" applyNumberFormat="1" applyFont="1" applyFill="1" applyBorder="1" applyAlignment="1" applyProtection="1">
      <alignment vertical="center" shrinkToFit="1"/>
      <protection locked="0" hidden="1"/>
    </xf>
    <xf numFmtId="178" fontId="45" fillId="0" borderId="1" xfId="0" applyNumberFormat="1" applyFont="1" applyFill="1" applyBorder="1" applyAlignment="1" applyProtection="1">
      <alignment horizontal="right" vertical="center"/>
      <protection locked="0"/>
    </xf>
    <xf numFmtId="0" fontId="14" fillId="0" borderId="0" xfId="0" applyFont="1" applyFill="1" applyAlignment="1">
      <alignment horizontal="right" vertical="center"/>
    </xf>
    <xf numFmtId="4" fontId="14" fillId="0" borderId="1" xfId="0" applyNumberFormat="1" applyFont="1" applyFill="1" applyBorder="1" applyAlignment="1" applyProtection="1">
      <alignment vertical="center" shrinkToFit="1"/>
      <protection locked="0" hidden="1"/>
    </xf>
    <xf numFmtId="0" fontId="17" fillId="0" borderId="1" xfId="0" applyNumberFormat="1" applyFont="1" applyFill="1" applyBorder="1" applyAlignment="1" applyProtection="1">
      <alignment horizontal="left" vertical="center" wrapText="1" readingOrder="1"/>
      <protection locked="0"/>
    </xf>
    <xf numFmtId="0" fontId="14" fillId="0" borderId="1" xfId="0" applyNumberFormat="1" applyFont="1" applyFill="1" applyBorder="1" applyAlignment="1" applyProtection="1">
      <alignment horizontal="left" vertical="center" wrapText="1" readingOrder="1"/>
      <protection locked="0"/>
    </xf>
    <xf numFmtId="49" fontId="17" fillId="0" borderId="1" xfId="8802" applyNumberFormat="1" applyFont="1" applyFill="1" applyBorder="1" applyAlignment="1" applyProtection="1">
      <alignment horizontal="left" vertical="center" wrapText="1"/>
      <protection locked="0"/>
    </xf>
    <xf numFmtId="49" fontId="14" fillId="0" borderId="1" xfId="8802" applyNumberFormat="1" applyFont="1" applyFill="1" applyBorder="1" applyAlignment="1" applyProtection="1">
      <alignment horizontal="left" vertical="center" wrapText="1"/>
      <protection locked="0"/>
    </xf>
    <xf numFmtId="0" fontId="17" fillId="0" borderId="1" xfId="0" applyFont="1" applyFill="1" applyBorder="1" applyAlignment="1" applyProtection="1">
      <alignment horizontal="center" vertical="center" wrapText="1"/>
      <protection locked="0"/>
    </xf>
    <xf numFmtId="49" fontId="17" fillId="0" borderId="1" xfId="0" applyNumberFormat="1" applyFont="1" applyFill="1" applyBorder="1" applyAlignment="1" applyProtection="1">
      <alignment vertical="center"/>
      <protection locked="0"/>
    </xf>
    <xf numFmtId="0" fontId="17" fillId="0" borderId="1" xfId="0" applyFont="1" applyFill="1" applyBorder="1" applyAlignment="1" applyProtection="1">
      <alignment horizontal="center" vertical="center"/>
      <protection locked="0"/>
    </xf>
    <xf numFmtId="0" fontId="10" fillId="0" borderId="0" xfId="0" applyFont="1" applyFill="1" applyAlignment="1" applyProtection="1">
      <alignment horizontal="left" vertical="center"/>
      <protection locked="0"/>
    </xf>
    <xf numFmtId="180" fontId="10" fillId="0" borderId="0" xfId="0" applyNumberFormat="1" applyFont="1" applyFill="1" applyAlignment="1" applyProtection="1">
      <alignment vertical="center"/>
      <protection locked="0"/>
    </xf>
    <xf numFmtId="177" fontId="0" fillId="0" borderId="0" xfId="0" applyNumberFormat="1" applyFont="1" applyFill="1" applyAlignment="1" applyProtection="1">
      <alignment vertical="center"/>
      <protection locked="0"/>
    </xf>
    <xf numFmtId="0" fontId="0" fillId="0" borderId="1"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vertical="center" wrapText="1"/>
      <protection locked="0"/>
    </xf>
    <xf numFmtId="179" fontId="17" fillId="0" borderId="1" xfId="0" applyNumberFormat="1" applyFont="1" applyFill="1" applyBorder="1" applyAlignment="1" applyProtection="1">
      <alignment horizontal="right" vertical="center" shrinkToFit="1"/>
      <protection locked="0" hidden="1"/>
    </xf>
    <xf numFmtId="178" fontId="17" fillId="0" borderId="1" xfId="55" applyNumberFormat="1" applyFont="1" applyFill="1" applyBorder="1" applyAlignment="1" applyProtection="1">
      <alignment vertical="center" shrinkToFit="1"/>
      <protection hidden="1"/>
    </xf>
    <xf numFmtId="0" fontId="14" fillId="0" borderId="1" xfId="0" applyFont="1" applyFill="1" applyBorder="1" applyAlignment="1" applyProtection="1">
      <alignment vertical="center" wrapText="1"/>
      <protection locked="0"/>
    </xf>
    <xf numFmtId="179" fontId="14" fillId="0" borderId="1" xfId="8804" applyNumberFormat="1" applyFont="1" applyFill="1" applyBorder="1" applyAlignment="1" applyProtection="1">
      <alignment horizontal="right" vertical="center"/>
      <protection locked="0"/>
    </xf>
    <xf numFmtId="178" fontId="14" fillId="0" borderId="1" xfId="55" applyNumberFormat="1" applyFont="1" applyFill="1" applyBorder="1" applyAlignment="1" applyProtection="1">
      <alignment vertical="center" shrinkToFit="1"/>
      <protection hidden="1"/>
    </xf>
    <xf numFmtId="179" fontId="14" fillId="0" borderId="1" xfId="0" applyNumberFormat="1" applyFont="1" applyFill="1" applyBorder="1" applyAlignment="1" applyProtection="1">
      <alignment horizontal="right" vertical="center"/>
      <protection locked="0"/>
    </xf>
    <xf numFmtId="179" fontId="14" fillId="0" borderId="1" xfId="0" applyNumberFormat="1" applyFont="1" applyFill="1" applyBorder="1" applyAlignment="1" applyProtection="1">
      <alignment horizontal="right" vertical="center" shrinkToFit="1"/>
      <protection locked="0"/>
    </xf>
    <xf numFmtId="0" fontId="7" fillId="0" borderId="1" xfId="0" applyFont="1" applyFill="1" applyBorder="1" applyAlignment="1" applyProtection="1">
      <alignment horizontal="center" vertical="center" wrapText="1"/>
      <protection locked="0"/>
    </xf>
    <xf numFmtId="1" fontId="7" fillId="0" borderId="1" xfId="6737" applyNumberFormat="1" applyFont="1" applyFill="1" applyBorder="1" applyAlignment="1" applyProtection="1">
      <alignment vertical="center" wrapText="1"/>
      <protection locked="0"/>
    </xf>
    <xf numFmtId="1" fontId="17" fillId="0" borderId="1" xfId="6737" applyNumberFormat="1" applyFont="1" applyFill="1" applyBorder="1" applyAlignment="1" applyProtection="1">
      <alignment horizontal="left" vertical="center" wrapText="1"/>
      <protection locked="0"/>
    </xf>
    <xf numFmtId="1" fontId="14" fillId="0" borderId="1" xfId="6737" applyNumberFormat="1" applyFont="1" applyFill="1" applyBorder="1" applyAlignment="1" applyProtection="1">
      <alignment vertical="center" wrapText="1"/>
      <protection locked="0"/>
    </xf>
    <xf numFmtId="1" fontId="17" fillId="0" borderId="1" xfId="6737" applyNumberFormat="1" applyFont="1" applyFill="1" applyBorder="1" applyAlignment="1" applyProtection="1">
      <alignment vertical="center" wrapText="1"/>
      <protection locked="0"/>
    </xf>
    <xf numFmtId="0" fontId="14" fillId="0" borderId="1" xfId="6737" applyNumberFormat="1" applyFont="1" applyFill="1" applyBorder="1" applyAlignment="1" applyProtection="1">
      <alignment vertical="center" wrapText="1"/>
      <protection locked="0"/>
    </xf>
    <xf numFmtId="3" fontId="14" fillId="0" borderId="1" xfId="6737" applyNumberFormat="1" applyFont="1" applyFill="1" applyBorder="1" applyAlignment="1" applyProtection="1">
      <alignment vertical="center" wrapText="1"/>
      <protection locked="0"/>
    </xf>
    <xf numFmtId="3" fontId="6" fillId="0" borderId="1" xfId="6737" applyNumberFormat="1" applyFont="1" applyFill="1" applyBorder="1" applyAlignment="1" applyProtection="1">
      <alignment vertical="center" wrapText="1"/>
      <protection locked="0"/>
    </xf>
    <xf numFmtId="0" fontId="14" fillId="0" borderId="1" xfId="8801" applyFont="1" applyFill="1" applyBorder="1" applyAlignment="1" applyProtection="1">
      <alignment horizontal="left" vertical="center" wrapText="1"/>
      <protection locked="0"/>
    </xf>
    <xf numFmtId="3" fontId="17" fillId="0" borderId="1" xfId="6737" applyNumberFormat="1" applyFont="1" applyFill="1" applyBorder="1" applyAlignment="1" applyProtection="1">
      <alignment vertical="center" wrapText="1"/>
      <protection locked="0"/>
    </xf>
    <xf numFmtId="179" fontId="14" fillId="0" borderId="1" xfId="8801" applyNumberFormat="1" applyFont="1" applyFill="1" applyBorder="1" applyAlignment="1" applyProtection="1">
      <alignment horizontal="right" vertical="center"/>
    </xf>
    <xf numFmtId="179" fontId="14" fillId="0" borderId="1" xfId="0" applyNumberFormat="1" applyFont="1" applyFill="1" applyBorder="1" applyAlignment="1" applyProtection="1">
      <alignment horizontal="right" vertical="center" shrinkToFit="1"/>
      <protection locked="0" hidden="1"/>
    </xf>
    <xf numFmtId="179" fontId="17" fillId="0" borderId="1" xfId="0" applyNumberFormat="1" applyFont="1" applyFill="1" applyBorder="1" applyAlignment="1" applyProtection="1">
      <alignment horizontal="right" vertical="center" shrinkToFit="1"/>
      <protection locked="0"/>
    </xf>
    <xf numFmtId="179" fontId="17" fillId="0" borderId="1" xfId="0" applyNumberFormat="1" applyFont="1" applyFill="1" applyBorder="1" applyAlignment="1" applyProtection="1">
      <alignment horizontal="right" vertical="center"/>
      <protection locked="0"/>
    </xf>
    <xf numFmtId="0" fontId="7" fillId="0" borderId="1" xfId="6737" applyFont="1" applyFill="1" applyBorder="1" applyAlignment="1" applyProtection="1">
      <alignment horizontal="center" vertical="center" wrapText="1"/>
      <protection locked="0"/>
    </xf>
    <xf numFmtId="0" fontId="34" fillId="0" borderId="1"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0" xfId="0" applyFont="1" applyFill="1" applyBorder="1" applyAlignment="1">
      <alignment horizontal="center" vertical="center"/>
    </xf>
    <xf numFmtId="0" fontId="34"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2" fillId="0" borderId="1" xfId="0" applyFont="1" applyFill="1" applyBorder="1" applyAlignment="1">
      <alignment vertical="center"/>
    </xf>
    <xf numFmtId="180" fontId="17" fillId="0" borderId="0" xfId="0" applyNumberFormat="1" applyFont="1" applyFill="1" applyBorder="1" applyAlignment="1">
      <alignment vertical="center"/>
    </xf>
    <xf numFmtId="9" fontId="17" fillId="0" borderId="0" xfId="55" applyFont="1" applyFill="1" applyBorder="1" applyAlignment="1">
      <alignment vertical="center"/>
    </xf>
    <xf numFmtId="0" fontId="14" fillId="0" borderId="0" xfId="0" applyFont="1" applyFill="1" applyBorder="1" applyAlignment="1">
      <alignment vertical="center"/>
    </xf>
    <xf numFmtId="9" fontId="14" fillId="0" borderId="0" xfId="55" applyFont="1" applyFill="1" applyBorder="1" applyAlignment="1">
      <alignment vertical="center"/>
    </xf>
    <xf numFmtId="180" fontId="14" fillId="0" borderId="0" xfId="0" applyNumberFormat="1" applyFont="1" applyFill="1" applyBorder="1" applyAlignment="1">
      <alignment vertical="center"/>
    </xf>
    <xf numFmtId="9" fontId="14" fillId="0" borderId="0" xfId="55" applyNumberFormat="1" applyFont="1" applyFill="1" applyBorder="1" applyAlignment="1">
      <alignment vertical="center"/>
    </xf>
    <xf numFmtId="0" fontId="2" fillId="0" borderId="1" xfId="0" applyFont="1" applyFill="1" applyBorder="1" applyAlignment="1">
      <alignment horizontal="center" vertical="center"/>
    </xf>
    <xf numFmtId="0" fontId="10" fillId="0" borderId="0" xfId="0" applyFont="1" applyFill="1" applyAlignment="1" applyProtection="1">
      <alignment vertical="center" wrapText="1"/>
      <protection locked="0" hidden="1"/>
    </xf>
    <xf numFmtId="177" fontId="14" fillId="0" borderId="0" xfId="0" applyNumberFormat="1" applyFont="1" applyFill="1" applyAlignment="1" applyProtection="1">
      <alignment vertical="center"/>
      <protection locked="0"/>
    </xf>
    <xf numFmtId="0" fontId="6" fillId="0" borderId="0" xfId="0" applyFont="1" applyFill="1" applyAlignment="1" applyProtection="1">
      <alignment horizontal="right" vertical="center"/>
      <protection locked="0"/>
    </xf>
    <xf numFmtId="0" fontId="2" fillId="0" borderId="2" xfId="0" applyFont="1" applyFill="1" applyBorder="1" applyAlignment="1">
      <alignment horizontal="center" vertical="center" wrapText="1"/>
    </xf>
    <xf numFmtId="0" fontId="34" fillId="0" borderId="0" xfId="0" applyFont="1" applyFill="1" applyAlignment="1">
      <alignment vertical="center" wrapText="1"/>
    </xf>
    <xf numFmtId="0" fontId="2" fillId="0" borderId="1"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17" fillId="0" borderId="1" xfId="0" applyNumberFormat="1" applyFont="1" applyFill="1" applyBorder="1" applyAlignment="1" applyProtection="1">
      <alignment horizontal="left" vertical="center" wrapText="1"/>
    </xf>
    <xf numFmtId="179" fontId="17" fillId="0" borderId="1" xfId="0" applyNumberFormat="1" applyFont="1" applyFill="1" applyBorder="1" applyAlignment="1" applyProtection="1">
      <alignment horizontal="right" vertical="center" wrapText="1"/>
    </xf>
    <xf numFmtId="178" fontId="17" fillId="0" borderId="1" xfId="0" applyNumberFormat="1" applyFont="1" applyFill="1" applyBorder="1" applyAlignment="1" applyProtection="1">
      <alignment horizontal="right" vertical="center" wrapText="1"/>
      <protection locked="0"/>
    </xf>
    <xf numFmtId="0" fontId="34" fillId="0" borderId="1" xfId="0" applyNumberFormat="1" applyFont="1" applyFill="1" applyBorder="1" applyAlignment="1" applyProtection="1">
      <alignment horizontal="left" vertical="center" wrapText="1"/>
      <protection locked="0"/>
    </xf>
    <xf numFmtId="0" fontId="14" fillId="0" borderId="1" xfId="0" applyNumberFormat="1" applyFont="1" applyFill="1" applyBorder="1" applyAlignment="1" applyProtection="1">
      <alignment horizontal="left" vertical="center" wrapText="1"/>
    </xf>
    <xf numFmtId="178" fontId="14" fillId="0" borderId="1" xfId="0" applyNumberFormat="1" applyFont="1" applyFill="1" applyBorder="1" applyAlignment="1" applyProtection="1">
      <alignment horizontal="right" vertical="center" wrapText="1"/>
      <protection locked="0"/>
    </xf>
    <xf numFmtId="0" fontId="10" fillId="0" borderId="1" xfId="0" applyNumberFormat="1" applyFont="1" applyFill="1" applyBorder="1" applyAlignment="1" applyProtection="1">
      <alignment horizontal="left" vertical="center" wrapText="1"/>
      <protection locked="0"/>
    </xf>
    <xf numFmtId="0" fontId="7" fillId="0" borderId="1" xfId="0" applyNumberFormat="1" applyFont="1" applyFill="1" applyBorder="1" applyAlignment="1" applyProtection="1">
      <alignment horizontal="left" vertical="center" wrapText="1"/>
    </xf>
    <xf numFmtId="178" fontId="10" fillId="0" borderId="1" xfId="0" applyNumberFormat="1" applyFont="1" applyFill="1" applyBorder="1" applyAlignment="1" applyProtection="1">
      <alignment horizontal="left" vertical="center" wrapText="1"/>
      <protection locked="0"/>
    </xf>
    <xf numFmtId="178" fontId="34" fillId="0" borderId="1" xfId="0" applyNumberFormat="1" applyFont="1" applyFill="1" applyBorder="1" applyAlignment="1" applyProtection="1">
      <alignment horizontal="left" vertical="center" wrapText="1"/>
      <protection locked="0"/>
    </xf>
    <xf numFmtId="0" fontId="6" fillId="0" borderId="1" xfId="0" applyNumberFormat="1" applyFont="1" applyFill="1" applyBorder="1" applyAlignment="1" applyProtection="1">
      <alignment horizontal="left" vertical="center" wrapText="1"/>
    </xf>
    <xf numFmtId="179" fontId="14" fillId="0" borderId="1" xfId="0" applyNumberFormat="1" applyFont="1" applyFill="1" applyBorder="1" applyAlignment="1">
      <alignment vertical="center" wrapText="1"/>
    </xf>
    <xf numFmtId="0" fontId="6" fillId="0" borderId="1" xfId="0" applyNumberFormat="1" applyFont="1" applyFill="1" applyBorder="1" applyAlignment="1" applyProtection="1">
      <alignment vertical="center" wrapText="1"/>
    </xf>
    <xf numFmtId="0" fontId="7" fillId="0" borderId="1" xfId="0" applyNumberFormat="1" applyFont="1" applyFill="1" applyBorder="1" applyAlignment="1" applyProtection="1">
      <alignment horizontal="center" vertical="center" wrapText="1"/>
    </xf>
    <xf numFmtId="178" fontId="34" fillId="0" borderId="1" xfId="0" applyNumberFormat="1" applyFont="1" applyFill="1" applyBorder="1" applyAlignment="1" applyProtection="1">
      <alignment horizontal="right" vertical="center" wrapText="1"/>
      <protection locked="0"/>
    </xf>
    <xf numFmtId="0" fontId="0" fillId="0" borderId="0" xfId="0" applyFill="1" applyAlignment="1">
      <alignment vertical="center"/>
    </xf>
    <xf numFmtId="49" fontId="7" fillId="0" borderId="1" xfId="0" applyNumberFormat="1" applyFont="1" applyFill="1" applyBorder="1" applyAlignment="1" applyProtection="1">
      <alignment horizontal="left" vertical="center" wrapText="1"/>
      <protection locked="0"/>
    </xf>
    <xf numFmtId="49" fontId="6" fillId="0" borderId="1" xfId="0" applyNumberFormat="1" applyFont="1" applyFill="1" applyBorder="1" applyAlignment="1" applyProtection="1">
      <alignment horizontal="left" vertical="center" wrapText="1"/>
      <protection locked="0"/>
    </xf>
    <xf numFmtId="3" fontId="14" fillId="0" borderId="1" xfId="0" applyNumberFormat="1" applyFont="1" applyFill="1" applyBorder="1" applyAlignment="1" applyProtection="1">
      <alignment vertical="center" shrinkToFit="1"/>
      <protection locked="0"/>
    </xf>
    <xf numFmtId="3" fontId="14" fillId="0" borderId="1" xfId="0" applyNumberFormat="1" applyFont="1" applyFill="1" applyBorder="1" applyAlignment="1" applyProtection="1">
      <alignment vertical="center" shrinkToFit="1"/>
      <protection locked="0" hidden="1"/>
    </xf>
    <xf numFmtId="3" fontId="39" fillId="0" borderId="1" xfId="0" applyNumberFormat="1" applyFont="1" applyFill="1" applyBorder="1" applyAlignment="1" applyProtection="1">
      <alignment horizontal="right" vertical="center"/>
    </xf>
    <xf numFmtId="49" fontId="6" fillId="0" borderId="1" xfId="0" applyNumberFormat="1" applyFont="1" applyFill="1" applyBorder="1" applyAlignment="1" applyProtection="1">
      <alignment vertical="center" wrapText="1"/>
      <protection locked="0"/>
    </xf>
    <xf numFmtId="49" fontId="7" fillId="0" borderId="1" xfId="0" applyNumberFormat="1"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vertical="center" wrapText="1"/>
      <protection hidden="1"/>
    </xf>
    <xf numFmtId="0" fontId="17" fillId="0" borderId="1" xfId="0" applyNumberFormat="1" applyFont="1" applyFill="1" applyBorder="1" applyAlignment="1" applyProtection="1">
      <alignment vertical="center"/>
    </xf>
    <xf numFmtId="0" fontId="14" fillId="0" borderId="1" xfId="0" applyNumberFormat="1" applyFont="1" applyFill="1" applyBorder="1" applyAlignment="1" applyProtection="1">
      <alignment vertical="center"/>
    </xf>
    <xf numFmtId="0" fontId="10" fillId="0" borderId="0" xfId="0" applyFont="1" applyFill="1" applyAlignment="1" applyProtection="1">
      <alignment horizontal="left" vertical="center"/>
      <protection locked="0" hidden="1"/>
    </xf>
    <xf numFmtId="0" fontId="14" fillId="0" borderId="0" xfId="0" applyFont="1" applyFill="1" applyAlignment="1" applyProtection="1">
      <alignment vertical="center"/>
      <protection locked="0"/>
    </xf>
    <xf numFmtId="0" fontId="34" fillId="0" borderId="2" xfId="0"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wrapText="1"/>
      <protection locked="0"/>
    </xf>
    <xf numFmtId="180" fontId="34" fillId="0" borderId="1" xfId="0" applyNumberFormat="1" applyFont="1" applyFill="1" applyBorder="1" applyAlignment="1" applyProtection="1">
      <alignment horizontal="center" vertical="center" wrapText="1"/>
      <protection locked="0"/>
    </xf>
    <xf numFmtId="49" fontId="14" fillId="0" borderId="1" xfId="0" applyNumberFormat="1" applyFont="1" applyFill="1" applyBorder="1" applyAlignment="1" applyProtection="1">
      <alignment horizontal="justify" vertical="center" wrapText="1"/>
      <protection locked="0"/>
    </xf>
    <xf numFmtId="3" fontId="14" fillId="0" borderId="1" xfId="0" applyNumberFormat="1" applyFont="1" applyFill="1" applyBorder="1" applyAlignment="1" applyProtection="1">
      <alignment horizontal="right" vertical="center"/>
      <protection locked="0"/>
    </xf>
    <xf numFmtId="0" fontId="46" fillId="0" borderId="1" xfId="13164" applyFont="1" applyFill="1" applyBorder="1" applyAlignment="1" applyProtection="1">
      <alignment horizontal="left" vertical="center" wrapText="1"/>
      <protection locked="0"/>
    </xf>
    <xf numFmtId="0" fontId="20" fillId="0" borderId="1" xfId="13164" applyFont="1" applyFill="1" applyBorder="1" applyAlignment="1" applyProtection="1">
      <alignment horizontal="left" vertical="center" wrapText="1"/>
      <protection locked="0"/>
    </xf>
    <xf numFmtId="49" fontId="14" fillId="0" borderId="1" xfId="8802" applyNumberFormat="1" applyFont="1" applyFill="1" applyBorder="1" applyAlignment="1" applyProtection="1">
      <alignment vertical="center" wrapText="1"/>
      <protection locked="0"/>
    </xf>
    <xf numFmtId="49" fontId="17" fillId="0" borderId="1" xfId="8802" applyNumberFormat="1" applyFont="1" applyFill="1" applyBorder="1" applyAlignment="1" applyProtection="1">
      <alignment vertical="center" wrapText="1"/>
      <protection locked="0"/>
    </xf>
    <xf numFmtId="179" fontId="47" fillId="0" borderId="1" xfId="13164" applyNumberFormat="1" applyFont="1" applyFill="1" applyBorder="1" applyAlignment="1" applyProtection="1">
      <alignment horizontal="right" vertical="center"/>
      <protection locked="0"/>
    </xf>
    <xf numFmtId="0" fontId="14" fillId="0" borderId="1" xfId="0" applyNumberFormat="1" applyFont="1" applyFill="1" applyBorder="1" applyAlignment="1" applyProtection="1">
      <alignment horizontal="left" vertical="center" wrapText="1"/>
      <protection locked="0"/>
    </xf>
    <xf numFmtId="0" fontId="14" fillId="0" borderId="1" xfId="0" applyFont="1" applyFill="1" applyBorder="1" applyAlignment="1" applyProtection="1">
      <alignment vertical="center"/>
      <protection locked="0"/>
    </xf>
    <xf numFmtId="3" fontId="14" fillId="0" borderId="2" xfId="0" applyNumberFormat="1" applyFont="1" applyFill="1" applyBorder="1" applyAlignment="1" applyProtection="1">
      <alignment horizontal="right" vertical="center"/>
      <protection locked="0"/>
    </xf>
    <xf numFmtId="3" fontId="14" fillId="0" borderId="5" xfId="0" applyNumberFormat="1" applyFont="1" applyFill="1" applyBorder="1" applyAlignment="1" applyProtection="1">
      <alignment horizontal="right" vertical="center"/>
      <protection locked="0"/>
    </xf>
    <xf numFmtId="0" fontId="17" fillId="0" borderId="1" xfId="0" applyNumberFormat="1" applyFont="1" applyFill="1" applyBorder="1" applyAlignment="1" applyProtection="1">
      <alignment horizontal="left" vertical="center"/>
      <protection locked="0"/>
    </xf>
    <xf numFmtId="49" fontId="7" fillId="0" borderId="1" xfId="8802" applyNumberFormat="1" applyFont="1" applyFill="1" applyBorder="1" applyAlignment="1" applyProtection="1">
      <alignment vertical="center" wrapText="1"/>
      <protection locked="0"/>
    </xf>
    <xf numFmtId="0" fontId="14" fillId="0" borderId="1" xfId="8802" applyNumberFormat="1" applyFont="1" applyFill="1" applyBorder="1" applyAlignment="1" applyProtection="1">
      <alignment vertical="center" wrapText="1"/>
      <protection locked="0"/>
    </xf>
    <xf numFmtId="179" fontId="20" fillId="0" borderId="1" xfId="13164" applyNumberFormat="1" applyFont="1" applyFill="1" applyBorder="1" applyAlignment="1" applyProtection="1">
      <alignment horizontal="right" vertical="center"/>
      <protection locked="0"/>
    </xf>
    <xf numFmtId="178" fontId="10" fillId="0" borderId="0" xfId="0" applyNumberFormat="1" applyFont="1" applyFill="1" applyAlignment="1" applyProtection="1">
      <alignment vertical="center"/>
      <protection locked="0"/>
    </xf>
    <xf numFmtId="177" fontId="10" fillId="0" borderId="0" xfId="0" applyNumberFormat="1" applyFont="1" applyFill="1" applyAlignment="1" applyProtection="1">
      <alignment horizontal="right" vertical="center"/>
      <protection locked="0"/>
    </xf>
    <xf numFmtId="178" fontId="34" fillId="0" borderId="1" xfId="0" applyNumberFormat="1" applyFont="1" applyFill="1" applyBorder="1" applyAlignment="1" applyProtection="1">
      <alignment horizontal="center" vertical="center" wrapText="1"/>
    </xf>
    <xf numFmtId="1" fontId="6" fillId="0" borderId="1" xfId="6737" applyNumberFormat="1" applyFont="1" applyFill="1" applyBorder="1" applyAlignment="1" applyProtection="1">
      <alignment vertical="center" wrapText="1"/>
      <protection locked="0"/>
    </xf>
    <xf numFmtId="0" fontId="18" fillId="0" borderId="1" xfId="0" applyFont="1" applyFill="1" applyBorder="1" applyAlignment="1" quotePrefix="1">
      <alignment horizontal="left" vertical="center" wrapText="1"/>
    </xf>
    <xf numFmtId="0" fontId="13" fillId="0" borderId="1" xfId="0" applyFont="1" applyFill="1" applyBorder="1" applyAlignment="1" quotePrefix="1">
      <alignment horizontal="left" vertical="center" wrapText="1"/>
    </xf>
    <xf numFmtId="0" fontId="13" fillId="0" borderId="1" xfId="0" applyFont="1" applyFill="1" applyBorder="1" applyAlignment="1" quotePrefix="1">
      <alignment horizontal="justify" vertical="center" wrapText="1"/>
    </xf>
    <xf numFmtId="0" fontId="10" fillId="0" borderId="1" xfId="0" applyFont="1" applyFill="1" applyBorder="1" applyAlignment="1" quotePrefix="1">
      <alignment horizontal="left" vertical="center" wrapText="1"/>
    </xf>
    <xf numFmtId="0" fontId="10" fillId="0" borderId="2" xfId="0" applyFont="1" applyFill="1" applyBorder="1" applyAlignment="1" quotePrefix="1">
      <alignment vertical="center" wrapText="1"/>
    </xf>
    <xf numFmtId="0" fontId="6" fillId="0" borderId="1" xfId="6534" applyFont="1" applyFill="1" applyBorder="1" applyAlignment="1" applyProtection="1" quotePrefix="1">
      <alignment vertical="center"/>
      <protection locked="0"/>
    </xf>
    <xf numFmtId="0" fontId="6" fillId="0" borderId="1" xfId="5708" applyFont="1" applyFill="1" applyBorder="1" applyAlignment="1" applyProtection="1" quotePrefix="1">
      <alignment vertical="center"/>
      <protection locked="0"/>
    </xf>
    <xf numFmtId="0" fontId="7" fillId="0" borderId="1" xfId="6534" applyFont="1" applyFill="1" applyBorder="1" applyAlignment="1" applyProtection="1" quotePrefix="1">
      <alignment vertical="center"/>
      <protection locked="0"/>
    </xf>
    <xf numFmtId="0" fontId="6" fillId="2" borderId="1" xfId="0" applyFont="1" applyFill="1" applyBorder="1" applyAlignment="1" applyProtection="1" quotePrefix="1">
      <alignment vertical="center"/>
      <protection locked="0" hidden="1"/>
    </xf>
    <xf numFmtId="3" fontId="6" fillId="0" borderId="1" xfId="6534" applyNumberFormat="1" applyFont="1" applyFill="1" applyBorder="1" applyAlignment="1" applyProtection="1" quotePrefix="1">
      <alignment vertical="center"/>
      <protection locked="0"/>
    </xf>
    <xf numFmtId="0" fontId="6" fillId="4" borderId="1" xfId="6534" applyFont="1" applyFill="1" applyBorder="1" applyAlignment="1" applyProtection="1" quotePrefix="1">
      <alignment vertical="center"/>
      <protection locked="0"/>
    </xf>
    <xf numFmtId="0" fontId="6" fillId="2" borderId="1" xfId="5787" applyNumberFormat="1" applyFont="1" applyFill="1" applyBorder="1" applyAlignment="1" applyProtection="1" quotePrefix="1">
      <alignment horizontal="left" vertical="center"/>
      <protection locked="0"/>
    </xf>
    <xf numFmtId="0" fontId="6" fillId="0" borderId="1" xfId="0" applyFont="1" applyFill="1" applyBorder="1" applyAlignment="1" applyProtection="1" quotePrefix="1">
      <alignment vertical="center"/>
      <protection locked="0"/>
    </xf>
    <xf numFmtId="49" fontId="6" fillId="0" borderId="1" xfId="5708" applyNumberFormat="1" applyFont="1" applyFill="1" applyBorder="1" applyAlignment="1" applyProtection="1" quotePrefix="1">
      <alignment vertical="center"/>
      <protection locked="0"/>
    </xf>
    <xf numFmtId="0" fontId="7" fillId="2" borderId="1" xfId="5787" applyNumberFormat="1" applyFont="1" applyFill="1" applyBorder="1" applyAlignment="1" applyProtection="1" quotePrefix="1">
      <alignment horizontal="left" vertical="center"/>
      <protection locked="0"/>
    </xf>
    <xf numFmtId="0" fontId="7" fillId="2" borderId="1" xfId="0" applyFont="1" applyFill="1" applyBorder="1" applyAlignment="1" applyProtection="1" quotePrefix="1">
      <alignment vertical="center"/>
      <protection locked="0"/>
    </xf>
    <xf numFmtId="0" fontId="6" fillId="2" borderId="1" xfId="0" applyFont="1" applyFill="1" applyBorder="1" applyAlignment="1" applyProtection="1" quotePrefix="1">
      <alignment vertical="center"/>
      <protection locked="0"/>
    </xf>
  </cellXfs>
  <cellStyles count="14517">
    <cellStyle name="常规" xfId="0" builtinId="0"/>
    <cellStyle name="货币[0]" xfId="1" builtinId="7"/>
    <cellStyle name="百分比 3 5 4" xfId="2"/>
    <cellStyle name="20% - 强调文字颜色 3" xfId="3" builtinId="38"/>
    <cellStyle name="百分比 2 5 14" xfId="4"/>
    <cellStyle name="输入" xfId="5" builtinId="20"/>
    <cellStyle name="检查单元格 8 3" xfId="6"/>
    <cellStyle name="标题 2 4 2 2 3 4" xfId="7"/>
    <cellStyle name="标题 5 3 10" xfId="8"/>
    <cellStyle name="适中 7 3 3" xfId="9"/>
    <cellStyle name="计算 5 5 6" xfId="10"/>
    <cellStyle name="汇总 3 2 10" xfId="11"/>
    <cellStyle name="标题 7 2 2_2016-2018年财政规划附表(2)" xfId="12"/>
    <cellStyle name="百分比 2 3 2 2 3" xfId="13"/>
    <cellStyle name="货币" xfId="14" builtinId="4"/>
    <cellStyle name="标题 5 4 13" xfId="15"/>
    <cellStyle name="注释 3 6 9" xfId="16"/>
    <cellStyle name="标题 2 4 3 8" xfId="17"/>
    <cellStyle name="链接单元格 2 12" xfId="18"/>
    <cellStyle name="百分比 2 2 3 5" xfId="19"/>
    <cellStyle name="百分比 2 6 3 10" xfId="20"/>
    <cellStyle name="百分比 2 8 2" xfId="21"/>
    <cellStyle name="好 3 3 3 13" xfId="22"/>
    <cellStyle name="百分比 2 4 2 3 3" xfId="23"/>
    <cellStyle name="标题 2 5 5 7" xfId="24"/>
    <cellStyle name="百分比 2 3 5 4" xfId="25"/>
    <cellStyle name="标题 1 7 12" xfId="26"/>
    <cellStyle name="百分比 2 3 9" xfId="27"/>
    <cellStyle name="千位分隔[0]" xfId="28" builtinId="6"/>
    <cellStyle name="40% - 强调文字颜色 3" xfId="29" builtinId="39"/>
    <cellStyle name="标题 2 2 3 3 10" xfId="30"/>
    <cellStyle name="标题 2 2 16" xfId="31"/>
    <cellStyle name="标题 1 3 4 3 13" xfId="32"/>
    <cellStyle name="注释 2 3 2 5" xfId="33"/>
    <cellStyle name="标题 3 3 2 2 3 11" xfId="34"/>
    <cellStyle name="差" xfId="35" builtinId="27"/>
    <cellStyle name="解释性文本 2 3 2 4" xfId="36"/>
    <cellStyle name="千位分隔" xfId="37" builtinId="3"/>
    <cellStyle name="标题 6 2 2 9" xfId="38"/>
    <cellStyle name="60% - 强调文字颜色 3" xfId="39" builtinId="40"/>
    <cellStyle name="差 2 4 3 9" xfId="40"/>
    <cellStyle name="解释性文本 5 2_2016-2018年财政规划附表(2)" xfId="41"/>
    <cellStyle name="标题 4 3 6" xfId="42"/>
    <cellStyle name="百分比 2 5 9" xfId="43"/>
    <cellStyle name="警告文本 2 2 5" xfId="44"/>
    <cellStyle name="好 3 4 3 10" xfId="45"/>
    <cellStyle name="百分比 2 2 2 2 3 5" xfId="46"/>
    <cellStyle name="输出 3 6 11" xfId="47"/>
    <cellStyle name="超链接" xfId="48" builtinId="8"/>
    <cellStyle name="标题 1 3 2 4 12" xfId="49"/>
    <cellStyle name="标题 3 3 2 5" xfId="50"/>
    <cellStyle name="标题 3 4 2 2 3 7" xfId="51"/>
    <cellStyle name="百分比 2 3 4 3 4" xfId="52"/>
    <cellStyle name="警告文本 2 7" xfId="53"/>
    <cellStyle name="百分比 2 2 2 2 8" xfId="54"/>
    <cellStyle name="百分比" xfId="55" builtinId="5"/>
    <cellStyle name="标题 2 2 6 2" xfId="56"/>
    <cellStyle name="百分比 2 3 3 12" xfId="57"/>
    <cellStyle name="已访问的超链接" xfId="58" builtinId="9"/>
    <cellStyle name="百分比 2 3 4 9" xfId="59"/>
    <cellStyle name="警告文本 4 16" xfId="60"/>
    <cellStyle name="注释" xfId="61" builtinId="10"/>
    <cellStyle name="60% - 强调文字颜色 2" xfId="62" builtinId="36"/>
    <cellStyle name="标题 2 7 3 8" xfId="63"/>
    <cellStyle name="百分比 2 5 3 5" xfId="64"/>
    <cellStyle name="输出 4 4 2 4" xfId="65"/>
    <cellStyle name="警告文本 2 2 13" xfId="66"/>
    <cellStyle name="百分比 2 2 2 2 3 13" xfId="67"/>
    <cellStyle name="标题 4 8 8" xfId="68"/>
    <cellStyle name="标题 8 2 3 7" xfId="69"/>
    <cellStyle name="标题 4" xfId="70" builtinId="19"/>
    <cellStyle name="标题 2 5 3 11" xfId="71"/>
    <cellStyle name="标题 4 3 18" xfId="72"/>
    <cellStyle name="输出 5 2 3 13" xfId="73"/>
    <cellStyle name="警告文本" xfId="74" builtinId="11"/>
    <cellStyle name="差 5 2 6" xfId="75"/>
    <cellStyle name="标题 3 2 4 3 4" xfId="76"/>
    <cellStyle name="标题 5 6 10" xfId="77"/>
    <cellStyle name="标题" xfId="78" builtinId="15"/>
    <cellStyle name="解释性文本" xfId="79" builtinId="53"/>
    <cellStyle name="好 2 2 2 3 10" xfId="80"/>
    <cellStyle name="标题 6 3 3 4" xfId="81"/>
    <cellStyle name="标题 4 3 2 2 10" xfId="82"/>
    <cellStyle name="标题 4 2 2 2 3 3" xfId="83"/>
    <cellStyle name="标题 1 5 2" xfId="84"/>
    <cellStyle name="标题 2 7 3 5" xfId="85"/>
    <cellStyle name="百分比 4" xfId="86"/>
    <cellStyle name="百分比 2 5 3 2" xfId="87"/>
    <cellStyle name="警告文本 2 2 10" xfId="88"/>
    <cellStyle name="百分比 2 2 2 2 3 10" xfId="89"/>
    <cellStyle name="标题 4 8 5" xfId="90"/>
    <cellStyle name="标题 8 2 3 4" xfId="91"/>
    <cellStyle name="输出 5 3 3" xfId="92"/>
    <cellStyle name="标题 1 2 2 4 13" xfId="93"/>
    <cellStyle name="标题 1" xfId="94" builtinId="16"/>
    <cellStyle name="注释 4 6 13" xfId="95"/>
    <cellStyle name="标题 4 3 15" xfId="96"/>
    <cellStyle name="标题 2 7 3 6" xfId="97"/>
    <cellStyle name="百分比 5" xfId="98"/>
    <cellStyle name="百分比 2 5 3 3" xfId="99"/>
    <cellStyle name="输出 4 4 2 2" xfId="100"/>
    <cellStyle name="警告文本 2 2 11" xfId="101"/>
    <cellStyle name="百分比 2 2 2 2 3 11" xfId="102"/>
    <cellStyle name="标题 4 8 6" xfId="103"/>
    <cellStyle name="标题 8 2 3 5" xfId="104"/>
    <cellStyle name="标题 2" xfId="105" builtinId="17"/>
    <cellStyle name="标题 4 3 16" xfId="106"/>
    <cellStyle name="60% - 强调文字颜色 1" xfId="107" builtinId="32"/>
    <cellStyle name="标题 2 7 3 7" xfId="108"/>
    <cellStyle name="百分比 2 5 3 4" xfId="109"/>
    <cellStyle name="输出 4 4 2 3" xfId="110"/>
    <cellStyle name="警告文本 2 2 12" xfId="111"/>
    <cellStyle name="百分比 2 2 2 2 3 12" xfId="112"/>
    <cellStyle name="标题 4 8 7" xfId="113"/>
    <cellStyle name="标题 8 2 3 6" xfId="114"/>
    <cellStyle name="标题 3" xfId="115" builtinId="18"/>
    <cellStyle name="标题 2 5 3 10" xfId="116"/>
    <cellStyle name="标题 4 3 17" xfId="117"/>
    <cellStyle name="适中 2 6 2" xfId="118"/>
    <cellStyle name="60% - 强调文字颜色 4" xfId="119" builtinId="44"/>
    <cellStyle name="标题 2 4 2 2 13" xfId="120"/>
    <cellStyle name="输出" xfId="121" builtinId="21"/>
    <cellStyle name="百分比 2 4 4 12" xfId="122"/>
    <cellStyle name="计算" xfId="123" builtinId="22"/>
    <cellStyle name="标题 1 2 2 4" xfId="124"/>
    <cellStyle name="链接单元格 3 4 3" xfId="125"/>
    <cellStyle name="差 2 2 7" xfId="126"/>
    <cellStyle name="检查单元格" xfId="127" builtinId="23"/>
    <cellStyle name="20% - 强调文字颜色 6" xfId="128" builtinId="50"/>
    <cellStyle name="适中 4 2 4 6" xfId="129"/>
    <cellStyle name="标题 5 3 4" xfId="130"/>
    <cellStyle name="百分比 3 5 7" xfId="131"/>
    <cellStyle name="标题 2 2 2 6" xfId="132"/>
    <cellStyle name="百分比 2 2 3 3 5" xfId="133"/>
    <cellStyle name="强调文字颜色 2" xfId="134" builtinId="33"/>
    <cellStyle name="标题 3 4 3 2" xfId="135"/>
    <cellStyle name="百分比 5 11" xfId="136"/>
    <cellStyle name="百分比 2 6 3 4" xfId="137"/>
    <cellStyle name="链接单元格" xfId="138" builtinId="24"/>
    <cellStyle name="标题 3 4 6 12" xfId="139"/>
    <cellStyle name="汇总" xfId="140" builtinId="25"/>
    <cellStyle name="百分比 2 6 10" xfId="141"/>
    <cellStyle name="汇总 4 2 14" xfId="142"/>
    <cellStyle name="好" xfId="143" builtinId="26"/>
    <cellStyle name="解释性文本 2 4 3 9" xfId="144"/>
    <cellStyle name="差 4 6 10" xfId="145"/>
    <cellStyle name="差 2 3 2" xfId="146"/>
    <cellStyle name="百分比 2 2 4 3 13" xfId="147"/>
    <cellStyle name="链接单元格 7 14" xfId="148"/>
    <cellStyle name="百分比 2 3 3 7" xfId="149"/>
    <cellStyle name="链接单元格 5 3 8" xfId="150"/>
    <cellStyle name="适中" xfId="151" builtinId="28"/>
    <cellStyle name="标题 3 4 2 4 12" xfId="152"/>
    <cellStyle name="20% - 强调文字颜色 5" xfId="153" builtinId="46"/>
    <cellStyle name="适中 4 2 4 5" xfId="154"/>
    <cellStyle name="标题 5 3 3" xfId="155"/>
    <cellStyle name="百分比 3 5 6" xfId="156"/>
    <cellStyle name="标题 4 5 2" xfId="157"/>
    <cellStyle name="百分比 2 7 5" xfId="158"/>
    <cellStyle name="标题 2 2 2 5" xfId="159"/>
    <cellStyle name="百分比 2 2 3 3 4" xfId="160"/>
    <cellStyle name="强调文字颜色 1" xfId="161" builtinId="29"/>
    <cellStyle name="链接单元格 2 4 14" xfId="162"/>
    <cellStyle name="百分比 2 5 12" xfId="163"/>
    <cellStyle name="20% - 强调文字颜色 1" xfId="164" builtinId="30"/>
    <cellStyle name="差 2 4 3 12" xfId="165"/>
    <cellStyle name="标题 2 3 2 3 5" xfId="166"/>
    <cellStyle name="百分比 3 5 2" xfId="167"/>
    <cellStyle name="40% - 强调文字颜色 1" xfId="168" builtinId="31"/>
    <cellStyle name="标题 2 2 14" xfId="169"/>
    <cellStyle name="标题 1 3 4 3 11" xfId="170"/>
    <cellStyle name="链接单元格 2 4 15" xfId="171"/>
    <cellStyle name="百分比 2 5 13" xfId="172"/>
    <cellStyle name="20% - 强调文字颜色 2" xfId="173" builtinId="34"/>
    <cellStyle name="差 2 4 3 13" xfId="174"/>
    <cellStyle name="百分比 3 5 3" xfId="175"/>
    <cellStyle name="40% - 强调文字颜色 2" xfId="176" builtinId="35"/>
    <cellStyle name="标题 2 2 15" xfId="177"/>
    <cellStyle name="标题 1 3 4 3 12" xfId="178"/>
    <cellStyle name="标题 2 2 2 7" xfId="179"/>
    <cellStyle name="百分比 2 2 3 3 6" xfId="180"/>
    <cellStyle name="强调文字颜色 3" xfId="181" builtinId="37"/>
    <cellStyle name="标题 3 4 3 3" xfId="182"/>
    <cellStyle name="标题 2 2 2 8" xfId="183"/>
    <cellStyle name="百分比 2 2 3 3 7" xfId="184"/>
    <cellStyle name="强调文字颜色 4" xfId="185" builtinId="41"/>
    <cellStyle name="标题 3 4 3 4" xfId="186"/>
    <cellStyle name="百分比 2 5 15" xfId="187"/>
    <cellStyle name="20% - 强调文字颜色 4" xfId="188" builtinId="42"/>
    <cellStyle name="适中 4 2 4 4" xfId="189"/>
    <cellStyle name="标题 5 3 2" xfId="190"/>
    <cellStyle name="百分比 3 5 5" xfId="191"/>
    <cellStyle name="40% - 强调文字颜色 4" xfId="192" builtinId="43"/>
    <cellStyle name="标题 4 4 2 2 3 10" xfId="193"/>
    <cellStyle name="注释 4 6 3" xfId="194"/>
    <cellStyle name="标题 2 5 3 2" xfId="195"/>
    <cellStyle name="标题 2 2 17" xfId="196"/>
    <cellStyle name="标题 2 3 2 10" xfId="197"/>
    <cellStyle name="标题 2 2 3 3 11" xfId="198"/>
    <cellStyle name="标题 2 2 2 9" xfId="199"/>
    <cellStyle name="百分比 2 2 3 3 8" xfId="200"/>
    <cellStyle name="强调文字颜色 5" xfId="201" builtinId="45"/>
    <cellStyle name="标题 3 4 3 5" xfId="202"/>
    <cellStyle name="常规 2 3 2 2 2 12" xfId="203"/>
    <cellStyle name="百分比 3 2 3 2" xfId="204"/>
    <cellStyle name="40% - 强调文字颜色 5" xfId="205" builtinId="47"/>
    <cellStyle name="标题 4 4 2 2 3 11" xfId="206"/>
    <cellStyle name="注释 4 6 4" xfId="207"/>
    <cellStyle name="标题 2 5 3 3" xfId="208"/>
    <cellStyle name="标题 2 2 18" xfId="209"/>
    <cellStyle name="标题 2 3 2 11" xfId="210"/>
    <cellStyle name="标题 2 2 3 3 12" xfId="211"/>
    <cellStyle name="适中 2 6 3" xfId="212"/>
    <cellStyle name="60% - 强调文字颜色 5" xfId="213" builtinId="48"/>
    <cellStyle name="百分比 2 2 3 3 9" xfId="214"/>
    <cellStyle name="强调文字颜色 6" xfId="215" builtinId="49"/>
    <cellStyle name="标题 3 4 3 6" xfId="216"/>
    <cellStyle name="常规 2 3 2 2 2 13" xfId="217"/>
    <cellStyle name="百分比 3 2 3 3" xfId="218"/>
    <cellStyle name="适中 8 2" xfId="219"/>
    <cellStyle name="40% - 强调文字颜色 6" xfId="220" builtinId="51"/>
    <cellStyle name="标题 4 4 2 2 3 12" xfId="221"/>
    <cellStyle name="注释 4 6 5" xfId="222"/>
    <cellStyle name="标题 2 5 3 4" xfId="223"/>
    <cellStyle name="标题 2 3 2 12" xfId="224"/>
    <cellStyle name="标题 2 2 3 3 13" xfId="225"/>
    <cellStyle name="适中 2 6 4" xfId="226"/>
    <cellStyle name="60% - 强调文字颜色 6" xfId="227" builtinId="52"/>
    <cellStyle name="计算 2 3 2 5" xfId="228"/>
    <cellStyle name="标题 9 3 10" xfId="229"/>
    <cellStyle name="常规 3 8 10" xfId="230"/>
    <cellStyle name="标题 3 2 5 3" xfId="231"/>
    <cellStyle name="标题 1 2 2 3 5" xfId="232"/>
    <cellStyle name="百分比 2 19" xfId="233"/>
    <cellStyle name="标题 1 2 2 2 11" xfId="234"/>
    <cellStyle name="百分比 2 2 6 8" xfId="235"/>
    <cellStyle name="标题 3 4 3 14" xfId="236"/>
    <cellStyle name="常规 2 5 2 2 3 13" xfId="237"/>
    <cellStyle name="标题 3 6_2016-2018年财政规划附表(2)" xfId="238"/>
    <cellStyle name="百分比 2 13" xfId="239"/>
    <cellStyle name="标题 2 7 3 3" xfId="240"/>
    <cellStyle name="标题 2 3 2 2 3 12" xfId="241"/>
    <cellStyle name="百分比 2" xfId="242"/>
    <cellStyle name="标题 3 2 5 2" xfId="243"/>
    <cellStyle name="标题 1 2 2 3 4" xfId="244"/>
    <cellStyle name="百分比 2 18" xfId="245"/>
    <cellStyle name="标题 1 2 2 2 10" xfId="246"/>
    <cellStyle name="百分比 2 2" xfId="247"/>
    <cellStyle name="百分比 2 20" xfId="248"/>
    <cellStyle name="百分比 2 15" xfId="249"/>
    <cellStyle name="标题 1 2 2 3 2" xfId="250"/>
    <cellStyle name="百分比 2 16" xfId="251"/>
    <cellStyle name="标题 1 2 2 3 3" xfId="252"/>
    <cellStyle name="百分比 2 17" xfId="253"/>
    <cellStyle name="百分比 2 2 10" xfId="254"/>
    <cellStyle name="百分比 5 13" xfId="255"/>
    <cellStyle name="百分比 2 6 3 6" xfId="256"/>
    <cellStyle name="百分比 2 2 11" xfId="257"/>
    <cellStyle name="百分比 5 14" xfId="258"/>
    <cellStyle name="警告文本 3 2 2 3 10" xfId="259"/>
    <cellStyle name="百分比 2 6 3 7" xfId="260"/>
    <cellStyle name="百分比 2 2 12" xfId="261"/>
    <cellStyle name="百分比 5 15" xfId="262"/>
    <cellStyle name="警告文本 3 2 2 3 11" xfId="263"/>
    <cellStyle name="百分比 2 6 3 8" xfId="264"/>
    <cellStyle name="百分比 2 2 6 5" xfId="265"/>
    <cellStyle name="标题 3 4 3 11" xfId="266"/>
    <cellStyle name="标题 2 4 6 8" xfId="267"/>
    <cellStyle name="百分比 2 10" xfId="268"/>
    <cellStyle name="百分比 2 2 6 6" xfId="269"/>
    <cellStyle name="标题 3 4 3 12" xfId="270"/>
    <cellStyle name="标题 2 4 6 9" xfId="271"/>
    <cellStyle name="百分比 2 11" xfId="272"/>
    <cellStyle name="百分比 2 2 6 7" xfId="273"/>
    <cellStyle name="标题 3 4 3 13" xfId="274"/>
    <cellStyle name="百分比 2 12" xfId="275"/>
    <cellStyle name="百分比 2 2 6 9" xfId="276"/>
    <cellStyle name="标题 3 4 3 15" xfId="277"/>
    <cellStyle name="百分比 2 14" xfId="278"/>
    <cellStyle name="百分比 2 2 13" xfId="279"/>
    <cellStyle name="警告文本 3 2 2 3 12" xfId="280"/>
    <cellStyle name="汇总 2 3 10" xfId="281"/>
    <cellStyle name="百分比 2 6 3 9" xfId="282"/>
    <cellStyle name="百分比 2 2 14" xfId="283"/>
    <cellStyle name="百分比 2 2 15" xfId="284"/>
    <cellStyle name="百分比 2 5 3 10" xfId="285"/>
    <cellStyle name="百分比 2 2 16" xfId="286"/>
    <cellStyle name="百分比 2 5 3 11" xfId="287"/>
    <cellStyle name="百分比 2 2 17" xfId="288"/>
    <cellStyle name="百分比 2 5 3 12" xfId="289"/>
    <cellStyle name="百分比 2 2 18" xfId="290"/>
    <cellStyle name="百分比 2 2 2" xfId="291"/>
    <cellStyle name="警告文本 4 8" xfId="292"/>
    <cellStyle name="百分比 2 2 2 4 9" xfId="293"/>
    <cellStyle name="百分比 2 2 2 10" xfId="294"/>
    <cellStyle name="百分比 2 2 2 11" xfId="295"/>
    <cellStyle name="百分比 2 2 2 12" xfId="296"/>
    <cellStyle name="标题 2 4 2 2 3 11" xfId="297"/>
    <cellStyle name="解释性文本 2 6 12" xfId="298"/>
    <cellStyle name="百分比 2 3 2 2 3 2" xfId="299"/>
    <cellStyle name="百分比 2 2 2 13" xfId="300"/>
    <cellStyle name="标题 4 5 5 6" xfId="301"/>
    <cellStyle name="百分比 2 8 10" xfId="302"/>
    <cellStyle name="标题 2 4 2 2 3 12" xfId="303"/>
    <cellStyle name="解释性文本 2 6 13" xfId="304"/>
    <cellStyle name="百分比 2 3 2 2 3 3" xfId="305"/>
    <cellStyle name="百分比 2 2 2 14" xfId="306"/>
    <cellStyle name="标题 4 5 5 7" xfId="307"/>
    <cellStyle name="百分比 2 8 11" xfId="308"/>
    <cellStyle name="警告文本 6 3 8" xfId="309"/>
    <cellStyle name="差 2 4 2 2" xfId="310"/>
    <cellStyle name="标题 3 6 3 10" xfId="311"/>
    <cellStyle name="汇总 6 3 9" xfId="312"/>
    <cellStyle name="百分比 2 4 2" xfId="313"/>
    <cellStyle name="标题 2 4 2 2 3 13" xfId="314"/>
    <cellStyle name="标题 1 3 3_2016-2018年财政规划附表(2)" xfId="315"/>
    <cellStyle name="百分比 2 3 2 2 3 4" xfId="316"/>
    <cellStyle name="百分比 2 2 2 15" xfId="317"/>
    <cellStyle name="标题 4 5 5 8" xfId="318"/>
    <cellStyle name="百分比 2 8 12" xfId="319"/>
    <cellStyle name="警告文本 6 3 9" xfId="320"/>
    <cellStyle name="差 2 4 2 3" xfId="321"/>
    <cellStyle name="标题 3 6 3 11" xfId="322"/>
    <cellStyle name="百分比 2 4 3" xfId="323"/>
    <cellStyle name="百分比 2 3 2 2 3 5" xfId="324"/>
    <cellStyle name="标题 8 6" xfId="325"/>
    <cellStyle name="标题 2 2 3 12" xfId="326"/>
    <cellStyle name="标题 2 2 2 4 13" xfId="327"/>
    <cellStyle name="差 4 4 3" xfId="328"/>
    <cellStyle name="百分比 2 3 2 2 3 10" xfId="329"/>
    <cellStyle name="标题 3 2 2 2 3 2" xfId="330"/>
    <cellStyle name="百分比 2 2 2 16" xfId="331"/>
    <cellStyle name="标题 2 4 2 5" xfId="332"/>
    <cellStyle name="百分比 2 2 2 2" xfId="333"/>
    <cellStyle name="好 3 4 3 6" xfId="334"/>
    <cellStyle name="百分比 2 2 2 2 10" xfId="335"/>
    <cellStyle name="常规 4 3 2 9" xfId="336"/>
    <cellStyle name="标题 4 2 4 10" xfId="337"/>
    <cellStyle name="好 3 4 3 7" xfId="338"/>
    <cellStyle name="百分比 2 2 2 2 11" xfId="339"/>
    <cellStyle name="标题 4 2 4 11" xfId="340"/>
    <cellStyle name="好 3 4 3 8" xfId="341"/>
    <cellStyle name="百分比 2 2 2 2 12" xfId="342"/>
    <cellStyle name="标题 4 2 4 12" xfId="343"/>
    <cellStyle name="好 3 4 3 9" xfId="344"/>
    <cellStyle name="百分比 2 2 2 2 13" xfId="345"/>
    <cellStyle name="标题 4 2 4 13" xfId="346"/>
    <cellStyle name="百分比 2 2 2 2 14" xfId="347"/>
    <cellStyle name="标题 4 2 4 14" xfId="348"/>
    <cellStyle name="警告文本 2 10" xfId="349"/>
    <cellStyle name="百分比 2 2 2 2 15" xfId="350"/>
    <cellStyle name="百分比 2 2 2 2 2" xfId="351"/>
    <cellStyle name="标题 4 2 3" xfId="352"/>
    <cellStyle name="百分比 2 4 6" xfId="353"/>
    <cellStyle name="输出 3 6 2" xfId="354"/>
    <cellStyle name="百分比 2 3 2 2 3 8" xfId="355"/>
    <cellStyle name="标题 8 9" xfId="356"/>
    <cellStyle name="标题 2 2 3 15" xfId="357"/>
    <cellStyle name="差 4 4 6" xfId="358"/>
    <cellStyle name="百分比 2 3 2 2 3 13" xfId="359"/>
    <cellStyle name="适中 7 3 12" xfId="360"/>
    <cellStyle name="标题 5 2 4 11" xfId="361"/>
    <cellStyle name="好 3 2 15" xfId="362"/>
    <cellStyle name="标题 2 4 3 3 5" xfId="363"/>
    <cellStyle name="解释性文本 2 6 9" xfId="364"/>
    <cellStyle name="百分比 2 3 2 2 12" xfId="365"/>
    <cellStyle name="标题 7 3 3 4" xfId="366"/>
    <cellStyle name="链接单元格 5 2 3 12" xfId="367"/>
    <cellStyle name="标题 3 2 2 2 3 5" xfId="368"/>
    <cellStyle name="百分比 2 2 2 2 2 2" xfId="369"/>
    <cellStyle name="标题 4 2 4" xfId="370"/>
    <cellStyle name="百分比 2 4 7" xfId="371"/>
    <cellStyle name="百分比 2 3 6 2" xfId="372"/>
    <cellStyle name="输出 3 6 3" xfId="373"/>
    <cellStyle name="百分比 2 3 2 2 3 9" xfId="374"/>
    <cellStyle name="适中 7 3 13" xfId="375"/>
    <cellStyle name="标题 5 2 4 12" xfId="376"/>
    <cellStyle name="好 3 2 16" xfId="377"/>
    <cellStyle name="标题 2 4 3 3 6" xfId="378"/>
    <cellStyle name="百分比 2 3 2 2 13" xfId="379"/>
    <cellStyle name="标题 7 3 3 5" xfId="380"/>
    <cellStyle name="链接单元格 5 2 3 13" xfId="381"/>
    <cellStyle name="标题 3 2 2 2 3 6" xfId="382"/>
    <cellStyle name="百分比 2 2 2 2 2 3" xfId="383"/>
    <cellStyle name="标题 4 2 5" xfId="384"/>
    <cellStyle name="百分比 2 4 8" xfId="385"/>
    <cellStyle name="百分比 2 3 6 3" xfId="386"/>
    <cellStyle name="标题 5 2 4 13" xfId="387"/>
    <cellStyle name="标题 2 4 3 3 7" xfId="388"/>
    <cellStyle name="百分比 2 3 2 2 14" xfId="389"/>
    <cellStyle name="标题 7 3 3 6" xfId="390"/>
    <cellStyle name="标题 3 2 2 2 3 7" xfId="391"/>
    <cellStyle name="百分比 2 2 2 2 2 4" xfId="392"/>
    <cellStyle name="标题 4 2 6" xfId="393"/>
    <cellStyle name="百分比 2 4 9" xfId="394"/>
    <cellStyle name="百分比 2 3 6 4" xfId="395"/>
    <cellStyle name="标题 2 4 3 3 8" xfId="396"/>
    <cellStyle name="百分比 2 3 2 2 15" xfId="397"/>
    <cellStyle name="标题 7 3 3 7" xfId="398"/>
    <cellStyle name="标题 3 2 2 2 3 8" xfId="399"/>
    <cellStyle name="百分比 2 2 2 2 2 5" xfId="400"/>
    <cellStyle name="警告文本 2 2" xfId="401"/>
    <cellStyle name="百分比 2 2 2 2 3" xfId="402"/>
    <cellStyle name="差 2 4 3 6" xfId="403"/>
    <cellStyle name="标题 4 4 4 2 4" xfId="404"/>
    <cellStyle name="标题 4 3 3" xfId="405"/>
    <cellStyle name="百分比 2 5 6" xfId="406"/>
    <cellStyle name="警告文本 2 2 2" xfId="407"/>
    <cellStyle name="百分比 2 2 2 2 3 2" xfId="408"/>
    <cellStyle name="差 2 4 3 7" xfId="409"/>
    <cellStyle name="解释性文本 5 5 10" xfId="410"/>
    <cellStyle name="标题 4 4 4 2 5" xfId="411"/>
    <cellStyle name="标题 4 3 4" xfId="412"/>
    <cellStyle name="百分比 2 5 7" xfId="413"/>
    <cellStyle name="警告文本 2 2 3" xfId="414"/>
    <cellStyle name="百分比 2 2 2 2 3 3" xfId="415"/>
    <cellStyle name="差 2 4 3 8" xfId="416"/>
    <cellStyle name="标题 4 3 5" xfId="417"/>
    <cellStyle name="百分比 2 5 8" xfId="418"/>
    <cellStyle name="警告文本 2 2 4" xfId="419"/>
    <cellStyle name="百分比 2 2 2 2 3 4" xfId="420"/>
    <cellStyle name="标题 4 6 2 2" xfId="421"/>
    <cellStyle name="警告文本 2 2 6" xfId="422"/>
    <cellStyle name="好 3 4 3 11" xfId="423"/>
    <cellStyle name="百分比 2 2 2 2 3 6" xfId="424"/>
    <cellStyle name="标题 4 6 2 3" xfId="425"/>
    <cellStyle name="标题 4 2 4 3 2" xfId="426"/>
    <cellStyle name="警告文本 2 2 7" xfId="427"/>
    <cellStyle name="好 3 4 3 12" xfId="428"/>
    <cellStyle name="百分比 2 2 2 2 3 7" xfId="429"/>
    <cellStyle name="标题 4 6 2 4" xfId="430"/>
    <cellStyle name="标题 4 2 4 3 3" xfId="431"/>
    <cellStyle name="警告文本 2 2 8" xfId="432"/>
    <cellStyle name="好 3 4 3 13" xfId="433"/>
    <cellStyle name="百分比 2 2 2 2 3 8" xfId="434"/>
    <cellStyle name="百分比 2 3 6 10" xfId="435"/>
    <cellStyle name="标题 4 6 2 5" xfId="436"/>
    <cellStyle name="标题 4 2 4 3 4" xfId="437"/>
    <cellStyle name="警告文本 2 2 9" xfId="438"/>
    <cellStyle name="百分比 2 2 2 2 3 9" xfId="439"/>
    <cellStyle name="警告文本 2 3" xfId="440"/>
    <cellStyle name="百分比 2 2 2 2 4" xfId="441"/>
    <cellStyle name="警告文本 2 4" xfId="442"/>
    <cellStyle name="百分比 2 2 2 2 5" xfId="443"/>
    <cellStyle name="标题 1 3 2 4 10" xfId="444"/>
    <cellStyle name="标题 3 3 2 3" xfId="445"/>
    <cellStyle name="标题 3 4 2 2 3 5" xfId="446"/>
    <cellStyle name="百分比 2 3 4 3 2" xfId="447"/>
    <cellStyle name="警告文本 2 5" xfId="448"/>
    <cellStyle name="百分比 2 2 2 2 6" xfId="449"/>
    <cellStyle name="标题 1 3 2 4 11" xfId="450"/>
    <cellStyle name="标题 3 3 2 4" xfId="451"/>
    <cellStyle name="标题 3 4 2 2 3 6" xfId="452"/>
    <cellStyle name="百分比 2 3 4 3 3" xfId="453"/>
    <cellStyle name="警告文本 2 6" xfId="454"/>
    <cellStyle name="百分比 2 2 2 2 7" xfId="455"/>
    <cellStyle name="标题 1 3 2 4 13" xfId="456"/>
    <cellStyle name="标题 3 3 2 6" xfId="457"/>
    <cellStyle name="标题 3 4 2 2 3 8" xfId="458"/>
    <cellStyle name="百分比 2 3 4 3 5" xfId="459"/>
    <cellStyle name="警告文本 2 8" xfId="460"/>
    <cellStyle name="百分比 2 2 2 2 9" xfId="461"/>
    <cellStyle name="标题 2 4 2 6" xfId="462"/>
    <cellStyle name="百分比 2 2 2 3" xfId="463"/>
    <cellStyle name="标题 1 5 3 3 13" xfId="464"/>
    <cellStyle name="百分比 2 2 2 3 2" xfId="465"/>
    <cellStyle name="标题 4 2 2 10" xfId="466"/>
    <cellStyle name="警告文本 3 2" xfId="467"/>
    <cellStyle name="百分比 2 2 2 3 3" xfId="468"/>
    <cellStyle name="标题 4 2 2 11" xfId="469"/>
    <cellStyle name="警告文本 3 3" xfId="470"/>
    <cellStyle name="百分比 2 2 2 3 4" xfId="471"/>
    <cellStyle name="标题 4 2 2 12" xfId="472"/>
    <cellStyle name="警告文本 3 4" xfId="473"/>
    <cellStyle name="百分比 2 2 2 3 5" xfId="474"/>
    <cellStyle name="标题 2 4 2 7" xfId="475"/>
    <cellStyle name="百分比 2 2 2 4" xfId="476"/>
    <cellStyle name="百分比 2 2 3" xfId="477"/>
    <cellStyle name="百分比 2 2 2 4 10" xfId="478"/>
    <cellStyle name="百分比 2 2 4" xfId="479"/>
    <cellStyle name="标题 4 2 6 10" xfId="480"/>
    <cellStyle name="百分比 2 2 2 4 11" xfId="481"/>
    <cellStyle name="百分比 2 2 5" xfId="482"/>
    <cellStyle name="标题 4 2 6 11" xfId="483"/>
    <cellStyle name="百分比 2 2 2 4 12" xfId="484"/>
    <cellStyle name="常规 3 2 3 2 4" xfId="485"/>
    <cellStyle name="常规 2 2 2 4 3 10" xfId="486"/>
    <cellStyle name="标题 2 3 4_2016-2018年财政规划附表(2)" xfId="487"/>
    <cellStyle name="百分比 2 2 6" xfId="488"/>
    <cellStyle name="标题 4 2 6 12" xfId="489"/>
    <cellStyle name="百分比 2 2 2 4 13" xfId="490"/>
    <cellStyle name="百分比 2 4 2 3 9" xfId="491"/>
    <cellStyle name="百分比 2 2 2 4 2" xfId="492"/>
    <cellStyle name="警告文本 4 2" xfId="493"/>
    <cellStyle name="百分比 2 2 2 4 3" xfId="494"/>
    <cellStyle name="标题 1 2 2 2 2 2" xfId="495"/>
    <cellStyle name="警告文本 4 3" xfId="496"/>
    <cellStyle name="百分比 2 2 2 4 4" xfId="497"/>
    <cellStyle name="标题 1 2 2 2 2 3" xfId="498"/>
    <cellStyle name="警告文本 4 4" xfId="499"/>
    <cellStyle name="百分比 2 2 2 4 5" xfId="500"/>
    <cellStyle name="输入 4 2 4 2" xfId="501"/>
    <cellStyle name="差 6 3 10" xfId="502"/>
    <cellStyle name="标题 1 2 2 2 2 4" xfId="503"/>
    <cellStyle name="警告文本 4 5" xfId="504"/>
    <cellStyle name="百分比 2 2 2 4 6" xfId="505"/>
    <cellStyle name="输入 4 2 4 3" xfId="506"/>
    <cellStyle name="汇总 6 3 2" xfId="507"/>
    <cellStyle name="差 6 3 11" xfId="508"/>
    <cellStyle name="标题 1 2 2 2 2 5" xfId="509"/>
    <cellStyle name="警告文本 4 6" xfId="510"/>
    <cellStyle name="百分比 2 2 2 4 7" xfId="511"/>
    <cellStyle name="警告文本 4 7" xfId="512"/>
    <cellStyle name="百分比 2 2 2 4 8" xfId="513"/>
    <cellStyle name="标题 2 4 2 8" xfId="514"/>
    <cellStyle name="百分比 2 2 2 5" xfId="515"/>
    <cellStyle name="标题 2 4 2 9" xfId="516"/>
    <cellStyle name="百分比 2 2 2 6" xfId="517"/>
    <cellStyle name="解释性文本 8 2" xfId="518"/>
    <cellStyle name="百分比 2 2 2 7" xfId="519"/>
    <cellStyle name="解释性文本 8 3" xfId="520"/>
    <cellStyle name="百分比 2 2 2 8" xfId="521"/>
    <cellStyle name="标题 7 3 10" xfId="522"/>
    <cellStyle name="解释性文本 8 4" xfId="523"/>
    <cellStyle name="百分比 2 2 2 9" xfId="524"/>
    <cellStyle name="标题 7 3 11" xfId="525"/>
    <cellStyle name="百分比 2 2 3 10" xfId="526"/>
    <cellStyle name="百分比 2 2 3 11" xfId="527"/>
    <cellStyle name="百分比 2 2 3 12" xfId="528"/>
    <cellStyle name="百分比 2 2 3 13" xfId="529"/>
    <cellStyle name="百分比 2 2 3 14" xfId="530"/>
    <cellStyle name="百分比 2 2 3 15" xfId="531"/>
    <cellStyle name="注释 3 6 6" xfId="532"/>
    <cellStyle name="标题 2 4 3 5" xfId="533"/>
    <cellStyle name="百分比 2 2 3 2" xfId="534"/>
    <cellStyle name="百分比 2 6 3" xfId="535"/>
    <cellStyle name="百分比 2 2 3 2 2" xfId="536"/>
    <cellStyle name="百分比 2 3 2 13" xfId="537"/>
    <cellStyle name="标题 4 4 4 3 2" xfId="538"/>
    <cellStyle name="百分比 2 6 4" xfId="539"/>
    <cellStyle name="百分比 2 2 3 2 3" xfId="540"/>
    <cellStyle name="百分比 2 3 2 14" xfId="541"/>
    <cellStyle name="标题 4 4 4 3 3" xfId="542"/>
    <cellStyle name="标题 4 4 2" xfId="543"/>
    <cellStyle name="百分比 2 6 5" xfId="544"/>
    <cellStyle name="百分比 2 2 3 2 4" xfId="545"/>
    <cellStyle name="百分比 2 3 2 15" xfId="546"/>
    <cellStyle name="标题 4 4 4 3 4" xfId="547"/>
    <cellStyle name="标题 4 4 3" xfId="548"/>
    <cellStyle name="百分比 2 6 6" xfId="549"/>
    <cellStyle name="标题 6 2 2 10" xfId="550"/>
    <cellStyle name="百分比 2 2 3 2 5" xfId="551"/>
    <cellStyle name="百分比 2 3 2 16" xfId="552"/>
    <cellStyle name="注释 3 6 7" xfId="553"/>
    <cellStyle name="标题 2 4 3 6" xfId="554"/>
    <cellStyle name="链接单元格 2 10" xfId="555"/>
    <cellStyle name="百分比 2 2 3 3" xfId="556"/>
    <cellStyle name="标题 3 9" xfId="557"/>
    <cellStyle name="标题 2 2 2 15" xfId="558"/>
    <cellStyle name="百分比 2 2 3 3 10" xfId="559"/>
    <cellStyle name="标题 2 2 2 16" xfId="560"/>
    <cellStyle name="百分比 2 2 3 3 11" xfId="561"/>
    <cellStyle name="百分比 2 2 3 3 12" xfId="562"/>
    <cellStyle name="百分比 2 2 3 3 13" xfId="563"/>
    <cellStyle name="百分比 2 7 3" xfId="564"/>
    <cellStyle name="适中 5_2015.1.3县级预算表" xfId="565"/>
    <cellStyle name="标题 2 2 2 3" xfId="566"/>
    <cellStyle name="百分比 2 2 3 3 2" xfId="567"/>
    <cellStyle name="输出 2 4_2016-2018年财政规划附表(2)" xfId="568"/>
    <cellStyle name="百分比 2 7 4" xfId="569"/>
    <cellStyle name="标题 2 2 2 4" xfId="570"/>
    <cellStyle name="百分比 2 2 3 3 3" xfId="571"/>
    <cellStyle name="注释 3 6 8" xfId="572"/>
    <cellStyle name="标题 2 4 3 7" xfId="573"/>
    <cellStyle name="链接单元格 2 11" xfId="574"/>
    <cellStyle name="百分比 2 2 3 4" xfId="575"/>
    <cellStyle name="标题 2 4 3 9" xfId="576"/>
    <cellStyle name="链接单元格 2 13" xfId="577"/>
    <cellStyle name="百分比 2 2 3 6" xfId="578"/>
    <cellStyle name="百分比 2 6 3 11" xfId="579"/>
    <cellStyle name="链接单元格 2 14" xfId="580"/>
    <cellStyle name="百分比 2 2 3 7" xfId="581"/>
    <cellStyle name="百分比 2 6 3 12" xfId="582"/>
    <cellStyle name="链接单元格 2 15" xfId="583"/>
    <cellStyle name="百分比 2 2 3 8" xfId="584"/>
    <cellStyle name="百分比 2 6 3 13" xfId="585"/>
    <cellStyle name="差 6 4" xfId="586"/>
    <cellStyle name="标题 2 3 4 2 2" xfId="587"/>
    <cellStyle name="链接单元格 2 16" xfId="588"/>
    <cellStyle name="百分比 2 2 3 9" xfId="589"/>
    <cellStyle name="标题 1 5 2 11" xfId="590"/>
    <cellStyle name="百分比 2 6 2 3" xfId="591"/>
    <cellStyle name="适中 3 2 2 3 13" xfId="592"/>
    <cellStyle name="标题 3 5 5 5" xfId="593"/>
    <cellStyle name="百分比 2 2 4 10" xfId="594"/>
    <cellStyle name="标题 1 5 2 12" xfId="595"/>
    <cellStyle name="百分比 2 6 2 4" xfId="596"/>
    <cellStyle name="标题 3 5 5 6" xfId="597"/>
    <cellStyle name="百分比 2 2 4 11" xfId="598"/>
    <cellStyle name="标题 1 5 2 13" xfId="599"/>
    <cellStyle name="百分比 2 6 2 5" xfId="600"/>
    <cellStyle name="标题 3 5 5 7" xfId="601"/>
    <cellStyle name="百分比 2 2 4 12" xfId="602"/>
    <cellStyle name="标题 3 5 5 8" xfId="603"/>
    <cellStyle name="百分比 2 2 4 13" xfId="604"/>
    <cellStyle name="标题 3 5 5 9" xfId="605"/>
    <cellStyle name="百分比 2 2 4 14" xfId="606"/>
    <cellStyle name="百分比 2 2 4 15" xfId="607"/>
    <cellStyle name="标题 2 4 2 2 14" xfId="608"/>
    <cellStyle name="百分比 2 4 4 13" xfId="609"/>
    <cellStyle name="常规 2 2 2 2 2 4" xfId="610"/>
    <cellStyle name="标题 3 5 16" xfId="611"/>
    <cellStyle name="标题 2 4 4 5" xfId="612"/>
    <cellStyle name="百分比 2 2 4 2" xfId="613"/>
    <cellStyle name="常规 2 3 2 3 6" xfId="614"/>
    <cellStyle name="差 2 17" xfId="615"/>
    <cellStyle name="标题 4 4 2 2 2 3" xfId="616"/>
    <cellStyle name="百分比 2 2 4 2 2" xfId="617"/>
    <cellStyle name="常规 2 3 2 3 7" xfId="618"/>
    <cellStyle name="差 2 18" xfId="619"/>
    <cellStyle name="标题 4 4 2 2 2 4" xfId="620"/>
    <cellStyle name="百分比 2 2 4 2 3" xfId="621"/>
    <cellStyle name="标题 4 4 2 2 2 5" xfId="622"/>
    <cellStyle name="百分比 2 2 4 2 4" xfId="623"/>
    <cellStyle name="百分比 2 2 4 2 5" xfId="624"/>
    <cellStyle name="常规 2 2 2 2 2 5" xfId="625"/>
    <cellStyle name="标题 3 5 17" xfId="626"/>
    <cellStyle name="标题 2 4 4 6" xfId="627"/>
    <cellStyle name="百分比 2 2 4 3" xfId="628"/>
    <cellStyle name="注释 4 6 8" xfId="629"/>
    <cellStyle name="标题 2 5 3 7" xfId="630"/>
    <cellStyle name="标题 2 3 2 15" xfId="631"/>
    <cellStyle name="百分比 2 2 4 3 10" xfId="632"/>
    <cellStyle name="链接单元格 7 11" xfId="633"/>
    <cellStyle name="百分比 2 3 3 4" xfId="634"/>
    <cellStyle name="注释 4 6 9" xfId="635"/>
    <cellStyle name="标题 2 5 3 8" xfId="636"/>
    <cellStyle name="标题 2 3 2 16" xfId="637"/>
    <cellStyle name="百分比 2 2 4 3 11" xfId="638"/>
    <cellStyle name="链接单元格 7 12" xfId="639"/>
    <cellStyle name="百分比 2 3 3 5" xfId="640"/>
    <cellStyle name="标题 2 5 3 9" xfId="641"/>
    <cellStyle name="百分比 2 2 4 3 12" xfId="642"/>
    <cellStyle name="链接单元格 7 13" xfId="643"/>
    <cellStyle name="百分比 2 3 3 6" xfId="644"/>
    <cellStyle name="差 5 5 10" xfId="645"/>
    <cellStyle name="标题 4 4 2 2 3 3" xfId="646"/>
    <cellStyle name="注释 2 5 4" xfId="647"/>
    <cellStyle name="标题 2 3 2 3" xfId="648"/>
    <cellStyle name="百分比 2 2 4 3 2" xfId="649"/>
    <cellStyle name="差 5 5 11" xfId="650"/>
    <cellStyle name="标题 4 4 2 2 3 4" xfId="651"/>
    <cellStyle name="注释 2 5 5" xfId="652"/>
    <cellStyle name="标题 2 3 2 4" xfId="653"/>
    <cellStyle name="百分比 2 2 4 3 3" xfId="654"/>
    <cellStyle name="差 5 5 12" xfId="655"/>
    <cellStyle name="标题 4 4 2 2 3 5" xfId="656"/>
    <cellStyle name="标题 2 3 2 5" xfId="657"/>
    <cellStyle name="标题 1 4 2 10" xfId="658"/>
    <cellStyle name="百分比 2 2 4 3 4" xfId="659"/>
    <cellStyle name="差 5 5 13" xfId="660"/>
    <cellStyle name="标题 4 4 2 2 3 6" xfId="661"/>
    <cellStyle name="标题 2 3 2 6" xfId="662"/>
    <cellStyle name="标题 1 4 2 11" xfId="663"/>
    <cellStyle name="百分比 2 2 4 3 5" xfId="664"/>
    <cellStyle name="标题 4 4 2 2 3 7" xfId="665"/>
    <cellStyle name="标题 2 3 2 7" xfId="666"/>
    <cellStyle name="标题 1 4 2 12" xfId="667"/>
    <cellStyle name="百分比 2 2 4 3 6" xfId="668"/>
    <cellStyle name="标题 4 4 2 2 3 8" xfId="669"/>
    <cellStyle name="标题 2 3 2 8" xfId="670"/>
    <cellStyle name="标题 1 4 2 13" xfId="671"/>
    <cellStyle name="百分比 2 2 4 3 7" xfId="672"/>
    <cellStyle name="标题 4 4 2 2 3 9" xfId="673"/>
    <cellStyle name="标题 2 3 2 9" xfId="674"/>
    <cellStyle name="标题 1 4 2 14" xfId="675"/>
    <cellStyle name="百分比 2 2 4 3 8" xfId="676"/>
    <cellStyle name="标题 1 4 2 15" xfId="677"/>
    <cellStyle name="计算 4 3 10" xfId="678"/>
    <cellStyle name="百分比 2 2 4 3 9" xfId="679"/>
    <cellStyle name="标题 2 4 4 7" xfId="680"/>
    <cellStyle name="百分比 2 2 4 4" xfId="681"/>
    <cellStyle name="标题 2 4 4 8" xfId="682"/>
    <cellStyle name="百分比 2 2 4 5" xfId="683"/>
    <cellStyle name="标题 2 4 4 9" xfId="684"/>
    <cellStyle name="百分比 2 2 4 6" xfId="685"/>
    <cellStyle name="百分比 2 2 4 7" xfId="686"/>
    <cellStyle name="差 7 3" xfId="687"/>
    <cellStyle name="标题 1 2 4_2016-2018年财政规划附表(2)" xfId="688"/>
    <cellStyle name="百分比 2 2 4 8" xfId="689"/>
    <cellStyle name="差 7 4" xfId="690"/>
    <cellStyle name="标题 2 3 4 3 2" xfId="691"/>
    <cellStyle name="百分比 2 2 4 9" xfId="692"/>
    <cellStyle name="标题 2 4 5 5" xfId="693"/>
    <cellStyle name="百分比 2 2 5 2" xfId="694"/>
    <cellStyle name="百分比 2 2 5 3" xfId="695"/>
    <cellStyle name="百分比 2 2 5 4" xfId="696"/>
    <cellStyle name="百分比 2 2 5 5" xfId="697"/>
    <cellStyle name="百分比 2 4 2 3 4" xfId="698"/>
    <cellStyle name="标题 2 5 5 8" xfId="699"/>
    <cellStyle name="标题 2 2_2015.1.3县级预算表" xfId="700"/>
    <cellStyle name="百分比 2 3 5 5" xfId="701"/>
    <cellStyle name="标题 2 2 3 3 2" xfId="702"/>
    <cellStyle name="百分比 2 2 6 10" xfId="703"/>
    <cellStyle name="标题 5 4 3 10" xfId="704"/>
    <cellStyle name="百分比 2 4 2 3 5" xfId="705"/>
    <cellStyle name="标题 2 5 5 9" xfId="706"/>
    <cellStyle name="标题 2 2 3 3 3" xfId="707"/>
    <cellStyle name="汇总 3 3 3 10" xfId="708"/>
    <cellStyle name="百分比 2 2 6 11" xfId="709"/>
    <cellStyle name="标题 5 4 3 11" xfId="710"/>
    <cellStyle name="百分比 2 4 2 3 6" xfId="711"/>
    <cellStyle name="标题 2 2 3 3 4" xfId="712"/>
    <cellStyle name="汇总 3 3 3 11" xfId="713"/>
    <cellStyle name="百分比 2 2 6 12" xfId="714"/>
    <cellStyle name="标题 5 4 3 12" xfId="715"/>
    <cellStyle name="百分比 2 4 2 3 7" xfId="716"/>
    <cellStyle name="标题 2 2 3 3 5" xfId="717"/>
    <cellStyle name="汇总 3 3 3 12" xfId="718"/>
    <cellStyle name="百分比 2 2 6 13" xfId="719"/>
    <cellStyle name="标题 1 7 3 6" xfId="720"/>
    <cellStyle name="百分比 2 3 16" xfId="721"/>
    <cellStyle name="标题 2 4 6 5" xfId="722"/>
    <cellStyle name="百分比 2 2 6 2" xfId="723"/>
    <cellStyle name="常规 2 3 4 3 10" xfId="724"/>
    <cellStyle name="标题 1 7 3 7" xfId="725"/>
    <cellStyle name="百分比 2 3 17" xfId="726"/>
    <cellStyle name="标题 2 4 6 6" xfId="727"/>
    <cellStyle name="百分比 2 2 6 3" xfId="728"/>
    <cellStyle name="常规 2 3 4 3 11" xfId="729"/>
    <cellStyle name="标题 1 7 3 8" xfId="730"/>
    <cellStyle name="百分比 2 3 18" xfId="731"/>
    <cellStyle name="百分比 2 2 6 4" xfId="732"/>
    <cellStyle name="标题 3 4 3 10" xfId="733"/>
    <cellStyle name="标题 2 4 6 7" xfId="734"/>
    <cellStyle name="标题 2 5 4 5" xfId="735"/>
    <cellStyle name="百分比 2 3 4 2" xfId="736"/>
    <cellStyle name="百分比 2 2 7" xfId="737"/>
    <cellStyle name="百分比 2 3 4 3" xfId="738"/>
    <cellStyle name="百分比 2 4 2 2 2" xfId="739"/>
    <cellStyle name="百分比 2 2 8" xfId="740"/>
    <cellStyle name="百分比 2 3 4 4" xfId="741"/>
    <cellStyle name="百分比 2 4 2 2 3" xfId="742"/>
    <cellStyle name="百分比 2 2 9" xfId="743"/>
    <cellStyle name="汇总 4 3 3 10" xfId="744"/>
    <cellStyle name="百分比 2 3" xfId="745"/>
    <cellStyle name="链接单元格 2 2 12" xfId="746"/>
    <cellStyle name="百分比 2 3 10" xfId="747"/>
    <cellStyle name="标题 1 3 4 3 8" xfId="748"/>
    <cellStyle name="链接单元格 2 2 13" xfId="749"/>
    <cellStyle name="百分比 2 3 11" xfId="750"/>
    <cellStyle name="标题 1 3 4 3 9" xfId="751"/>
    <cellStyle name="标题 1 7 3 2" xfId="752"/>
    <cellStyle name="链接单元格 2 2 14" xfId="753"/>
    <cellStyle name="百分比 2 3 12" xfId="754"/>
    <cellStyle name="标题 1 7 3 3" xfId="755"/>
    <cellStyle name="链接单元格 2 2 15" xfId="756"/>
    <cellStyle name="百分比 2 3 13" xfId="757"/>
    <cellStyle name="标题 1 7 3 4" xfId="758"/>
    <cellStyle name="标题 1 5 3_2016-2018年财政规划附表(2)" xfId="759"/>
    <cellStyle name="链接单元格 2 2 16" xfId="760"/>
    <cellStyle name="百分比 2 3 14" xfId="761"/>
    <cellStyle name="标题 1 7 3 5" xfId="762"/>
    <cellStyle name="百分比 2 3 15" xfId="763"/>
    <cellStyle name="标题 3 3 2 2 3 7" xfId="764"/>
    <cellStyle name="百分比 2 3 2 2 2 4" xfId="765"/>
    <cellStyle name="百分比 2 3 2" xfId="766"/>
    <cellStyle name="百分比 2 3 2 10" xfId="767"/>
    <cellStyle name="标题 3 3 6 9" xfId="768"/>
    <cellStyle name="标题 1 3 4_2016-2018年财政规划附表(2)" xfId="769"/>
    <cellStyle name="百分比 2 3 2 11" xfId="770"/>
    <cellStyle name="百分比 2 6 2" xfId="771"/>
    <cellStyle name="百分比 2 3 2 12" xfId="772"/>
    <cellStyle name="标题 2 3 3_2016-2018年财政规划附表(2)" xfId="773"/>
    <cellStyle name="标题 2 5 2 5" xfId="774"/>
    <cellStyle name="差 2 2 2 10" xfId="775"/>
    <cellStyle name="百分比 2 3 2 2" xfId="776"/>
    <cellStyle name="标题 4 5 5 9" xfId="777"/>
    <cellStyle name="百分比 2 8 13" xfId="778"/>
    <cellStyle name="差 2 4 2 4" xfId="779"/>
    <cellStyle name="标题 3 6 3 12" xfId="780"/>
    <cellStyle name="百分比 2 4 4" xfId="781"/>
    <cellStyle name="百分比 2 3 2 2 3 6" xfId="782"/>
    <cellStyle name="标题 8 7" xfId="783"/>
    <cellStyle name="标题 2 2 3 13" xfId="784"/>
    <cellStyle name="差 4 4 4" xfId="785"/>
    <cellStyle name="百分比 2 3 2 2 3 11" xfId="786"/>
    <cellStyle name="差 2 2 2 2 4" xfId="787"/>
    <cellStyle name="链接单元格 2 2 2 14" xfId="788"/>
    <cellStyle name="好 3 2 13" xfId="789"/>
    <cellStyle name="标题 2 4 3 3 3" xfId="790"/>
    <cellStyle name="解释性文本 2 6 7" xfId="791"/>
    <cellStyle name="百分比 2 3 2 2 10" xfId="792"/>
    <cellStyle name="差 2 4 2 5" xfId="793"/>
    <cellStyle name="标题 3 6 3 13" xfId="794"/>
    <cellStyle name="标题 4 2 2" xfId="795"/>
    <cellStyle name="百分比 2 4 5" xfId="796"/>
    <cellStyle name="百分比 2 3 2 2 3 7" xfId="797"/>
    <cellStyle name="标题 8 8" xfId="798"/>
    <cellStyle name="标题 2 2 3 14" xfId="799"/>
    <cellStyle name="差 4 4 5" xfId="800"/>
    <cellStyle name="百分比 2 3 2 2 3 12" xfId="801"/>
    <cellStyle name="差 2 2 2 2 5" xfId="802"/>
    <cellStyle name="适中 7 3 11" xfId="803"/>
    <cellStyle name="标题 5 2 4 10" xfId="804"/>
    <cellStyle name="链接单元格 2 2 2 15" xfId="805"/>
    <cellStyle name="好 3 2 14" xfId="806"/>
    <cellStyle name="标题 2 4 3 3 4" xfId="807"/>
    <cellStyle name="解释性文本 2 6 8" xfId="808"/>
    <cellStyle name="百分比 2 3 2 2 11" xfId="809"/>
    <cellStyle name="百分比 2 3 2 2 2" xfId="810"/>
    <cellStyle name="标题 3 3 2 2 3 5" xfId="811"/>
    <cellStyle name="百分比 2 3 2 2 2 2" xfId="812"/>
    <cellStyle name="标题 3 3 2 2 3 6" xfId="813"/>
    <cellStyle name="百分比 2 3 2 2 2 3" xfId="814"/>
    <cellStyle name="百分比 2 3 3" xfId="815"/>
    <cellStyle name="标题 3 3 2 2 3 8" xfId="816"/>
    <cellStyle name="百分比 2 3 2 2 2 5" xfId="817"/>
    <cellStyle name="百分比 2 3 2 2 4" xfId="818"/>
    <cellStyle name="百分比 2 3 2 2 5" xfId="819"/>
    <cellStyle name="百分比 2 3 2 2 6" xfId="820"/>
    <cellStyle name="百分比 2 3 2 2 7" xfId="821"/>
    <cellStyle name="百分比 2 3 2 2 8" xfId="822"/>
    <cellStyle name="标题 1 2 3 10" xfId="823"/>
    <cellStyle name="百分比 2 3 2 2 9" xfId="824"/>
    <cellStyle name="标题 2 5 2 6" xfId="825"/>
    <cellStyle name="差 2 2 2 11" xfId="826"/>
    <cellStyle name="百分比 2 3 2 3" xfId="827"/>
    <cellStyle name="百分比 2 3 2 3 2" xfId="828"/>
    <cellStyle name="标题 1 5 5 6" xfId="829"/>
    <cellStyle name="百分比 2 3 2 3 3" xfId="830"/>
    <cellStyle name="标题 1 5 5 7" xfId="831"/>
    <cellStyle name="百分比 2 3 2 3 4" xfId="832"/>
    <cellStyle name="标题 1 5 5 8" xfId="833"/>
    <cellStyle name="百分比 2 3 2 3 5" xfId="834"/>
    <cellStyle name="标题 1 5 5 9" xfId="835"/>
    <cellStyle name="标题 2 5 2 7" xfId="836"/>
    <cellStyle name="差 2 2 2 12" xfId="837"/>
    <cellStyle name="百分比 2 3 2 4" xfId="838"/>
    <cellStyle name="百分比 2 3 2 4 10" xfId="839"/>
    <cellStyle name="百分比 2 3 2 4 2" xfId="840"/>
    <cellStyle name="百分比 2 3 2 4 11" xfId="841"/>
    <cellStyle name="百分比 2 3 2 4 3" xfId="842"/>
    <cellStyle name="百分比 2 3 2 4 12" xfId="843"/>
    <cellStyle name="百分比 2 3 2 4 4" xfId="844"/>
    <cellStyle name="百分比 2 3 2 4 13" xfId="845"/>
    <cellStyle name="百分比 2 3 2 4 5" xfId="846"/>
    <cellStyle name="百分比 2 3 2 4 6" xfId="847"/>
    <cellStyle name="标题 6 2 2 3 2" xfId="848"/>
    <cellStyle name="百分比 2 3 2 4 7" xfId="849"/>
    <cellStyle name="标题 6 2 2 3 3" xfId="850"/>
    <cellStyle name="百分比 2 3 2 4 8" xfId="851"/>
    <cellStyle name="标题 6 2 2 3 4" xfId="852"/>
    <cellStyle name="标题 2 2 2 2 10" xfId="853"/>
    <cellStyle name="百分比 2 3 2 4 9" xfId="854"/>
    <cellStyle name="标题 2 5 2 8" xfId="855"/>
    <cellStyle name="差 2 2 2 13" xfId="856"/>
    <cellStyle name="百分比 2 3 2 5" xfId="857"/>
    <cellStyle name="标题 2 5 2 9" xfId="858"/>
    <cellStyle name="差 2 2 2 14" xfId="859"/>
    <cellStyle name="百分比 2 3 2 6" xfId="860"/>
    <cellStyle name="差 2 2 2 15" xfId="861"/>
    <cellStyle name="百分比 2 3 2 7" xfId="862"/>
    <cellStyle name="百分比 2 3 2 8" xfId="863"/>
    <cellStyle name="百分比 2 3 2 9" xfId="864"/>
    <cellStyle name="标题 5 4 9" xfId="865"/>
    <cellStyle name="百分比 2 3 3 10" xfId="866"/>
    <cellStyle name="百分比 2 3 3 11" xfId="867"/>
    <cellStyle name="标题 2 2 6 3" xfId="868"/>
    <cellStyle name="差 6 2 2" xfId="869"/>
    <cellStyle name="百分比 2 3 3 13" xfId="870"/>
    <cellStyle name="标题 2 2 6 4" xfId="871"/>
    <cellStyle name="差 6 2 3" xfId="872"/>
    <cellStyle name="百分比 2 3 3 14" xfId="873"/>
    <cellStyle name="标题 2 2 6 5" xfId="874"/>
    <cellStyle name="差 6 2 4" xfId="875"/>
    <cellStyle name="百分比 2 3 3 15" xfId="876"/>
    <cellStyle name="百分比 2 3 3 2" xfId="877"/>
    <cellStyle name="标题 4 4 2 2 3 13" xfId="878"/>
    <cellStyle name="注释 4 6 6" xfId="879"/>
    <cellStyle name="标题 2 5 3 5" xfId="880"/>
    <cellStyle name="标题 2 3 2 13" xfId="881"/>
    <cellStyle name="百分比 2 3 3 2 2" xfId="882"/>
    <cellStyle name="百分比 2 3 3 2 3" xfId="883"/>
    <cellStyle name="输出 4 10" xfId="884"/>
    <cellStyle name="百分比 2 3 3 2 4" xfId="885"/>
    <cellStyle name="输出 4 11" xfId="886"/>
    <cellStyle name="百分比 2 3 3 2 5" xfId="887"/>
    <cellStyle name="注释 4 6 7" xfId="888"/>
    <cellStyle name="标题 2 5 3 6" xfId="889"/>
    <cellStyle name="标题 2 3 2 14" xfId="890"/>
    <cellStyle name="链接单元格 7 10" xfId="891"/>
    <cellStyle name="百分比 2 3 3 3" xfId="892"/>
    <cellStyle name="检查单元格 7 4" xfId="893"/>
    <cellStyle name="标题 2 4 2 2 2 5" xfId="894"/>
    <cellStyle name="标题 3 2 2 15" xfId="895"/>
    <cellStyle name="百分比 2 3 3 3 10" xfId="896"/>
    <cellStyle name="检查单元格 7 5" xfId="897"/>
    <cellStyle name="标题 3 2 2 16" xfId="898"/>
    <cellStyle name="百分比 2 3 3 3 11" xfId="899"/>
    <cellStyle name="百分比 2 3 3 3 12" xfId="900"/>
    <cellStyle name="百分比 2 3 3 3 13" xfId="901"/>
    <cellStyle name="标题 3 2 2 3" xfId="902"/>
    <cellStyle name="链接单元格 4 2 2_2016-2018年财政规划附表(2)" xfId="903"/>
    <cellStyle name="百分比 2 3 3 3 2" xfId="904"/>
    <cellStyle name="标题 3 2 2 4" xfId="905"/>
    <cellStyle name="百分比 2 3 3 3 3" xfId="906"/>
    <cellStyle name="标题 3 2 2 5" xfId="907"/>
    <cellStyle name="百分比 2 3 3 3 4" xfId="908"/>
    <cellStyle name="标题 3 2 2 6" xfId="909"/>
    <cellStyle name="百分比 2 3 3 3 5" xfId="910"/>
    <cellStyle name="标题 3 2 2 7" xfId="911"/>
    <cellStyle name="百分比 2 3 3 3 6" xfId="912"/>
    <cellStyle name="标题 3 2 2 8" xfId="913"/>
    <cellStyle name="百分比 2 3 3 3 7" xfId="914"/>
    <cellStyle name="标题 3 2 2 9" xfId="915"/>
    <cellStyle name="百分比 2 3 3 3 8" xfId="916"/>
    <cellStyle name="百分比 2 3 3 3 9" xfId="917"/>
    <cellStyle name="链接单元格 7 15" xfId="918"/>
    <cellStyle name="百分比 2 3 3 8" xfId="919"/>
    <cellStyle name="百分比 2 3 3 9" xfId="920"/>
    <cellStyle name="标题 1 5_2015.1.3县级预算表" xfId="921"/>
    <cellStyle name="百分比 2 3 4" xfId="922"/>
    <cellStyle name="百分比 2 3 4 10" xfId="923"/>
    <cellStyle name="链接单元格 3 2 2 10" xfId="924"/>
    <cellStyle name="标题 4 3 4 3 2" xfId="925"/>
    <cellStyle name="百分比 2 3 4 11" xfId="926"/>
    <cellStyle name="链接单元格 3 2 2 11" xfId="927"/>
    <cellStyle name="标题 4 3 4 3 3" xfId="928"/>
    <cellStyle name="百分比 2 3 4 12" xfId="929"/>
    <cellStyle name="链接单元格 3 2 2 12" xfId="930"/>
    <cellStyle name="标题 4 3 4 3 4" xfId="931"/>
    <cellStyle name="百分比 2 3 4 13" xfId="932"/>
    <cellStyle name="链接单元格 3 2 2 13" xfId="933"/>
    <cellStyle name="标题 4 3 4 3 5" xfId="934"/>
    <cellStyle name="百分比 2 3 4 14" xfId="935"/>
    <cellStyle name="链接单元格 3 2 2 14" xfId="936"/>
    <cellStyle name="标题 4 3 4 3 6" xfId="937"/>
    <cellStyle name="百分比 2 3 4 15" xfId="938"/>
    <cellStyle name="输出 3 4 3 2" xfId="939"/>
    <cellStyle name="百分比 2 4 2 3 11" xfId="940"/>
    <cellStyle name="标题 7 2 4 5" xfId="941"/>
    <cellStyle name="标题 3 4 2 2 2 5" xfId="942"/>
    <cellStyle name="百分比 2 3 4 2 2" xfId="943"/>
    <cellStyle name="输出 3 4 3 3" xfId="944"/>
    <cellStyle name="百分比 2 4 2 3 12" xfId="945"/>
    <cellStyle name="标题 7 2 4 6" xfId="946"/>
    <cellStyle name="百分比 2 3 4 2 3" xfId="947"/>
    <cellStyle name="输出 3 4 3 4" xfId="948"/>
    <cellStyle name="百分比 2 4 2 3 13" xfId="949"/>
    <cellStyle name="标题 7 2 4 7" xfId="950"/>
    <cellStyle name="百分比 2 3 4 2 4" xfId="951"/>
    <cellStyle name="百分比 2 3 4 2 5" xfId="952"/>
    <cellStyle name="标题 3 3 2 15" xfId="953"/>
    <cellStyle name="百分比 2 3 4 3 10" xfId="954"/>
    <cellStyle name="标题 3 3 2 16" xfId="955"/>
    <cellStyle name="百分比 2 3 4 3 11" xfId="956"/>
    <cellStyle name="百分比 2 3 4 3 12" xfId="957"/>
    <cellStyle name="百分比 2 3 4 3 13" xfId="958"/>
    <cellStyle name="标题 3 3 2 7" xfId="959"/>
    <cellStyle name="标题 3 4 2 2 3 9" xfId="960"/>
    <cellStyle name="百分比 2 3 4 3 6" xfId="961"/>
    <cellStyle name="链接单元格 3 2 2 3 2" xfId="962"/>
    <cellStyle name="标题 3 3 2 8" xfId="963"/>
    <cellStyle name="百分比 2 3 4 3 7" xfId="964"/>
    <cellStyle name="链接单元格 3 2 2 3 3" xfId="965"/>
    <cellStyle name="标题 3 3 2 9" xfId="966"/>
    <cellStyle name="百分比 2 3 4 3 8" xfId="967"/>
    <cellStyle name="百分比 2 3 4 3 9" xfId="968"/>
    <cellStyle name="百分比 2 3 4 5" xfId="969"/>
    <cellStyle name="百分比 2 4 2 2 4" xfId="970"/>
    <cellStyle name="百分比 2 3 4 6" xfId="971"/>
    <cellStyle name="百分比 2 4 2 2 5" xfId="972"/>
    <cellStyle name="百分比 2 3 4 7" xfId="973"/>
    <cellStyle name="百分比 2 3 4 8" xfId="974"/>
    <cellStyle name="百分比 2 3 5" xfId="975"/>
    <cellStyle name="标题 1 7 10" xfId="976"/>
    <cellStyle name="百分比 2 3 7" xfId="977"/>
    <cellStyle name="好 3 3 3 11" xfId="978"/>
    <cellStyle name="标题 2 5 5 5" xfId="979"/>
    <cellStyle name="百分比 2 3 5 2" xfId="980"/>
    <cellStyle name="好 3 3 3 12" xfId="981"/>
    <cellStyle name="百分比 2 4 2 3 2" xfId="982"/>
    <cellStyle name="标题 2 5 5 6" xfId="983"/>
    <cellStyle name="百分比 2 3 5 3" xfId="984"/>
    <cellStyle name="标题 1 7 11" xfId="985"/>
    <cellStyle name="百分比 2 3 8" xfId="986"/>
    <cellStyle name="百分比 2 3 6" xfId="987"/>
    <cellStyle name="汇总 3 4 3 10" xfId="988"/>
    <cellStyle name="百分比 2 3 6 11" xfId="989"/>
    <cellStyle name="汇总 3 4 3 11" xfId="990"/>
    <cellStyle name="百分比 2 3 6 12" xfId="991"/>
    <cellStyle name="汇总 3 4 3 12" xfId="992"/>
    <cellStyle name="百分比 2 3 6 13" xfId="993"/>
    <cellStyle name="百分比 2 3 6 5" xfId="994"/>
    <cellStyle name="标题 1 6_2016-2018年财政规划附表(2)" xfId="995"/>
    <cellStyle name="百分比 2 3 6 6" xfId="996"/>
    <cellStyle name="百分比 2 3 6 7" xfId="997"/>
    <cellStyle name="标题 3 4 3_2016-2018年财政规划附表(2)" xfId="998"/>
    <cellStyle name="链接单元格 2 3 12" xfId="999"/>
    <cellStyle name="百分比 2 4 10" xfId="1000"/>
    <cellStyle name="百分比 2 3 6 8" xfId="1001"/>
    <cellStyle name="链接单元格 2 3 13" xfId="1002"/>
    <cellStyle name="百分比 2 4 11" xfId="1003"/>
    <cellStyle name="百分比 2 3 6 9" xfId="1004"/>
    <cellStyle name="差 2 4 2" xfId="1005"/>
    <cellStyle name="汇总 4 3 3 11" xfId="1006"/>
    <cellStyle name="百分比 2 4" xfId="1007"/>
    <cellStyle name="链接单元格 2 3 14" xfId="1008"/>
    <cellStyle name="百分比 2 4 12" xfId="1009"/>
    <cellStyle name="标题 1 2 3 3 2" xfId="1010"/>
    <cellStyle name="链接单元格 2 3 15" xfId="1011"/>
    <cellStyle name="百分比 2 4 13" xfId="1012"/>
    <cellStyle name="标题 1 2 3 3 3" xfId="1013"/>
    <cellStyle name="百分比 2 4 14" xfId="1014"/>
    <cellStyle name="标题 3 3 5 2" xfId="1015"/>
    <cellStyle name="标题 1 2 3 3 4" xfId="1016"/>
    <cellStyle name="百分比 2 4 15" xfId="1017"/>
    <cellStyle name="标题 3 3 5 3" xfId="1018"/>
    <cellStyle name="标题 1 2 3 3 5" xfId="1019"/>
    <cellStyle name="百分比 2 4 16" xfId="1020"/>
    <cellStyle name="百分比 2 8 3" xfId="1021"/>
    <cellStyle name="标题 5 4 3 6" xfId="1022"/>
    <cellStyle name="检查单元格 4 2 2 2 2" xfId="1023"/>
    <cellStyle name="常规 4 2 2 9" xfId="1024"/>
    <cellStyle name="标题 4 3 2 4 5" xfId="1025"/>
    <cellStyle name="好 3 3 3 7" xfId="1026"/>
    <cellStyle name="百分比 2 4 2 10" xfId="1027"/>
    <cellStyle name="百分比 2 8 4" xfId="1028"/>
    <cellStyle name="标题 5 4 3 7" xfId="1029"/>
    <cellStyle name="检查单元格 4 2 2 2 3" xfId="1030"/>
    <cellStyle name="标题 4 3 2 4 6" xfId="1031"/>
    <cellStyle name="好 3 3 3 8" xfId="1032"/>
    <cellStyle name="百分比 2 4 2 11" xfId="1033"/>
    <cellStyle name="标题 4 6 2" xfId="1034"/>
    <cellStyle name="百分比 2 8 5" xfId="1035"/>
    <cellStyle name="输出 2 2 2 3 10" xfId="1036"/>
    <cellStyle name="检查单元格 4 2" xfId="1037"/>
    <cellStyle name="标题 5 4 3 8" xfId="1038"/>
    <cellStyle name="检查单元格 4 2 2 2 4" xfId="1039"/>
    <cellStyle name="标题 4 3 2 4 7" xfId="1040"/>
    <cellStyle name="好 3 3 3 9" xfId="1041"/>
    <cellStyle name="百分比 2 4 2 12" xfId="1042"/>
    <cellStyle name="标题 4 6 3" xfId="1043"/>
    <cellStyle name="百分比 2 8 6" xfId="1044"/>
    <cellStyle name="输出 2 2 2 3 11" xfId="1045"/>
    <cellStyle name="检查单元格 4 3" xfId="1046"/>
    <cellStyle name="标题 5 4 3 9" xfId="1047"/>
    <cellStyle name="检查单元格 4 2 2 2 5" xfId="1048"/>
    <cellStyle name="标题 4 3 2 4 8" xfId="1049"/>
    <cellStyle name="百分比 2 4 2 13" xfId="1050"/>
    <cellStyle name="标题 4 6 4" xfId="1051"/>
    <cellStyle name="标题 1 8 10" xfId="1052"/>
    <cellStyle name="百分比 2 8 7" xfId="1053"/>
    <cellStyle name="标题 4 3 2 4 9" xfId="1054"/>
    <cellStyle name="百分比 2 4 2 14" xfId="1055"/>
    <cellStyle name="标题 4 6 5" xfId="1056"/>
    <cellStyle name="标题 1 8 11" xfId="1057"/>
    <cellStyle name="百分比 2 8 8" xfId="1058"/>
    <cellStyle name="百分比 2 4 2 15" xfId="1059"/>
    <cellStyle name="标题 4 3 2 11" xfId="1060"/>
    <cellStyle name="标题 3 2 2_2015.1.3县级预算表" xfId="1061"/>
    <cellStyle name="注释 5 5 6" xfId="1062"/>
    <cellStyle name="链接单元格 3 4 3 10" xfId="1063"/>
    <cellStyle name="检查单元格 10" xfId="1064"/>
    <cellStyle name="好 5_2015.1.3县级预算表" xfId="1065"/>
    <cellStyle name="标题 2 6 2 5" xfId="1066"/>
    <cellStyle name="标题 2 4 3 3 12" xfId="1067"/>
    <cellStyle name="百分比 2 4 2 2" xfId="1068"/>
    <cellStyle name="标题 4 3 2 12" xfId="1069"/>
    <cellStyle name="标题 2 4 3 3 13" xfId="1070"/>
    <cellStyle name="百分比 2 4 2 3" xfId="1071"/>
    <cellStyle name="百分比 2 4 2 3 10" xfId="1072"/>
    <cellStyle name="标题 7 2 4 4" xfId="1073"/>
    <cellStyle name="标题 3 4 2 2_2016-2018年财政规划附表(2)" xfId="1074"/>
    <cellStyle name="标题 5 4 3 13" xfId="1075"/>
    <cellStyle name="百分比 2 4 2 3 8" xfId="1076"/>
    <cellStyle name="标题 4 3 2 13" xfId="1077"/>
    <cellStyle name="百分比 2 4 2 4" xfId="1078"/>
    <cellStyle name="标题 4 3 2 14" xfId="1079"/>
    <cellStyle name="百分比 2 4 2 5" xfId="1080"/>
    <cellStyle name="标题 4 3 2 15" xfId="1081"/>
    <cellStyle name="百分比 2 4 2 6" xfId="1082"/>
    <cellStyle name="标题 4 3 2 16" xfId="1083"/>
    <cellStyle name="标题 1 3_2015.1.3县级预算表" xfId="1084"/>
    <cellStyle name="百分比 2 4 2 7" xfId="1085"/>
    <cellStyle name="百分比 2 4 2 8" xfId="1086"/>
    <cellStyle name="差 2 4 3 2" xfId="1087"/>
    <cellStyle name="百分比 3 15" xfId="1088"/>
    <cellStyle name="百分比 2 5 2" xfId="1089"/>
    <cellStyle name="百分比 2 4 2 9" xfId="1090"/>
    <cellStyle name="标题 2 6 3 5" xfId="1091"/>
    <cellStyle name="百分比 2 4 3 2" xfId="1092"/>
    <cellStyle name="标题 2 6 3 6" xfId="1093"/>
    <cellStyle name="百分比 2 4 3 3" xfId="1094"/>
    <cellStyle name="标题 2 6 3 7" xfId="1095"/>
    <cellStyle name="差 7 3 10" xfId="1096"/>
    <cellStyle name="百分比 2 4 3 4" xfId="1097"/>
    <cellStyle name="标题 2 6 3 8" xfId="1098"/>
    <cellStyle name="差 7 3 11" xfId="1099"/>
    <cellStyle name="百分比 2 4 3 5" xfId="1100"/>
    <cellStyle name="标题 2 4 2 2 11" xfId="1101"/>
    <cellStyle name="百分比 2 4 4 10" xfId="1102"/>
    <cellStyle name="标题 2 4 2 2 12" xfId="1103"/>
    <cellStyle name="百分比 2 4 4 11" xfId="1104"/>
    <cellStyle name="百分比 2 4 4 2" xfId="1105"/>
    <cellStyle name="百分比 2 4 4 3" xfId="1106"/>
    <cellStyle name="百分比 2 4 4 4" xfId="1107"/>
    <cellStyle name="百分比 2 4 4 5" xfId="1108"/>
    <cellStyle name="百分比 2 4 4 6" xfId="1109"/>
    <cellStyle name="百分比 2 4 4 7" xfId="1110"/>
    <cellStyle name="标题 7 4 3 10" xfId="1111"/>
    <cellStyle name="百分比 2 4 4 8" xfId="1112"/>
    <cellStyle name="百分比 2 7 2" xfId="1113"/>
    <cellStyle name="标题 4 2 4_2016-2018年财政规划附表(2)" xfId="1114"/>
    <cellStyle name="标题 7 4 3 11" xfId="1115"/>
    <cellStyle name="百分比 2 4 4 9" xfId="1116"/>
    <cellStyle name="差 2 4 3" xfId="1117"/>
    <cellStyle name="汇总 4 3 3 12" xfId="1118"/>
    <cellStyle name="百分比 2 5" xfId="1119"/>
    <cellStyle name="差 2 4 3 10" xfId="1120"/>
    <cellStyle name="标题 2 3 2 3 3" xfId="1121"/>
    <cellStyle name="链接单元格 2 4 12" xfId="1122"/>
    <cellStyle name="百分比 2 5 10" xfId="1123"/>
    <cellStyle name="差 2 4 3 11" xfId="1124"/>
    <cellStyle name="标题 2 3 2 3 4" xfId="1125"/>
    <cellStyle name="链接单元格 2 4 13" xfId="1126"/>
    <cellStyle name="百分比 2 5 11" xfId="1127"/>
    <cellStyle name="标题 2 7 2 5" xfId="1128"/>
    <cellStyle name="百分比 2 5 2 2" xfId="1129"/>
    <cellStyle name="百分比 2 5 2 3" xfId="1130"/>
    <cellStyle name="百分比 2 5 2 4" xfId="1131"/>
    <cellStyle name="百分比 2 5 2 5" xfId="1132"/>
    <cellStyle name="差 2 4 3 3" xfId="1133"/>
    <cellStyle name="百分比 3 16" xfId="1134"/>
    <cellStyle name="百分比 2 5 3" xfId="1135"/>
    <cellStyle name="百分比 2 5 3 13" xfId="1136"/>
    <cellStyle name="标题 2 7 3 9" xfId="1137"/>
    <cellStyle name="百分比 2 5 3 6" xfId="1138"/>
    <cellStyle name="百分比 2 5 3 7" xfId="1139"/>
    <cellStyle name="百分比 2 5 3 8" xfId="1140"/>
    <cellStyle name="百分比 2 5 3 9" xfId="1141"/>
    <cellStyle name="差 2 4 3 4" xfId="1142"/>
    <cellStyle name="标题 4 4 4 2 2" xfId="1143"/>
    <cellStyle name="好 4 2 2_2016-2018年财政规划附表(2)" xfId="1144"/>
    <cellStyle name="百分比 3 17" xfId="1145"/>
    <cellStyle name="百分比 2 5 4" xfId="1146"/>
    <cellStyle name="差 2 4 3 5" xfId="1147"/>
    <cellStyle name="标题 4 4 4 2 3" xfId="1148"/>
    <cellStyle name="标题 4 3 2" xfId="1149"/>
    <cellStyle name="百分比 2 5 5" xfId="1150"/>
    <cellStyle name="差 2 4 4" xfId="1151"/>
    <cellStyle name="汇总 4 3 3 13" xfId="1152"/>
    <cellStyle name="百分比 2 6" xfId="1153"/>
    <cellStyle name="百分比 2 6 11" xfId="1154"/>
    <cellStyle name="百分比 2 6 12" xfId="1155"/>
    <cellStyle name="标题 2 2 2 2 3 2" xfId="1156"/>
    <cellStyle name="百分比 2 6 13" xfId="1157"/>
    <cellStyle name="标题 2 2 2 2 3 3" xfId="1158"/>
    <cellStyle name="百分比 2 6 14" xfId="1159"/>
    <cellStyle name="标题 2 2 2 2 3 4" xfId="1160"/>
    <cellStyle name="百分比 2 6 15" xfId="1161"/>
    <cellStyle name="标题 1 5 2 10" xfId="1162"/>
    <cellStyle name="百分比 2 6 2 2" xfId="1163"/>
    <cellStyle name="常规 2 5 3 2 5" xfId="1164"/>
    <cellStyle name="标题 5 2 2 14" xfId="1165"/>
    <cellStyle name="百分比 2 6 3 2" xfId="1166"/>
    <cellStyle name="标题 5 2 2 15" xfId="1167"/>
    <cellStyle name="百分比 5 10" xfId="1168"/>
    <cellStyle name="百分比 2 6 3 3" xfId="1169"/>
    <cellStyle name="百分比 5 12" xfId="1170"/>
    <cellStyle name="百分比 2 6 3 5" xfId="1171"/>
    <cellStyle name="标题 4 4 4 3 5" xfId="1172"/>
    <cellStyle name="标题 4 4 4" xfId="1173"/>
    <cellStyle name="百分比 2 6 7" xfId="1174"/>
    <cellStyle name="标题 4 4 5" xfId="1175"/>
    <cellStyle name="标题 4 4 4 3 6" xfId="1176"/>
    <cellStyle name="输出 6 10" xfId="1177"/>
    <cellStyle name="百分比 2 6 8" xfId="1178"/>
    <cellStyle name="标题 4 4 6" xfId="1179"/>
    <cellStyle name="标题 1 7_2016-2018年财政规划附表(2)" xfId="1180"/>
    <cellStyle name="标题 4 4 4 3 7" xfId="1181"/>
    <cellStyle name="输出 6 11" xfId="1182"/>
    <cellStyle name="百分比 2 6 9" xfId="1183"/>
    <cellStyle name="差 2 4 5" xfId="1184"/>
    <cellStyle name="百分比 2 7" xfId="1185"/>
    <cellStyle name="链接单元格 3 6 2" xfId="1186"/>
    <cellStyle name="差 2 4 6" xfId="1187"/>
    <cellStyle name="百分比 2 8" xfId="1188"/>
    <cellStyle name="标题 4 6 6" xfId="1189"/>
    <cellStyle name="标题 1 8 12" xfId="1190"/>
    <cellStyle name="百分比 2 8 9" xfId="1191"/>
    <cellStyle name="链接单元格 3 6 3" xfId="1192"/>
    <cellStyle name="差 2 4 7" xfId="1193"/>
    <cellStyle name="百分比 2 9" xfId="1194"/>
    <cellStyle name="标题 2 7 3 4" xfId="1195"/>
    <cellStyle name="标题 2 3 2 2 3 13" xfId="1196"/>
    <cellStyle name="百分比 3" xfId="1197"/>
    <cellStyle name="标题 1 2 2 2 3 7" xfId="1198"/>
    <cellStyle name="警告文本 5 8" xfId="1199"/>
    <cellStyle name="百分比 3 10" xfId="1200"/>
    <cellStyle name="警告文本 5 9" xfId="1201"/>
    <cellStyle name="百分比 3 11" xfId="1202"/>
    <cellStyle name="标题 7 3 3 10" xfId="1203"/>
    <cellStyle name="标题 1 2 2 2 3 8" xfId="1204"/>
    <cellStyle name="百分比 3 12" xfId="1205"/>
    <cellStyle name="标题 7 3 3 11" xfId="1206"/>
    <cellStyle name="标题 1 2 2 2 3 9" xfId="1207"/>
    <cellStyle name="百分比 3 13" xfId="1208"/>
    <cellStyle name="标题 7 3 3 12" xfId="1209"/>
    <cellStyle name="百分比 3 14" xfId="1210"/>
    <cellStyle name="标题 7 3 3 13" xfId="1211"/>
    <cellStyle name="标题 3 6 3 6" xfId="1212"/>
    <cellStyle name="百分比 3 2" xfId="1213"/>
    <cellStyle name="常规 2 3 2 2 2 7" xfId="1214"/>
    <cellStyle name="百分比 3 2 10" xfId="1215"/>
    <cellStyle name="常规 2 3 2 2 2 8" xfId="1216"/>
    <cellStyle name="百分比 3 2 11" xfId="1217"/>
    <cellStyle name="常规 2 3 2 2 2 9" xfId="1218"/>
    <cellStyle name="百分比 3 2 12" xfId="1219"/>
    <cellStyle name="标题 10 3 2" xfId="1220"/>
    <cellStyle name="百分比 3 2 13" xfId="1221"/>
    <cellStyle name="标题 3 3 4 3 2" xfId="1222"/>
    <cellStyle name="标题 10 3 3" xfId="1223"/>
    <cellStyle name="百分比 3 2 14" xfId="1224"/>
    <cellStyle name="标题 3 3 4 3 3" xfId="1225"/>
    <cellStyle name="标题 10 3 4" xfId="1226"/>
    <cellStyle name="百分比 3 2 15" xfId="1227"/>
    <cellStyle name="百分比 3 2 2" xfId="1228"/>
    <cellStyle name="标题 3 4 2 5" xfId="1229"/>
    <cellStyle name="百分比 3 2 2 2" xfId="1230"/>
    <cellStyle name="标题 3 4 2 6" xfId="1231"/>
    <cellStyle name="百分比 3 2 2 3" xfId="1232"/>
    <cellStyle name="标题 3 4 2 7" xfId="1233"/>
    <cellStyle name="百分比 3 2 2 4" xfId="1234"/>
    <cellStyle name="标题 3 4 2 8" xfId="1235"/>
    <cellStyle name="百分比 3 2 2 5" xfId="1236"/>
    <cellStyle name="百分比 3 2 3" xfId="1237"/>
    <cellStyle name="百分比 3 2 3 10" xfId="1238"/>
    <cellStyle name="百分比 3 2 3 11" xfId="1239"/>
    <cellStyle name="百分比 3 2 3 12" xfId="1240"/>
    <cellStyle name="百分比 3 2 3 13" xfId="1241"/>
    <cellStyle name="标题 3 4 3 7" xfId="1242"/>
    <cellStyle name="常规 2 3 2 2 2 14" xfId="1243"/>
    <cellStyle name="百分比 3 2 3 4" xfId="1244"/>
    <cellStyle name="标题 3 4 3 8" xfId="1245"/>
    <cellStyle name="常规 2 3 2 2 2 15" xfId="1246"/>
    <cellStyle name="百分比 3 2 3 5" xfId="1247"/>
    <cellStyle name="标题 3 4 3 9" xfId="1248"/>
    <cellStyle name="百分比 3 2 3 6" xfId="1249"/>
    <cellStyle name="适中 4 2 2 3 10" xfId="1250"/>
    <cellStyle name="百分比 3 2 3 7" xfId="1251"/>
    <cellStyle name="适中 4 2 2 3 11" xfId="1252"/>
    <cellStyle name="百分比 3 2 3 8" xfId="1253"/>
    <cellStyle name="标题 2 4 4 2 2" xfId="1254"/>
    <cellStyle name="适中 4 2 2 3 12" xfId="1255"/>
    <cellStyle name="百分比 3 2 3 9" xfId="1256"/>
    <cellStyle name="百分比 3 2 4" xfId="1257"/>
    <cellStyle name="百分比 3 2 5" xfId="1258"/>
    <cellStyle name="百分比 3 2 6" xfId="1259"/>
    <cellStyle name="百分比 3 2 7" xfId="1260"/>
    <cellStyle name="百分比 3 2 8" xfId="1261"/>
    <cellStyle name="百分比 3 2 9" xfId="1262"/>
    <cellStyle name="标题 3 6 3 7" xfId="1263"/>
    <cellStyle name="百分比 3 3" xfId="1264"/>
    <cellStyle name="标题 4 4 3 3 2" xfId="1265"/>
    <cellStyle name="链接单元格 3 2 12" xfId="1266"/>
    <cellStyle name="差 4 2 2 2 3" xfId="1267"/>
    <cellStyle name="百分比 3 3 10" xfId="1268"/>
    <cellStyle name="标题 4 4 3 3 3" xfId="1269"/>
    <cellStyle name="标题 3 4 2" xfId="1270"/>
    <cellStyle name="链接单元格 3 2 13" xfId="1271"/>
    <cellStyle name="差 4 2 2 2 4" xfId="1272"/>
    <cellStyle name="百分比 3 3 11" xfId="1273"/>
    <cellStyle name="标题 4 4 3 3 4" xfId="1274"/>
    <cellStyle name="标题 3 4 3" xfId="1275"/>
    <cellStyle name="链接单元格 3 2 14" xfId="1276"/>
    <cellStyle name="差 4 2 2 2 5" xfId="1277"/>
    <cellStyle name="百分比 3 3 12" xfId="1278"/>
    <cellStyle name="标题 4 4 3 3 5" xfId="1279"/>
    <cellStyle name="汇总 3 4 10" xfId="1280"/>
    <cellStyle name="标题 3 4 4" xfId="1281"/>
    <cellStyle name="链接单元格 3 2 15" xfId="1282"/>
    <cellStyle name="百分比 3 3 13" xfId="1283"/>
    <cellStyle name="标题 4 4 3 3 6" xfId="1284"/>
    <cellStyle name="汇总 3 4 11" xfId="1285"/>
    <cellStyle name="标题 3 4 5" xfId="1286"/>
    <cellStyle name="链接单元格 3 2 16" xfId="1287"/>
    <cellStyle name="百分比 3 3 14" xfId="1288"/>
    <cellStyle name="标题 4 4 3 3 7" xfId="1289"/>
    <cellStyle name="汇总 3 4 12" xfId="1290"/>
    <cellStyle name="标题 3 4 6" xfId="1291"/>
    <cellStyle name="百分比 3 3 15" xfId="1292"/>
    <cellStyle name="标题 1 2 2 2 3 12" xfId="1293"/>
    <cellStyle name="警告文本 5 17" xfId="1294"/>
    <cellStyle name="差 5 2 3 8" xfId="1295"/>
    <cellStyle name="百分比 3 3 2" xfId="1296"/>
    <cellStyle name="标题 3 5 2 5" xfId="1297"/>
    <cellStyle name="百分比 3 3 2 2" xfId="1298"/>
    <cellStyle name="标题 3 5 2 6" xfId="1299"/>
    <cellStyle name="百分比 3 3 2 3" xfId="1300"/>
    <cellStyle name="标题 3 5 2 7" xfId="1301"/>
    <cellStyle name="百分比 3 3 2 4" xfId="1302"/>
    <cellStyle name="标题 3 5 2 8" xfId="1303"/>
    <cellStyle name="百分比 3 3 2 5" xfId="1304"/>
    <cellStyle name="标题 1 2 2 2 3 13" xfId="1305"/>
    <cellStyle name="差 5 2 3 9" xfId="1306"/>
    <cellStyle name="百分比 3 3 3" xfId="1307"/>
    <cellStyle name="百分比 3 3 3 10" xfId="1308"/>
    <cellStyle name="百分比 3 3 3 11" xfId="1309"/>
    <cellStyle name="百分比 3 3 3 12" xfId="1310"/>
    <cellStyle name="百分比 3 3 3 13" xfId="1311"/>
    <cellStyle name="标题 3 5 3 5" xfId="1312"/>
    <cellStyle name="百分比 3 3 3 2" xfId="1313"/>
    <cellStyle name="标题 3 5 3 6" xfId="1314"/>
    <cellStyle name="百分比 3 3 3 3" xfId="1315"/>
    <cellStyle name="标题 3 5 3 7" xfId="1316"/>
    <cellStyle name="百分比 3 3 3 4" xfId="1317"/>
    <cellStyle name="标题 3 5 3 8" xfId="1318"/>
    <cellStyle name="百分比 3 3 3 5" xfId="1319"/>
    <cellStyle name="标题 3 5 3 9" xfId="1320"/>
    <cellStyle name="百分比 3 3 3 6" xfId="1321"/>
    <cellStyle name="百分比 3 3 3 7" xfId="1322"/>
    <cellStyle name="解释性文本 4 5 5" xfId="1323"/>
    <cellStyle name="标题 1 4 3_2016-2018年财政规划附表(2)" xfId="1324"/>
    <cellStyle name="百分比 3 3 3 8" xfId="1325"/>
    <cellStyle name="百分比 3 3 3 9" xfId="1326"/>
    <cellStyle name="百分比 3 3 4" xfId="1327"/>
    <cellStyle name="百分比 3 3 5" xfId="1328"/>
    <cellStyle name="百分比 3 3 6" xfId="1329"/>
    <cellStyle name="百分比 3 3 7" xfId="1330"/>
    <cellStyle name="百分比 3 3 8" xfId="1331"/>
    <cellStyle name="百分比 3 3 9" xfId="1332"/>
    <cellStyle name="差 2 5 2" xfId="1333"/>
    <cellStyle name="标题 3 6 3 8" xfId="1334"/>
    <cellStyle name="百分比 3 4" xfId="1335"/>
    <cellStyle name="标题 2 3 2 2 5" xfId="1336"/>
    <cellStyle name="汇总 7 3 9" xfId="1337"/>
    <cellStyle name="百分比 3 4 2" xfId="1338"/>
    <cellStyle name="标题 2 3 2 2 6" xfId="1339"/>
    <cellStyle name="百分比 3 4 3" xfId="1340"/>
    <cellStyle name="标题 2 3 2 2 7" xfId="1341"/>
    <cellStyle name="百分比 3 4 4" xfId="1342"/>
    <cellStyle name="适中 4 2 3 4" xfId="1343"/>
    <cellStyle name="标题 5 2 2" xfId="1344"/>
    <cellStyle name="标题 2 3 2 2 8" xfId="1345"/>
    <cellStyle name="百分比 3 4 5" xfId="1346"/>
    <cellStyle name="标题 3 6 3 9" xfId="1347"/>
    <cellStyle name="百分比 3 5" xfId="1348"/>
    <cellStyle name="链接单元格 3 4 12" xfId="1349"/>
    <cellStyle name="百分比 3 5 10" xfId="1350"/>
    <cellStyle name="链接单元格 3 4 13" xfId="1351"/>
    <cellStyle name="百分比 3 5 11" xfId="1352"/>
    <cellStyle name="链接单元格 3 4 14" xfId="1353"/>
    <cellStyle name="百分比 3 5 12" xfId="1354"/>
    <cellStyle name="链接单元格 3 4 15" xfId="1355"/>
    <cellStyle name="百分比 3 5 13" xfId="1356"/>
    <cellStyle name="适中 4 2 4 7" xfId="1357"/>
    <cellStyle name="警告文本 2 6 10" xfId="1358"/>
    <cellStyle name="标题 5 3 5" xfId="1359"/>
    <cellStyle name="百分比 3 5 8" xfId="1360"/>
    <cellStyle name="适中 4 2 4 8" xfId="1361"/>
    <cellStyle name="警告文本 2 6 11" xfId="1362"/>
    <cellStyle name="标题 5 3 6" xfId="1363"/>
    <cellStyle name="百分比 3 5 9" xfId="1364"/>
    <cellStyle name="常规 16 2" xfId="1365"/>
    <cellStyle name="百分比 3 6" xfId="1366"/>
    <cellStyle name="百分比 3 7" xfId="1367"/>
    <cellStyle name="百分比 3 8" xfId="1368"/>
    <cellStyle name="百分比 3 9" xfId="1369"/>
    <cellStyle name="百分比 4 10" xfId="1370"/>
    <cellStyle name="百分比 4 11" xfId="1371"/>
    <cellStyle name="百分比 4 12" xfId="1372"/>
    <cellStyle name="标题 4 7_2016-2018年财政规划附表(2)" xfId="1373"/>
    <cellStyle name="百分比 4 13" xfId="1374"/>
    <cellStyle name="百分比 4 14" xfId="1375"/>
    <cellStyle name="百分比 4 15" xfId="1376"/>
    <cellStyle name="百分比 4 2" xfId="1377"/>
    <cellStyle name="百分比 4 2 2" xfId="1378"/>
    <cellStyle name="百分比 4 2 3" xfId="1379"/>
    <cellStyle name="百分比 4 2 4" xfId="1380"/>
    <cellStyle name="百分比 4 2 5" xfId="1381"/>
    <cellStyle name="百分比 4 3" xfId="1382"/>
    <cellStyle name="链接单元格 4 2 12" xfId="1383"/>
    <cellStyle name="百分比 4 3 10" xfId="1384"/>
    <cellStyle name="标题 4 3 2 4 13" xfId="1385"/>
    <cellStyle name="注释 4 4 2 5" xfId="1386"/>
    <cellStyle name="标题 8 4 2" xfId="1387"/>
    <cellStyle name="链接单元格 4 2 13" xfId="1388"/>
    <cellStyle name="百分比 4 3 11" xfId="1389"/>
    <cellStyle name="标题 8 4 3" xfId="1390"/>
    <cellStyle name="链接单元格 4 2 14" xfId="1391"/>
    <cellStyle name="百分比 4 3 12" xfId="1392"/>
    <cellStyle name="汇总 4 4 10" xfId="1393"/>
    <cellStyle name="标题 8 4 4" xfId="1394"/>
    <cellStyle name="链接单元格 4 2 15" xfId="1395"/>
    <cellStyle name="百分比 4 3 13" xfId="1396"/>
    <cellStyle name="差 5 3 3 8" xfId="1397"/>
    <cellStyle name="百分比 4 3 2" xfId="1398"/>
    <cellStyle name="差 5 3 3 9" xfId="1399"/>
    <cellStyle name="百分比 4 3 3" xfId="1400"/>
    <cellStyle name="百分比 4 3 4" xfId="1401"/>
    <cellStyle name="百分比 4 3 5" xfId="1402"/>
    <cellStyle name="百分比 4 3 6" xfId="1403"/>
    <cellStyle name="百分比 4 3 7" xfId="1404"/>
    <cellStyle name="百分比 4 3 8" xfId="1405"/>
    <cellStyle name="百分比 4 3 9" xfId="1406"/>
    <cellStyle name="百分比 4 4" xfId="1407"/>
    <cellStyle name="百分比 4 5" xfId="1408"/>
    <cellStyle name="百分比 4 6" xfId="1409"/>
    <cellStyle name="百分比 4 7" xfId="1410"/>
    <cellStyle name="百分比 4 8" xfId="1411"/>
    <cellStyle name="百分比 4 9" xfId="1412"/>
    <cellStyle name="标题 5 2 2 3" xfId="1413"/>
    <cellStyle name="百分比 5 2" xfId="1414"/>
    <cellStyle name="标题 5 2 2 3 2" xfId="1415"/>
    <cellStyle name="解释性文本 7 7" xfId="1416"/>
    <cellStyle name="百分比 5 2 2" xfId="1417"/>
    <cellStyle name="标题 5 2 2 3 3" xfId="1418"/>
    <cellStyle name="解释性文本 7 8" xfId="1419"/>
    <cellStyle name="百分比 5 2 3" xfId="1420"/>
    <cellStyle name="标题 5 2 2 3 4" xfId="1421"/>
    <cellStyle name="解释性文本 7 9" xfId="1422"/>
    <cellStyle name="百分比 5 2 4" xfId="1423"/>
    <cellStyle name="标题 5 2 2 3 5" xfId="1424"/>
    <cellStyle name="常规 2 4 2 2_2016-2018年财政规划附表(2)" xfId="1425"/>
    <cellStyle name="百分比 5 2 5" xfId="1426"/>
    <cellStyle name="标题 5 2 2 4" xfId="1427"/>
    <cellStyle name="百分比 5 3" xfId="1428"/>
    <cellStyle name="链接单元格 5 2 12" xfId="1429"/>
    <cellStyle name="百分比 5 3 10" xfId="1430"/>
    <cellStyle name="链接单元格 5 2 13" xfId="1431"/>
    <cellStyle name="百分比 5 3 11" xfId="1432"/>
    <cellStyle name="链接单元格 5 2 14" xfId="1433"/>
    <cellStyle name="百分比 5 3 12" xfId="1434"/>
    <cellStyle name="链接单元格 5 2 15" xfId="1435"/>
    <cellStyle name="百分比 5 3 13" xfId="1436"/>
    <cellStyle name="解释性文本 8 7" xfId="1437"/>
    <cellStyle name="百分比 5 3 2" xfId="1438"/>
    <cellStyle name="标题 7 3 14" xfId="1439"/>
    <cellStyle name="解释性文本 8 8" xfId="1440"/>
    <cellStyle name="百分比 5 3 3" xfId="1441"/>
    <cellStyle name="标题 7 3 15" xfId="1442"/>
    <cellStyle name="解释性文本 8 9" xfId="1443"/>
    <cellStyle name="百分比 5 3 4" xfId="1444"/>
    <cellStyle name="百分比 5 3 5" xfId="1445"/>
    <cellStyle name="百分比 5 3 6" xfId="1446"/>
    <cellStyle name="百分比 5 3 7" xfId="1447"/>
    <cellStyle name="百分比 5 3 8" xfId="1448"/>
    <cellStyle name="百分比 5 3 9" xfId="1449"/>
    <cellStyle name="标题 5 2 2 5" xfId="1450"/>
    <cellStyle name="百分比 5 4" xfId="1451"/>
    <cellStyle name="标题 5 2 2 6" xfId="1452"/>
    <cellStyle name="百分比 5 5" xfId="1453"/>
    <cellStyle name="标题 5 2 2 7" xfId="1454"/>
    <cellStyle name="百分比 5 6" xfId="1455"/>
    <cellStyle name="标题 5 2 2 8" xfId="1456"/>
    <cellStyle name="百分比 5 7" xfId="1457"/>
    <cellStyle name="标题 5 2 2 9" xfId="1458"/>
    <cellStyle name="百分比 5 8" xfId="1459"/>
    <cellStyle name="解释性文本 4 2 4 10" xfId="1460"/>
    <cellStyle name="百分比 5 9" xfId="1461"/>
    <cellStyle name="标题 1 10" xfId="1462"/>
    <cellStyle name="标题 1 11" xfId="1463"/>
    <cellStyle name="标题 1 12" xfId="1464"/>
    <cellStyle name="警告文本 3 3 10" xfId="1465"/>
    <cellStyle name="标题 3 3 4 3 6" xfId="1466"/>
    <cellStyle name="标题 10 3 7" xfId="1467"/>
    <cellStyle name="标题 1 2" xfId="1468"/>
    <cellStyle name="标题 1 2 10" xfId="1469"/>
    <cellStyle name="标题 1 2 11" xfId="1470"/>
    <cellStyle name="标题 1 2 12" xfId="1471"/>
    <cellStyle name="标题 1 3 3 3 10" xfId="1472"/>
    <cellStyle name="标题 1 2 13" xfId="1473"/>
    <cellStyle name="标题 1 3 3 3 11" xfId="1474"/>
    <cellStyle name="标题 1 2 14" xfId="1475"/>
    <cellStyle name="标题 3 2" xfId="1476"/>
    <cellStyle name="标题 1 3 3 3 12" xfId="1477"/>
    <cellStyle name="标题 1 2 15" xfId="1478"/>
    <cellStyle name="标题 3 3" xfId="1479"/>
    <cellStyle name="标题 1 3 3 3 13" xfId="1480"/>
    <cellStyle name="标题 1 2 16" xfId="1481"/>
    <cellStyle name="标题 3 4_2015.1.3县级预算表" xfId="1482"/>
    <cellStyle name="标题 3 4" xfId="1483"/>
    <cellStyle name="标题 1 2 17" xfId="1484"/>
    <cellStyle name="标题 2 2 2 10" xfId="1485"/>
    <cellStyle name="标题 3 5" xfId="1486"/>
    <cellStyle name="标题 1 2 18" xfId="1487"/>
    <cellStyle name="标题 2 2 2 11" xfId="1488"/>
    <cellStyle name="标题 7 6 13" xfId="1489"/>
    <cellStyle name="标题 4 7 3 7" xfId="1490"/>
    <cellStyle name="标题 1 2 2" xfId="1491"/>
    <cellStyle name="标题 9 3 6" xfId="1492"/>
    <cellStyle name="常规 3 8 6" xfId="1493"/>
    <cellStyle name="标题 4 3 2 2 3 13" xfId="1494"/>
    <cellStyle name="标题 1 2 2 10" xfId="1495"/>
    <cellStyle name="标题 9 3 7" xfId="1496"/>
    <cellStyle name="标题 1 2 2 11" xfId="1497"/>
    <cellStyle name="标题 9 3 8" xfId="1498"/>
    <cellStyle name="标题 1 2 2 12" xfId="1499"/>
    <cellStyle name="标题 9 3 9" xfId="1500"/>
    <cellStyle name="标题 1 2 2 13" xfId="1501"/>
    <cellStyle name="标题 1 2 2 14" xfId="1502"/>
    <cellStyle name="标题 1 2 2 15" xfId="1503"/>
    <cellStyle name="标题 1 2 2 16" xfId="1504"/>
    <cellStyle name="标题 1 2 2 2" xfId="1505"/>
    <cellStyle name="差 2 4 10" xfId="1506"/>
    <cellStyle name="标题 9 3 11" xfId="1507"/>
    <cellStyle name="常规 3 8 11" xfId="1508"/>
    <cellStyle name="标题 3 2 5 4" xfId="1509"/>
    <cellStyle name="标题 1 2 2 2 12" xfId="1510"/>
    <cellStyle name="差 2 4 11" xfId="1511"/>
    <cellStyle name="标题 9 3 12" xfId="1512"/>
    <cellStyle name="常规 3 8 12" xfId="1513"/>
    <cellStyle name="标题 3 2 5 5" xfId="1514"/>
    <cellStyle name="标题 1 2 2 2 13" xfId="1515"/>
    <cellStyle name="检查单元格 2 6 2" xfId="1516"/>
    <cellStyle name="差 2 4 12" xfId="1517"/>
    <cellStyle name="标题 9 3 13" xfId="1518"/>
    <cellStyle name="标题 1 2 2 2 14" xfId="1519"/>
    <cellStyle name="检查单元格 2 6 3" xfId="1520"/>
    <cellStyle name="差 2 4 13" xfId="1521"/>
    <cellStyle name="注释 8 2" xfId="1522"/>
    <cellStyle name="标题 1 2 2 2 15" xfId="1523"/>
    <cellStyle name="标题 1 2 2 2 2" xfId="1524"/>
    <cellStyle name="标题 1 2 2 2 3" xfId="1525"/>
    <cellStyle name="标题 1 2 2 2 3 10" xfId="1526"/>
    <cellStyle name="标题 1 2 2 2 3 11" xfId="1527"/>
    <cellStyle name="汇总 4 2 2 3 6" xfId="1528"/>
    <cellStyle name="标题 1 2 2 2 3 2" xfId="1529"/>
    <cellStyle name="标题 3 2 2 2 3 10" xfId="1530"/>
    <cellStyle name="汇总 4 2 2 3 7" xfId="1531"/>
    <cellStyle name="标题 1 2 2 2 3 3" xfId="1532"/>
    <cellStyle name="标题 3 2 2 2 3 11" xfId="1533"/>
    <cellStyle name="汇总 4 2 2 3 8" xfId="1534"/>
    <cellStyle name="标题 1 2 2 2 3 4" xfId="1535"/>
    <cellStyle name="标题 3 2 2 2 3 12" xfId="1536"/>
    <cellStyle name="汇总 4 2 2 3 9" xfId="1537"/>
    <cellStyle name="标题 1 2 2 2 3 5" xfId="1538"/>
    <cellStyle name="标题 3 2 2 2 3 13" xfId="1539"/>
    <cellStyle name="标题 1 2 2 2 3 6" xfId="1540"/>
    <cellStyle name="标题 3 2 4 2" xfId="1541"/>
    <cellStyle name="标题 1 2 2 2 4" xfId="1542"/>
    <cellStyle name="标题 3 2 4 3" xfId="1543"/>
    <cellStyle name="标题 1 2 2 2 5" xfId="1544"/>
    <cellStyle name="标题 3 2 4 4" xfId="1545"/>
    <cellStyle name="标题 1 2 2 2 6" xfId="1546"/>
    <cellStyle name="标题 3 2 4 5" xfId="1547"/>
    <cellStyle name="标题 1 2 2 2 7" xfId="1548"/>
    <cellStyle name="标题 3 2 4 6" xfId="1549"/>
    <cellStyle name="标题 1 2 2 2 8" xfId="1550"/>
    <cellStyle name="标题 3 2 4 7" xfId="1551"/>
    <cellStyle name="标题 1 2 2 2 9" xfId="1552"/>
    <cellStyle name="标题 1 5 16" xfId="1553"/>
    <cellStyle name="标题 1 2 2 2_2016-2018年财政规划附表(2)" xfId="1554"/>
    <cellStyle name="标题 1 2 2 3" xfId="1555"/>
    <cellStyle name="标题 4 8 2" xfId="1556"/>
    <cellStyle name="标题 1 2 2 4 10" xfId="1557"/>
    <cellStyle name="标题 4 8 3" xfId="1558"/>
    <cellStyle name="标题 8 2 3 2" xfId="1559"/>
    <cellStyle name="标题 1 2 2 4 11" xfId="1560"/>
    <cellStyle name="标题 4 8 4" xfId="1561"/>
    <cellStyle name="标题 8 2 3 3" xfId="1562"/>
    <cellStyle name="输出 5 3 2" xfId="1563"/>
    <cellStyle name="标题 1 2 2 4 12" xfId="1564"/>
    <cellStyle name="标题 1 2 2 4 2" xfId="1565"/>
    <cellStyle name="标题 1 2 2 4 3" xfId="1566"/>
    <cellStyle name="标题 3 2 6 2" xfId="1567"/>
    <cellStyle name="标题 1 2 2 4 4" xfId="1568"/>
    <cellStyle name="标题 3 2 6 3" xfId="1569"/>
    <cellStyle name="标题 1 2 2 4 5" xfId="1570"/>
    <cellStyle name="标题 3 2 6 4" xfId="1571"/>
    <cellStyle name="标题 1 2 2 4 6" xfId="1572"/>
    <cellStyle name="标题 3 2 6 5" xfId="1573"/>
    <cellStyle name="适中 2 11" xfId="1574"/>
    <cellStyle name="计算 7" xfId="1575"/>
    <cellStyle name="标题 1 3 2 2 3 10" xfId="1576"/>
    <cellStyle name="输出 5 10" xfId="1577"/>
    <cellStyle name="标题 1 2 2 4 7" xfId="1578"/>
    <cellStyle name="标题 3 2 6 6" xfId="1579"/>
    <cellStyle name="输入 3 2 2 10" xfId="1580"/>
    <cellStyle name="适中 2 12" xfId="1581"/>
    <cellStyle name="计算 8" xfId="1582"/>
    <cellStyle name="标题 1 3 2 2 3 11" xfId="1583"/>
    <cellStyle name="输出 5 11" xfId="1584"/>
    <cellStyle name="标题 1 2 2 4 8" xfId="1585"/>
    <cellStyle name="标题 3 2 6 7" xfId="1586"/>
    <cellStyle name="输入 3 2 2 11" xfId="1587"/>
    <cellStyle name="适中 2 13" xfId="1588"/>
    <cellStyle name="计算 9" xfId="1589"/>
    <cellStyle name="标题 1 3 2 2 3 12" xfId="1590"/>
    <cellStyle name="输出 5 12" xfId="1591"/>
    <cellStyle name="标题 1 2 2 4 9" xfId="1592"/>
    <cellStyle name="标题 1 2 2 5" xfId="1593"/>
    <cellStyle name="标题 1 2 2 6" xfId="1594"/>
    <cellStyle name="标题 1 2 2 7" xfId="1595"/>
    <cellStyle name="标题 1 2 2 8" xfId="1596"/>
    <cellStyle name="注释 4 2 4 5" xfId="1597"/>
    <cellStyle name="标题 6 6 2" xfId="1598"/>
    <cellStyle name="标题 1 2 2 9" xfId="1599"/>
    <cellStyle name="常规 3 10" xfId="1600"/>
    <cellStyle name="标题 4 5 2 3 7" xfId="1601"/>
    <cellStyle name="输出 4 2 10" xfId="1602"/>
    <cellStyle name="标题 1 2 2_2015.1.3县级预算表" xfId="1603"/>
    <cellStyle name="标题 4 7 3 8" xfId="1604"/>
    <cellStyle name="标题 1 2 3" xfId="1605"/>
    <cellStyle name="标题 1 2 3 11" xfId="1606"/>
    <cellStyle name="标题 3 5 3_2016-2018年财政规划附表(2)" xfId="1607"/>
    <cellStyle name="常规 2 3 3 3 3 2" xfId="1608"/>
    <cellStyle name="标题 1 2 3 12" xfId="1609"/>
    <cellStyle name="常规 2 3 3 3 3 3" xfId="1610"/>
    <cellStyle name="标题 1 2 3 13" xfId="1611"/>
    <cellStyle name="常规 2 3 3 3 3 4" xfId="1612"/>
    <cellStyle name="标题 1 2 3 14" xfId="1613"/>
    <cellStyle name="常规 2 3 3 3 3 5" xfId="1614"/>
    <cellStyle name="标题 1 2 3 15" xfId="1615"/>
    <cellStyle name="标题 3 4 2 2 5" xfId="1616"/>
    <cellStyle name="标题 1 2 3 2" xfId="1617"/>
    <cellStyle name="标题 1 2 3 2 2" xfId="1618"/>
    <cellStyle name="标题 1 2 3 2 3" xfId="1619"/>
    <cellStyle name="标题 3 3 4 2" xfId="1620"/>
    <cellStyle name="标题 1 2 3 2 4" xfId="1621"/>
    <cellStyle name="标题 3 3 4 3" xfId="1622"/>
    <cellStyle name="标题 1 2 3 2 5" xfId="1623"/>
    <cellStyle name="标题 3 4 2 2 6" xfId="1624"/>
    <cellStyle name="标题 1 2 3 3" xfId="1625"/>
    <cellStyle name="标题 9 3 2" xfId="1626"/>
    <cellStyle name="标题 1 2 3 3 10" xfId="1627"/>
    <cellStyle name="标题 9 3 3" xfId="1628"/>
    <cellStyle name="常规 3 8 3" xfId="1629"/>
    <cellStyle name="标题 4 3 2 2 3 10" xfId="1630"/>
    <cellStyle name="标题 1 2 3 3 11" xfId="1631"/>
    <cellStyle name="标题 9 3 4" xfId="1632"/>
    <cellStyle name="常规 3 8 4" xfId="1633"/>
    <cellStyle name="标题 4 3 2 2 3 11" xfId="1634"/>
    <cellStyle name="标题 1 2 3 3 12" xfId="1635"/>
    <cellStyle name="标题 9 3 5" xfId="1636"/>
    <cellStyle name="常规 3 8 5" xfId="1637"/>
    <cellStyle name="标题 4 3 2 2 3 12" xfId="1638"/>
    <cellStyle name="标题 1 2 3 3 13" xfId="1639"/>
    <cellStyle name="标题 3 3 5 4" xfId="1640"/>
    <cellStyle name="标题 1 2 3 3 6" xfId="1641"/>
    <cellStyle name="标题 3 3 5 5" xfId="1642"/>
    <cellStyle name="常规 2 2 2 3_2016-2018年财政规划附表(2)" xfId="1643"/>
    <cellStyle name="标题 1 2 3 3 7" xfId="1644"/>
    <cellStyle name="标题 1 2 3 3 8" xfId="1645"/>
    <cellStyle name="标题 1 2 3 3 9" xfId="1646"/>
    <cellStyle name="标题 3 4 2 2 7" xfId="1647"/>
    <cellStyle name="标题 1 2 3 4" xfId="1648"/>
    <cellStyle name="计算 2 2 2 2 2" xfId="1649"/>
    <cellStyle name="标题 3 4 2 2 8" xfId="1650"/>
    <cellStyle name="标题 1 2 3 5" xfId="1651"/>
    <cellStyle name="输入 6 10" xfId="1652"/>
    <cellStyle name="计算 2 2 2 2 3" xfId="1653"/>
    <cellStyle name="标题 3 4 2 2 9" xfId="1654"/>
    <cellStyle name="标题 1 2 3 6" xfId="1655"/>
    <cellStyle name="常规 2 3 3 3 10" xfId="1656"/>
    <cellStyle name="标题 1 2 3 7" xfId="1657"/>
    <cellStyle name="常规 2 3 3 3 11" xfId="1658"/>
    <cellStyle name="标题 1 2 3 8" xfId="1659"/>
    <cellStyle name="常规 2 3 3 3 12" xfId="1660"/>
    <cellStyle name="标题 1 2 3 9" xfId="1661"/>
    <cellStyle name="标题 1 2 3_2016-2018年财政规划附表(2)" xfId="1662"/>
    <cellStyle name="标题 4 7 3 9" xfId="1663"/>
    <cellStyle name="标题 1 2 4" xfId="1664"/>
    <cellStyle name="警告文本 3 3 11" xfId="1665"/>
    <cellStyle name="标题 3 3 4 3 7" xfId="1666"/>
    <cellStyle name="标题 10 3 8" xfId="1667"/>
    <cellStyle name="标题 1 3" xfId="1668"/>
    <cellStyle name="标题 1 2 4 10" xfId="1669"/>
    <cellStyle name="警告文本 3 3 12" xfId="1670"/>
    <cellStyle name="标题 3 3 4 3 8" xfId="1671"/>
    <cellStyle name="标题 10 3 9" xfId="1672"/>
    <cellStyle name="标题 1 4" xfId="1673"/>
    <cellStyle name="标题 1 2 4 11" xfId="1674"/>
    <cellStyle name="警告文本 3 3 13" xfId="1675"/>
    <cellStyle name="标题 3 3 4 3 9" xfId="1676"/>
    <cellStyle name="标题 1 5" xfId="1677"/>
    <cellStyle name="标题 1 2 4 12" xfId="1678"/>
    <cellStyle name="标题 1 6" xfId="1679"/>
    <cellStyle name="标题 1 2 4 13" xfId="1680"/>
    <cellStyle name="标题 1 7" xfId="1681"/>
    <cellStyle name="标题 1 2 4 14" xfId="1682"/>
    <cellStyle name="标题 1 8" xfId="1683"/>
    <cellStyle name="标题 1 2 4 15" xfId="1684"/>
    <cellStyle name="标题 3 4 2 3 5" xfId="1685"/>
    <cellStyle name="标题 1 2 4 2" xfId="1686"/>
    <cellStyle name="标题 8 5 11" xfId="1687"/>
    <cellStyle name="标题 1 2 4 2 2" xfId="1688"/>
    <cellStyle name="标题 8 5 12" xfId="1689"/>
    <cellStyle name="标题 1 2 4 2 3" xfId="1690"/>
    <cellStyle name="标题 8 5 13" xfId="1691"/>
    <cellStyle name="标题 3 4 4 2" xfId="1692"/>
    <cellStyle name="标题 1 2 4 2 4" xfId="1693"/>
    <cellStyle name="标题 3 4 4 3" xfId="1694"/>
    <cellStyle name="标题 1 2 4 2 5" xfId="1695"/>
    <cellStyle name="标题 1 2 4 3" xfId="1696"/>
    <cellStyle name="检查单元格 3 2 2 2 4" xfId="1697"/>
    <cellStyle name="标题 3 3 2 4 7" xfId="1698"/>
    <cellStyle name="标题 1 2 4 3 10" xfId="1699"/>
    <cellStyle name="检查单元格 3 2 2 2 5" xfId="1700"/>
    <cellStyle name="标题 3 3 2 4 8" xfId="1701"/>
    <cellStyle name="标题 1 2 4 3 11" xfId="1702"/>
    <cellStyle name="标题 3 3 2 4 9" xfId="1703"/>
    <cellStyle name="标题 1 2 4 3 12" xfId="1704"/>
    <cellStyle name="标题 1 2 4 3 13" xfId="1705"/>
    <cellStyle name="标题 4 5 2 14" xfId="1706"/>
    <cellStyle name="警告文本 3 3 3 7" xfId="1707"/>
    <cellStyle name="常规 2 2 4 3" xfId="1708"/>
    <cellStyle name="标题 3 3 4 3 12" xfId="1709"/>
    <cellStyle name="标题 1 2 4 3 2" xfId="1710"/>
    <cellStyle name="标题 4 5 2 15" xfId="1711"/>
    <cellStyle name="标题 4 2 3 3 10" xfId="1712"/>
    <cellStyle name="警告文本 3 3 3 8" xfId="1713"/>
    <cellStyle name="常规 2 2 4 4" xfId="1714"/>
    <cellStyle name="标题 3 3 4 3 13" xfId="1715"/>
    <cellStyle name="标题 1 2 4 3 3" xfId="1716"/>
    <cellStyle name="标题 4 2 3 3 11" xfId="1717"/>
    <cellStyle name="标题 3 4 5 2" xfId="1718"/>
    <cellStyle name="标题 1 2 4 3 4" xfId="1719"/>
    <cellStyle name="标题 4 2 3 3 12" xfId="1720"/>
    <cellStyle name="标题 3 4 5 3" xfId="1721"/>
    <cellStyle name="标题 1 2 4 3 5" xfId="1722"/>
    <cellStyle name="标题 4 2 3 3 13" xfId="1723"/>
    <cellStyle name="标题 3 4 5 4" xfId="1724"/>
    <cellStyle name="标题 1 2 4 3 6" xfId="1725"/>
    <cellStyle name="标题 3 4 5 5" xfId="1726"/>
    <cellStyle name="标题 1 2 4 3 7" xfId="1727"/>
    <cellStyle name="标题 1 2 4 3 8" xfId="1728"/>
    <cellStyle name="标题 1 2 4 3 9" xfId="1729"/>
    <cellStyle name="标题 1 2 4 4" xfId="1730"/>
    <cellStyle name="标题 1 2 4 5" xfId="1731"/>
    <cellStyle name="标题 1 2 4 6" xfId="1732"/>
    <cellStyle name="标题 1 2 4 7" xfId="1733"/>
    <cellStyle name="标题 1 2 4 8" xfId="1734"/>
    <cellStyle name="标题 1 2 4 9" xfId="1735"/>
    <cellStyle name="标题 1 2 5" xfId="1736"/>
    <cellStyle name="标题 3 4 2 4 5" xfId="1737"/>
    <cellStyle name="标题 3 12" xfId="1738"/>
    <cellStyle name="标题 1 2 5 2" xfId="1739"/>
    <cellStyle name="标题 3 4 2 4 6" xfId="1740"/>
    <cellStyle name="标题 1 2 5 3" xfId="1741"/>
    <cellStyle name="标题 3 4 2 4 7" xfId="1742"/>
    <cellStyle name="标题 1 2 5 4" xfId="1743"/>
    <cellStyle name="标题 3 4 2 4 8" xfId="1744"/>
    <cellStyle name="标题 1 2 5 5" xfId="1745"/>
    <cellStyle name="标题 1 2 6" xfId="1746"/>
    <cellStyle name="标题 7 2_2015.1.3县级预算表" xfId="1747"/>
    <cellStyle name="标题 5 4 2 3" xfId="1748"/>
    <cellStyle name="输出 4 3 3 6" xfId="1749"/>
    <cellStyle name="标题 4 3 2 3 2" xfId="1750"/>
    <cellStyle name="标题 1 2 6 10" xfId="1751"/>
    <cellStyle name="标题 5 4 2 4" xfId="1752"/>
    <cellStyle name="输出 4 3 3 7" xfId="1753"/>
    <cellStyle name="标题 4 3 2 3 3" xfId="1754"/>
    <cellStyle name="标题 1 2 6 11" xfId="1755"/>
    <cellStyle name="标题 5 4 2 5" xfId="1756"/>
    <cellStyle name="输出 4 3 3 8" xfId="1757"/>
    <cellStyle name="标题 4 3 2 3 4" xfId="1758"/>
    <cellStyle name="标题 1 2 6 12" xfId="1759"/>
    <cellStyle name="输出 4 3 3 9" xfId="1760"/>
    <cellStyle name="标题 4 3 2 3 5" xfId="1761"/>
    <cellStyle name="标题 1 2 6 13" xfId="1762"/>
    <cellStyle name="标题 1 2 6 2" xfId="1763"/>
    <cellStyle name="标题 1 2 6 3" xfId="1764"/>
    <cellStyle name="标题 1 2 6 4" xfId="1765"/>
    <cellStyle name="标题 1 2 6 5" xfId="1766"/>
    <cellStyle name="标题 3 4 4 3 10" xfId="1767"/>
    <cellStyle name="标题 1 2 6 6" xfId="1768"/>
    <cellStyle name="标题 3 4 4 3 11" xfId="1769"/>
    <cellStyle name="标题 1 2 6 7" xfId="1770"/>
    <cellStyle name="输出 2 9" xfId="1771"/>
    <cellStyle name="标题 4 3 2_2015.1.3县级预算表" xfId="1772"/>
    <cellStyle name="输出 2 2 2 3 2" xfId="1773"/>
    <cellStyle name="标题 3 4 4 3 12" xfId="1774"/>
    <cellStyle name="标题 1 2 6 8" xfId="1775"/>
    <cellStyle name="标题 4 3 3 3 10" xfId="1776"/>
    <cellStyle name="输出 2 2 2 3 3" xfId="1777"/>
    <cellStyle name="标题 3 4 4 3 13" xfId="1778"/>
    <cellStyle name="标题 1 2 6 9" xfId="1779"/>
    <cellStyle name="标题 1 2 7" xfId="1780"/>
    <cellStyle name="标题 1 2 8" xfId="1781"/>
    <cellStyle name="标题 1 2 9" xfId="1782"/>
    <cellStyle name="差 4 4 3 5" xfId="1783"/>
    <cellStyle name="标题 2 3 11" xfId="1784"/>
    <cellStyle name="标题 1 2_2015.1.3县级预算表" xfId="1785"/>
    <cellStyle name="标题 3 6 4" xfId="1786"/>
    <cellStyle name="标题 1 3 10" xfId="1787"/>
    <cellStyle name="标题 3 6 5" xfId="1788"/>
    <cellStyle name="标题 1 3 11" xfId="1789"/>
    <cellStyle name="标题 3 6 6" xfId="1790"/>
    <cellStyle name="标题 1 3 12" xfId="1791"/>
    <cellStyle name="计算 3 4 3 10" xfId="1792"/>
    <cellStyle name="标题 3 6 7" xfId="1793"/>
    <cellStyle name="标题 1 3 13" xfId="1794"/>
    <cellStyle name="计算 3 4 3 11" xfId="1795"/>
    <cellStyle name="标题 3 6 8" xfId="1796"/>
    <cellStyle name="标题 1 3 14" xfId="1797"/>
    <cellStyle name="标题 8 2" xfId="1798"/>
    <cellStyle name="计算 3 4 3 12" xfId="1799"/>
    <cellStyle name="标题 3 6 9" xfId="1800"/>
    <cellStyle name="标题 1 3 15" xfId="1801"/>
    <cellStyle name="标题 8 3" xfId="1802"/>
    <cellStyle name="标题 2 2 2 4 10" xfId="1803"/>
    <cellStyle name="标题 1 3 16" xfId="1804"/>
    <cellStyle name="标题 8 4" xfId="1805"/>
    <cellStyle name="标题 1 3 17" xfId="1806"/>
    <cellStyle name="标题 2 2 3 10" xfId="1807"/>
    <cellStyle name="标题 2 2 2 4 11" xfId="1808"/>
    <cellStyle name="标题 8 5" xfId="1809"/>
    <cellStyle name="标题 1 3 18" xfId="1810"/>
    <cellStyle name="标题 2 2 3 11" xfId="1811"/>
    <cellStyle name="标题 2 2 2 4 12" xfId="1812"/>
    <cellStyle name="标题 1 4_2015.1.3县级预算表" xfId="1813"/>
    <cellStyle name="标题 4 2 2 4 11" xfId="1814"/>
    <cellStyle name="标题 1 3 2" xfId="1815"/>
    <cellStyle name="常规 6 2 3 3" xfId="1816"/>
    <cellStyle name="标题 1 3 2 10" xfId="1817"/>
    <cellStyle name="常规 6 2 3 4" xfId="1818"/>
    <cellStyle name="标题 1 3 2 11" xfId="1819"/>
    <cellStyle name="常规 6 2 3 5" xfId="1820"/>
    <cellStyle name="标题 1 3 2 12" xfId="1821"/>
    <cellStyle name="标题 1 3 2 13" xfId="1822"/>
    <cellStyle name="标题 1 3 2 14" xfId="1823"/>
    <cellStyle name="标题 1 3 2 15" xfId="1824"/>
    <cellStyle name="标题 1 3 2 16" xfId="1825"/>
    <cellStyle name="链接单元格 4_2015.1.3县级预算表" xfId="1826"/>
    <cellStyle name="标题 7 4 10" xfId="1827"/>
    <cellStyle name="标题 1 3 2 2" xfId="1828"/>
    <cellStyle name="标题 1 3 2 2 10" xfId="1829"/>
    <cellStyle name="标题 1 3 2 2 11" xfId="1830"/>
    <cellStyle name="标题 1 3 2 2 12" xfId="1831"/>
    <cellStyle name="标题 1 3 2 2 13" xfId="1832"/>
    <cellStyle name="标题 1 3 2 2 14" xfId="1833"/>
    <cellStyle name="标题 1 3 2 2 15" xfId="1834"/>
    <cellStyle name="标题 1 3 2 2 2" xfId="1835"/>
    <cellStyle name="标题 1 3 2 2 2 2" xfId="1836"/>
    <cellStyle name="标题 1 3 2 2 2 3" xfId="1837"/>
    <cellStyle name="标题 1 3 2 2 2 4" xfId="1838"/>
    <cellStyle name="标题 1 3 2 2 2 5" xfId="1839"/>
    <cellStyle name="标题 4 3 3 10" xfId="1840"/>
    <cellStyle name="标题 1 3 2 2 3" xfId="1841"/>
    <cellStyle name="标题 3 2 6 8" xfId="1842"/>
    <cellStyle name="输入 3 2 2 12" xfId="1843"/>
    <cellStyle name="适中 2 14" xfId="1844"/>
    <cellStyle name="标题 1 3 2 2 3 13" xfId="1845"/>
    <cellStyle name="标题 2 4 2 14" xfId="1846"/>
    <cellStyle name="标题 1 3 2 2 3 2" xfId="1847"/>
    <cellStyle name="标题 2 4 2 15" xfId="1848"/>
    <cellStyle name="标题 1 3 2 2 3 3" xfId="1849"/>
    <cellStyle name="标题 4 5 5 10" xfId="1850"/>
    <cellStyle name="标题 2 4 2 16" xfId="1851"/>
    <cellStyle name="标题 1 3 2 2 3 4" xfId="1852"/>
    <cellStyle name="标题 4 5 5 11" xfId="1853"/>
    <cellStyle name="标题 1 3 2 2 3 5" xfId="1854"/>
    <cellStyle name="标题 4 5 5 12" xfId="1855"/>
    <cellStyle name="标题 1 3 2 2 3 6" xfId="1856"/>
    <cellStyle name="标题 4 5 5 13" xfId="1857"/>
    <cellStyle name="标题 1 3 2 2 3 7" xfId="1858"/>
    <cellStyle name="标题 1 3 2 2 3 8" xfId="1859"/>
    <cellStyle name="标题 1 3 2 2 3 9" xfId="1860"/>
    <cellStyle name="标题 4 2 4 2" xfId="1861"/>
    <cellStyle name="标题 4 3 3 11" xfId="1862"/>
    <cellStyle name="标题 1 3 2 2 4" xfId="1863"/>
    <cellStyle name="标题 4 2 4 3" xfId="1864"/>
    <cellStyle name="标题 4 3 3 12" xfId="1865"/>
    <cellStyle name="标题 3 3 2 4 10" xfId="1866"/>
    <cellStyle name="标题 1 3 2 2 5" xfId="1867"/>
    <cellStyle name="标题 4 2 4 4" xfId="1868"/>
    <cellStyle name="标题 4 3 3 13" xfId="1869"/>
    <cellStyle name="标题 3 3 2 4 11" xfId="1870"/>
    <cellStyle name="标题 1 3 2 2 6" xfId="1871"/>
    <cellStyle name="标题 4 2 4 5" xfId="1872"/>
    <cellStyle name="标题 4 3 3 14" xfId="1873"/>
    <cellStyle name="标题 3 3 2 4 12" xfId="1874"/>
    <cellStyle name="输入 4 2_2015.1.3县级预算表" xfId="1875"/>
    <cellStyle name="标题 1 3 2 2 7" xfId="1876"/>
    <cellStyle name="标题 4 2 4 6" xfId="1877"/>
    <cellStyle name="标题 4 3 3 15" xfId="1878"/>
    <cellStyle name="标题 3 3 2 4 13" xfId="1879"/>
    <cellStyle name="标题 1 3 2 2 8" xfId="1880"/>
    <cellStyle name="标题 4 2 4 7" xfId="1881"/>
    <cellStyle name="标题 1 3 2 2 9" xfId="1882"/>
    <cellStyle name="标题 2 5 2 3 2" xfId="1883"/>
    <cellStyle name="差 3" xfId="1884"/>
    <cellStyle name="标题 1 5 2 6" xfId="1885"/>
    <cellStyle name="标题 1 3 2 2_2016-2018年财政规划附表(2)" xfId="1886"/>
    <cellStyle name="标题 7 4 11" xfId="1887"/>
    <cellStyle name="标题 1 3 2 3" xfId="1888"/>
    <cellStyle name="标题 1 3 2 3 2" xfId="1889"/>
    <cellStyle name="标题 1 3 2 3 3" xfId="1890"/>
    <cellStyle name="标题 4 2 5 2" xfId="1891"/>
    <cellStyle name="标题 1 3 2 3 4" xfId="1892"/>
    <cellStyle name="标题 4 2 5 3" xfId="1893"/>
    <cellStyle name="标题 1 3 2 3 5" xfId="1894"/>
    <cellStyle name="标题 7 4 12" xfId="1895"/>
    <cellStyle name="标题 1 3 2 4" xfId="1896"/>
    <cellStyle name="标题 1 3 2 4 2" xfId="1897"/>
    <cellStyle name="标题 1 3 2 4 3" xfId="1898"/>
    <cellStyle name="标题 4 2 6 2" xfId="1899"/>
    <cellStyle name="标题 1 3 2 4 4" xfId="1900"/>
    <cellStyle name="标题 4 2 6 3" xfId="1901"/>
    <cellStyle name="标题 1 3 2 4 5" xfId="1902"/>
    <cellStyle name="标题 8 2_2016-2018年财政规划附表(2)" xfId="1903"/>
    <cellStyle name="标题 4 2 6 4" xfId="1904"/>
    <cellStyle name="标题 1 3 2 4 6" xfId="1905"/>
    <cellStyle name="标题 3 4 2 2 10" xfId="1906"/>
    <cellStyle name="标题 4 2 6 5" xfId="1907"/>
    <cellStyle name="标题 1 3 2 4 7" xfId="1908"/>
    <cellStyle name="标题 3 4 2 2 11" xfId="1909"/>
    <cellStyle name="标题 4 2 6 6" xfId="1910"/>
    <cellStyle name="标题 1 3 2 4 8" xfId="1911"/>
    <cellStyle name="标题 3 4 2 2 12" xfId="1912"/>
    <cellStyle name="标题 4 2 6 7" xfId="1913"/>
    <cellStyle name="标题 1 3 2 4 9" xfId="1914"/>
    <cellStyle name="标题 3 4 2 2 13" xfId="1915"/>
    <cellStyle name="标题 7 4 13" xfId="1916"/>
    <cellStyle name="标题 1 3 2 5" xfId="1917"/>
    <cellStyle name="标题 7 4 14" xfId="1918"/>
    <cellStyle name="标题 1 3 2 6" xfId="1919"/>
    <cellStyle name="标题 7 4 15" xfId="1920"/>
    <cellStyle name="标题 1 3 2 7" xfId="1921"/>
    <cellStyle name="标题 1 3 2 8" xfId="1922"/>
    <cellStyle name="标题 7 6 2" xfId="1923"/>
    <cellStyle name="标题 1 3 2 9" xfId="1924"/>
    <cellStyle name="标题 1 3 2_2015.1.3县级预算表" xfId="1925"/>
    <cellStyle name="标题 5 4_2016-2018年财政规划附表(2)" xfId="1926"/>
    <cellStyle name="标题 4 2 2 4 12" xfId="1927"/>
    <cellStyle name="标题 1 3 3" xfId="1928"/>
    <cellStyle name="差 4 6 12" xfId="1929"/>
    <cellStyle name="差 2 3 4" xfId="1930"/>
    <cellStyle name="标题 1 3 3 10" xfId="1931"/>
    <cellStyle name="差 4 6 13" xfId="1932"/>
    <cellStyle name="差 2 3 5" xfId="1933"/>
    <cellStyle name="标题 1 3 3 11" xfId="1934"/>
    <cellStyle name="链接单元格 3 5 2" xfId="1935"/>
    <cellStyle name="差 2 3 6" xfId="1936"/>
    <cellStyle name="标题 1 3 3 12" xfId="1937"/>
    <cellStyle name="链接单元格 3 5 3" xfId="1938"/>
    <cellStyle name="差 2 3 7" xfId="1939"/>
    <cellStyle name="标题 1 3 3 13" xfId="1940"/>
    <cellStyle name="链接单元格 3 5 4" xfId="1941"/>
    <cellStyle name="差 2 3 8" xfId="1942"/>
    <cellStyle name="标题 1 3 3 14" xfId="1943"/>
    <cellStyle name="链接单元格 3 5 5" xfId="1944"/>
    <cellStyle name="差 2 3 9" xfId="1945"/>
    <cellStyle name="标题 1 3 3 15" xfId="1946"/>
    <cellStyle name="标题 3 4 3 2 5" xfId="1947"/>
    <cellStyle name="标题 1 3 3 2" xfId="1948"/>
    <cellStyle name="标题 1 3 3 2 2" xfId="1949"/>
    <cellStyle name="好 2 2 4 2" xfId="1950"/>
    <cellStyle name="标题 1 3 3 2 3" xfId="1951"/>
    <cellStyle name="常规 2 6 2 2 3 5" xfId="1952"/>
    <cellStyle name="标题 4 3 4 2" xfId="1953"/>
    <cellStyle name="好 2 2 4 3" xfId="1954"/>
    <cellStyle name="标题 1 3 3 2 4" xfId="1955"/>
    <cellStyle name="常规 2 6 2 2 3 6" xfId="1956"/>
    <cellStyle name="标题 4 3 4 3" xfId="1957"/>
    <cellStyle name="好 2 2 4 4" xfId="1958"/>
    <cellStyle name="标题 1 3 3 2 5" xfId="1959"/>
    <cellStyle name="标题 1 3 3 3" xfId="1960"/>
    <cellStyle name="标题 1 3 3 3 2" xfId="1961"/>
    <cellStyle name="标题 1 3 3 3 3" xfId="1962"/>
    <cellStyle name="标题 4 3 5 2" xfId="1963"/>
    <cellStyle name="标题 1 3 3 3 4" xfId="1964"/>
    <cellStyle name="标题 4 3 5 3" xfId="1965"/>
    <cellStyle name="标题 1 3 3 3 5" xfId="1966"/>
    <cellStyle name="标题 4 3 5 4" xfId="1967"/>
    <cellStyle name="标题 1 3 3 3 6" xfId="1968"/>
    <cellStyle name="标题 4 3 5 5" xfId="1969"/>
    <cellStyle name="标题 10" xfId="1970"/>
    <cellStyle name="标题 1 3 3 3 7" xfId="1971"/>
    <cellStyle name="标题 11" xfId="1972"/>
    <cellStyle name="标题 1 3 3 3 8" xfId="1973"/>
    <cellStyle name="标题 12" xfId="1974"/>
    <cellStyle name="标题 1 3 3 3 9" xfId="1975"/>
    <cellStyle name="标题 4 2 2 2 10" xfId="1976"/>
    <cellStyle name="标题 1 3 3 4" xfId="1977"/>
    <cellStyle name="标题 4 2 2 2 11" xfId="1978"/>
    <cellStyle name="标题 1 3 3 5" xfId="1979"/>
    <cellStyle name="标题 4 2 2 2 12" xfId="1980"/>
    <cellStyle name="标题 1 3 3 6" xfId="1981"/>
    <cellStyle name="标题 4 2 2 2 13" xfId="1982"/>
    <cellStyle name="标题 1 3 3 7" xfId="1983"/>
    <cellStyle name="标题 4 2 2 2 14" xfId="1984"/>
    <cellStyle name="标题 1 3 3 8" xfId="1985"/>
    <cellStyle name="标题 4 2 2 2 15" xfId="1986"/>
    <cellStyle name="标题 1 3 3 9" xfId="1987"/>
    <cellStyle name="标题 4 2 2 4 13" xfId="1988"/>
    <cellStyle name="标题 1 3 4" xfId="1989"/>
    <cellStyle name="标题 1 3 4 10" xfId="1990"/>
    <cellStyle name="标题 1 3 4 11" xfId="1991"/>
    <cellStyle name="标题 1 3 4 12" xfId="1992"/>
    <cellStyle name="标题 1 3 4 13" xfId="1993"/>
    <cellStyle name="标题 1 3 4 14" xfId="1994"/>
    <cellStyle name="标题 1 3 4 15" xfId="1995"/>
    <cellStyle name="标题 3 4 3 3 5" xfId="1996"/>
    <cellStyle name="常规 2 2 2 2 4 10" xfId="1997"/>
    <cellStyle name="标题 1 3 4 2" xfId="1998"/>
    <cellStyle name="输出 4 2 2 3 3" xfId="1999"/>
    <cellStyle name="标题 1 3 4 2 2" xfId="2000"/>
    <cellStyle name="输出 4 2 2 3 4" xfId="2001"/>
    <cellStyle name="标题 1 3 4 2 3" xfId="2002"/>
    <cellStyle name="标题 1 5 3 10" xfId="2003"/>
    <cellStyle name="标题 4 4 4 2" xfId="2004"/>
    <cellStyle name="输出 4 2 2 3 5" xfId="2005"/>
    <cellStyle name="标题 1 3 4 2 4" xfId="2006"/>
    <cellStyle name="标题 1 5 3 11" xfId="2007"/>
    <cellStyle name="标题 4 4 4 3" xfId="2008"/>
    <cellStyle name="输出 4 2 2 3 6" xfId="2009"/>
    <cellStyle name="标题 1 3 4 2 5" xfId="2010"/>
    <cellStyle name="标题 3 4 3 3 6" xfId="2011"/>
    <cellStyle name="常规 2 2 2 2 4 11" xfId="2012"/>
    <cellStyle name="标题 1 3 4 3" xfId="2013"/>
    <cellStyle name="标题 2 2 13" xfId="2014"/>
    <cellStyle name="链接单元格 2 2 3 5" xfId="2015"/>
    <cellStyle name="标题 1 3 4 3 10" xfId="2016"/>
    <cellStyle name="标题 1 3 4 3 2" xfId="2017"/>
    <cellStyle name="标题 1 3 4 3 3" xfId="2018"/>
    <cellStyle name="标题 1 3 4 3 4" xfId="2019"/>
    <cellStyle name="标题 5 2 2_2016-2018年财政规划附表(2)" xfId="2020"/>
    <cellStyle name="标题 4 4 5 2" xfId="2021"/>
    <cellStyle name="标题 4 4 5 3" xfId="2022"/>
    <cellStyle name="标题 1 3 4 3 5" xfId="2023"/>
    <cellStyle name="标题 4 4 5 4" xfId="2024"/>
    <cellStyle name="链接单元格 2 2 10" xfId="2025"/>
    <cellStyle name="标题 1 3 4 3 6" xfId="2026"/>
    <cellStyle name="标题 4 4 5 5" xfId="2027"/>
    <cellStyle name="链接单元格 2 2 11" xfId="2028"/>
    <cellStyle name="标题 1 3 4 3 7" xfId="2029"/>
    <cellStyle name="标题 3 4 3 3 7" xfId="2030"/>
    <cellStyle name="常规 2 2 2 2 4 12" xfId="2031"/>
    <cellStyle name="标题 1 3 4 4" xfId="2032"/>
    <cellStyle name="标题 3 4 3 3 8" xfId="2033"/>
    <cellStyle name="常规 2 2 2 2 4 13" xfId="2034"/>
    <cellStyle name="标题 1 3 4 5" xfId="2035"/>
    <cellStyle name="标题 3 4 3 3 9" xfId="2036"/>
    <cellStyle name="标题 1 3 4 6" xfId="2037"/>
    <cellStyle name="标题 1 3 4 7" xfId="2038"/>
    <cellStyle name="标题 1 3 4 8" xfId="2039"/>
    <cellStyle name="标题 1 3 4 9" xfId="2040"/>
    <cellStyle name="标题 1 3 5" xfId="2041"/>
    <cellStyle name="标题 8 12" xfId="2042"/>
    <cellStyle name="标题 1 3 5 2" xfId="2043"/>
    <cellStyle name="标题 8 13" xfId="2044"/>
    <cellStyle name="标题 1 3 5 3" xfId="2045"/>
    <cellStyle name="标题 8 14" xfId="2046"/>
    <cellStyle name="标题 1 3 5 4" xfId="2047"/>
    <cellStyle name="计算 3 2 2_2016-2018年财政规划附表(2)" xfId="2048"/>
    <cellStyle name="标题 8 15" xfId="2049"/>
    <cellStyle name="标题 1 3 5 5" xfId="2050"/>
    <cellStyle name="标题 1 3 6" xfId="2051"/>
    <cellStyle name="标题 1 3 6 10" xfId="2052"/>
    <cellStyle name="标题 1 3 6 11" xfId="2053"/>
    <cellStyle name="标题 1 3 6 12" xfId="2054"/>
    <cellStyle name="标题 1 3 6 13" xfId="2055"/>
    <cellStyle name="标题 3 4 4 14" xfId="2056"/>
    <cellStyle name="标题 1 3 6 2" xfId="2057"/>
    <cellStyle name="标题 3 4 4 15" xfId="2058"/>
    <cellStyle name="标题 1 3 6 3" xfId="2059"/>
    <cellStyle name="标题 1 3 6 4" xfId="2060"/>
    <cellStyle name="标题 1 3 6 5" xfId="2061"/>
    <cellStyle name="标题 1 3 6 6" xfId="2062"/>
    <cellStyle name="标题 1 3 6 7" xfId="2063"/>
    <cellStyle name="标题 1 3 6 8" xfId="2064"/>
    <cellStyle name="标题 1 3 6 9" xfId="2065"/>
    <cellStyle name="标题 1 3 7" xfId="2066"/>
    <cellStyle name="标题 1 3 8" xfId="2067"/>
    <cellStyle name="标题 2 3 2 2 2 2" xfId="2068"/>
    <cellStyle name="标题 1 3 9" xfId="2069"/>
    <cellStyle name="输出 4 6 2" xfId="2070"/>
    <cellStyle name="标题 1 4 10" xfId="2071"/>
    <cellStyle name="输出 4 6 3" xfId="2072"/>
    <cellStyle name="标题 1 4 11" xfId="2073"/>
    <cellStyle name="输出 4 6 4" xfId="2074"/>
    <cellStyle name="常规 4 5 2" xfId="2075"/>
    <cellStyle name="标题 1 4 12" xfId="2076"/>
    <cellStyle name="标题 1 4 4 2 2" xfId="2077"/>
    <cellStyle name="输出 4 6 5" xfId="2078"/>
    <cellStyle name="常规 4 5 3" xfId="2079"/>
    <cellStyle name="标题 1 4 13" xfId="2080"/>
    <cellStyle name="标题 1 4 4 2 3" xfId="2081"/>
    <cellStyle name="输出 4 6 6" xfId="2082"/>
    <cellStyle name="常规 4 5 4" xfId="2083"/>
    <cellStyle name="标题 1 4 14" xfId="2084"/>
    <cellStyle name="标题 1 4 4 2 4" xfId="2085"/>
    <cellStyle name="输出 4 6 7" xfId="2086"/>
    <cellStyle name="常规 4 5 5" xfId="2087"/>
    <cellStyle name="标题 1 4 15" xfId="2088"/>
    <cellStyle name="标题 1 4 4 2 5" xfId="2089"/>
    <cellStyle name="输出 4 6 8" xfId="2090"/>
    <cellStyle name="常规 4 5 6" xfId="2091"/>
    <cellStyle name="标题 1 4 16" xfId="2092"/>
    <cellStyle name="输出 4 6 9" xfId="2093"/>
    <cellStyle name="常规 4 5 7" xfId="2094"/>
    <cellStyle name="标题 1 4 17" xfId="2095"/>
    <cellStyle name="标题 2 2 4 10" xfId="2096"/>
    <cellStyle name="标题 1 4 18" xfId="2097"/>
    <cellStyle name="标题 2 2 4 11" xfId="2098"/>
    <cellStyle name="标题 6 3 2 4" xfId="2099"/>
    <cellStyle name="标题 4 2 2 2 2 3" xfId="2100"/>
    <cellStyle name="标题 1 4 2" xfId="2101"/>
    <cellStyle name="检查单元格 6_2016-2018年财政规划附表(2)" xfId="2102"/>
    <cellStyle name="标题 3 5 5 10" xfId="2103"/>
    <cellStyle name="标题 1 4 2 16" xfId="2104"/>
    <cellStyle name="标题 1 4 2 2" xfId="2105"/>
    <cellStyle name="标题 3 3 4 4" xfId="2106"/>
    <cellStyle name="标题 1 4 2 2 10" xfId="2107"/>
    <cellStyle name="标题 3 3 4 5" xfId="2108"/>
    <cellStyle name="标题 2 3 2_2015.1.3县级预算表" xfId="2109"/>
    <cellStyle name="标题 1 4 2 2 11" xfId="2110"/>
    <cellStyle name="标题 3 3 4 6" xfId="2111"/>
    <cellStyle name="标题 1 4 2 2 12" xfId="2112"/>
    <cellStyle name="标题 3 3 4 7" xfId="2113"/>
    <cellStyle name="标题 1 4 2 2 13" xfId="2114"/>
    <cellStyle name="标题 3 3 4 8" xfId="2115"/>
    <cellStyle name="标题 1 4 2 2 14" xfId="2116"/>
    <cellStyle name="链接单元格 2 2 2 10" xfId="2117"/>
    <cellStyle name="标题 3 3 4 9" xfId="2118"/>
    <cellStyle name="标题 1 4 2 2 15" xfId="2119"/>
    <cellStyle name="标题 1 4 2 2 2" xfId="2120"/>
    <cellStyle name="标题 2 8 3" xfId="2121"/>
    <cellStyle name="标题 1 4 2 2 2 2" xfId="2122"/>
    <cellStyle name="标题 2 8 4" xfId="2123"/>
    <cellStyle name="标题 1 4 2 2 2 3" xfId="2124"/>
    <cellStyle name="标题 2 8 5" xfId="2125"/>
    <cellStyle name="标题 1 4 2 2 2 4" xfId="2126"/>
    <cellStyle name="输出 4 2 2 2" xfId="2127"/>
    <cellStyle name="标题 2 8 6" xfId="2128"/>
    <cellStyle name="警告文本 3 2 2 10" xfId="2129"/>
    <cellStyle name="标题 1 4 2 2 2 5" xfId="2130"/>
    <cellStyle name="标题 1 4 2 2 3" xfId="2131"/>
    <cellStyle name="标题 1 4 2 2 3 10" xfId="2132"/>
    <cellStyle name="标题 1 4 2 2 3 11" xfId="2133"/>
    <cellStyle name="标题 1 4 2 2 3 12" xfId="2134"/>
    <cellStyle name="标题 4 2 2 2_2016-2018年财政规划附表(2)" xfId="2135"/>
    <cellStyle name="标题 1 4 2 2 3 13" xfId="2136"/>
    <cellStyle name="标题 1 4 2 2 3 2" xfId="2137"/>
    <cellStyle name="输出 3 4 2" xfId="2138"/>
    <cellStyle name="标题 4 5 2 3 10" xfId="2139"/>
    <cellStyle name="标题 1 4 2 2 3 3" xfId="2140"/>
    <cellStyle name="输出 3 4 3" xfId="2141"/>
    <cellStyle name="标题 3 3 2_2015.1.3县级预算表" xfId="2142"/>
    <cellStyle name="标题 4 5 2 3 11" xfId="2143"/>
    <cellStyle name="标题 1 4 2 2 3 4" xfId="2144"/>
    <cellStyle name="输出 3 4 4" xfId="2145"/>
    <cellStyle name="常规 3 3 2" xfId="2146"/>
    <cellStyle name="标题 4 5 2 3 12" xfId="2147"/>
    <cellStyle name="标题 1 4 2 2 3 5" xfId="2148"/>
    <cellStyle name="输出 3 4 5" xfId="2149"/>
    <cellStyle name="常规 3 3 3" xfId="2150"/>
    <cellStyle name="标题 4 5 2 3 13" xfId="2151"/>
    <cellStyle name="标题 1 4 2 2 3 6" xfId="2152"/>
    <cellStyle name="标题 1 4 2 2 3 7" xfId="2153"/>
    <cellStyle name="标题 1 4 2 2 3 8" xfId="2154"/>
    <cellStyle name="标题 5 3 2 2" xfId="2155"/>
    <cellStyle name="标题 1 4 2 2 3 9" xfId="2156"/>
    <cellStyle name="标题 5 3 2 3" xfId="2157"/>
    <cellStyle name="常规 2 5 4 9" xfId="2158"/>
    <cellStyle name="标题 2 3_2015.1.3县级预算表" xfId="2159"/>
    <cellStyle name="检查单元格 3 17" xfId="2160"/>
    <cellStyle name="标题 5 2 4 2" xfId="2161"/>
    <cellStyle name="标题 1 4 2 2 4" xfId="2162"/>
    <cellStyle name="检查单元格 3 18" xfId="2163"/>
    <cellStyle name="标题 5 2 4 3" xfId="2164"/>
    <cellStyle name="标题 1 4 2 2 5" xfId="2165"/>
    <cellStyle name="标题 5 2 4 4" xfId="2166"/>
    <cellStyle name="标题 1 4 2 2 6" xfId="2167"/>
    <cellStyle name="标题 5 2 4 5" xfId="2168"/>
    <cellStyle name="标题 1 4 2 2 7" xfId="2169"/>
    <cellStyle name="标题 5 2 4 6" xfId="2170"/>
    <cellStyle name="标题 1 4 2 2 8" xfId="2171"/>
    <cellStyle name="警告文本 4 4_2016-2018年财政规划附表(2)" xfId="2172"/>
    <cellStyle name="标题 5 2 4 7" xfId="2173"/>
    <cellStyle name="标题 1 4 2 2 9" xfId="2174"/>
    <cellStyle name="标题 4 4 6 10" xfId="2175"/>
    <cellStyle name="标题 3 4 4 2 2" xfId="2176"/>
    <cellStyle name="标题 1 4 2 2_2016-2018年财政规划附表(2)" xfId="2177"/>
    <cellStyle name="标题 1 4 2 3" xfId="2178"/>
    <cellStyle name="标题 1 4 2 3 2" xfId="2179"/>
    <cellStyle name="输入 4 3 14" xfId="2180"/>
    <cellStyle name="标题 3 2_2015.1.3县级预算表" xfId="2181"/>
    <cellStyle name="标题 2 2 10" xfId="2182"/>
    <cellStyle name="标题 1 4 2 3 3" xfId="2183"/>
    <cellStyle name="标题 2 2 11" xfId="2184"/>
    <cellStyle name="标题 1 4 2 3 4" xfId="2185"/>
    <cellStyle name="标题 2 2 12" xfId="2186"/>
    <cellStyle name="标题 1 4 2 3 5" xfId="2187"/>
    <cellStyle name="标题 1 4 2 4" xfId="2188"/>
    <cellStyle name="标题 1 4 2 4 10" xfId="2189"/>
    <cellStyle name="标题 8 3 2 3" xfId="2190"/>
    <cellStyle name="适中 3 2 7" xfId="2191"/>
    <cellStyle name="标题 8 2 15" xfId="2192"/>
    <cellStyle name="标题 8 3_2016-2018年财政规划附表(2)" xfId="2193"/>
    <cellStyle name="标题 1 4 2 4 11" xfId="2194"/>
    <cellStyle name="标题 8 3 2 4" xfId="2195"/>
    <cellStyle name="标题 1 4 2 4 12" xfId="2196"/>
    <cellStyle name="标题 8 3 2 5" xfId="2197"/>
    <cellStyle name="标题 1 4 2 4 13" xfId="2198"/>
    <cellStyle name="标题 8 2 3" xfId="2199"/>
    <cellStyle name="标题 1 4 2 4 2" xfId="2200"/>
    <cellStyle name="标题 8 2 4" xfId="2201"/>
    <cellStyle name="标题 1 4 2 4 3" xfId="2202"/>
    <cellStyle name="标题 8 2 5" xfId="2203"/>
    <cellStyle name="标题 1 4 2 4 4" xfId="2204"/>
    <cellStyle name="标题 8 2 6" xfId="2205"/>
    <cellStyle name="标题 1 4 2 4 5" xfId="2206"/>
    <cellStyle name="标题 8 2 7" xfId="2207"/>
    <cellStyle name="标题 1 4 2 4 6" xfId="2208"/>
    <cellStyle name="标题 8 2 8" xfId="2209"/>
    <cellStyle name="标题 1 4 2 4 7" xfId="2210"/>
    <cellStyle name="标题 8 2 9" xfId="2211"/>
    <cellStyle name="标题 1 4 2 4 8" xfId="2212"/>
    <cellStyle name="标题 1 4 2 4 9" xfId="2213"/>
    <cellStyle name="标题 1 4 2 5" xfId="2214"/>
    <cellStyle name="标题 4 4 2 2 10" xfId="2215"/>
    <cellStyle name="标题 1 4 2 6" xfId="2216"/>
    <cellStyle name="标题 4 4 2 2 11" xfId="2217"/>
    <cellStyle name="好 4_2015.1.3县级预算表" xfId="2218"/>
    <cellStyle name="标题 1 4 2 7" xfId="2219"/>
    <cellStyle name="汇总 3 2 2 3 2" xfId="2220"/>
    <cellStyle name="标题 4 4 2 2 12" xfId="2221"/>
    <cellStyle name="标题 1 4 2 8" xfId="2222"/>
    <cellStyle name="汇总 3 2 2 3 3" xfId="2223"/>
    <cellStyle name="标题 4 4 2 2 13" xfId="2224"/>
    <cellStyle name="标题 1 4 2 9" xfId="2225"/>
    <cellStyle name="标题 3 4 3 3 2" xfId="2226"/>
    <cellStyle name="差 3 2 2 2 3" xfId="2227"/>
    <cellStyle name="标题 1 4 2_2015.1.3县级预算表" xfId="2228"/>
    <cellStyle name="标题 2 4 6 12" xfId="2229"/>
    <cellStyle name="标题 6 3 2 5" xfId="2230"/>
    <cellStyle name="标题 4 2 2 2 2 4" xfId="2231"/>
    <cellStyle name="标题 1 4 3" xfId="2232"/>
    <cellStyle name="标题 1 4 3 10" xfId="2233"/>
    <cellStyle name="标题 1 4 3 11" xfId="2234"/>
    <cellStyle name="标题 1 4 3 12" xfId="2235"/>
    <cellStyle name="标题 1 4 3 13" xfId="2236"/>
    <cellStyle name="标题 1 4 3 14" xfId="2237"/>
    <cellStyle name="标题 1 4 3 15" xfId="2238"/>
    <cellStyle name="标题 4 4 6 13" xfId="2239"/>
    <cellStyle name="标题 3 4 4 2 5" xfId="2240"/>
    <cellStyle name="检查单元格 3 4 3 11" xfId="2241"/>
    <cellStyle name="标题 1 4 3 2" xfId="2242"/>
    <cellStyle name="标题 1 4 3 2 2" xfId="2243"/>
    <cellStyle name="好 3 2 4 2" xfId="2244"/>
    <cellStyle name="标题 1 4 3 2 3" xfId="2245"/>
    <cellStyle name="好 3 2 4 3" xfId="2246"/>
    <cellStyle name="标题 1 4 3 2 4" xfId="2247"/>
    <cellStyle name="好 3 2 4 4" xfId="2248"/>
    <cellStyle name="标题 1 4 3 2 5" xfId="2249"/>
    <cellStyle name="检查单元格 3 4 3 12" xfId="2250"/>
    <cellStyle name="标题 1 4 3 3" xfId="2251"/>
    <cellStyle name="差 2 2 14" xfId="2252"/>
    <cellStyle name="标题 1 4 3 3 10" xfId="2253"/>
    <cellStyle name="差 2 2 15" xfId="2254"/>
    <cellStyle name="标题 1 4 3 3 11" xfId="2255"/>
    <cellStyle name="差 2 2 16" xfId="2256"/>
    <cellStyle name="标题 1 4 3 3 12" xfId="2257"/>
    <cellStyle name="标题 1 4 3 3 13" xfId="2258"/>
    <cellStyle name="标题 1 4 3 3 2" xfId="2259"/>
    <cellStyle name="标题 2 7 10" xfId="2260"/>
    <cellStyle name="标题 1 4 3 3 3" xfId="2261"/>
    <cellStyle name="标题 2 7 11" xfId="2262"/>
    <cellStyle name="标题 1 4 3 3 4" xfId="2263"/>
    <cellStyle name="标题 2 7 12" xfId="2264"/>
    <cellStyle name="差 3 2 2_2016-2018年财政规划附表(2)" xfId="2265"/>
    <cellStyle name="标题 1 4 3 3 5" xfId="2266"/>
    <cellStyle name="标题 2 7 13" xfId="2267"/>
    <cellStyle name="标题 1 4 3 3 6" xfId="2268"/>
    <cellStyle name="标题 2 7 14" xfId="2269"/>
    <cellStyle name="标题 1 4 3 3 7" xfId="2270"/>
    <cellStyle name="标题 2 7 15" xfId="2271"/>
    <cellStyle name="标题 1 4 3 3 8" xfId="2272"/>
    <cellStyle name="标题 1 4 3 3 9" xfId="2273"/>
    <cellStyle name="检查单元格 3 4 3 13" xfId="2274"/>
    <cellStyle name="标题 1 4 3 4" xfId="2275"/>
    <cellStyle name="标题 1 4 3 5" xfId="2276"/>
    <cellStyle name="标题 1 4 3 6" xfId="2277"/>
    <cellStyle name="标题 1 4 3 7" xfId="2278"/>
    <cellStyle name="标题 1 4 3 8" xfId="2279"/>
    <cellStyle name="标题 1 4 3 9" xfId="2280"/>
    <cellStyle name="标题 4 2 2 2 2 5" xfId="2281"/>
    <cellStyle name="标题 1 4 4" xfId="2282"/>
    <cellStyle name="标题 6_2015.1.3县级预算表" xfId="2283"/>
    <cellStyle name="标题 1 4 4 10" xfId="2284"/>
    <cellStyle name="标题 1 4 4 11" xfId="2285"/>
    <cellStyle name="标题 1 4 4 12" xfId="2286"/>
    <cellStyle name="标题 1 4 4 13" xfId="2287"/>
    <cellStyle name="标题 1 4 4 14" xfId="2288"/>
    <cellStyle name="输出 3 2" xfId="2289"/>
    <cellStyle name="标题 1 4 4 15" xfId="2290"/>
    <cellStyle name="标题 3 4 4 3 5" xfId="2291"/>
    <cellStyle name="输出 4 6 12" xfId="2292"/>
    <cellStyle name="标题 1 4 4 2" xfId="2293"/>
    <cellStyle name="标题 3 4 4 3 6" xfId="2294"/>
    <cellStyle name="输出 4 6 13" xfId="2295"/>
    <cellStyle name="标题 1 4 4 3" xfId="2296"/>
    <cellStyle name="标题 3 3 3 3 9" xfId="2297"/>
    <cellStyle name="标题 1 4 4 3 10" xfId="2298"/>
    <cellStyle name="标题 1 4 4 3 11" xfId="2299"/>
    <cellStyle name="标题 1 4 4 3 12" xfId="2300"/>
    <cellStyle name="标题 2 3 3 3 10" xfId="2301"/>
    <cellStyle name="标题 1 4 4 3 13" xfId="2302"/>
    <cellStyle name="标题 1 4 4 3 2" xfId="2303"/>
    <cellStyle name="标题 1 4 4 3 3" xfId="2304"/>
    <cellStyle name="标题 1 4 4 3 4" xfId="2305"/>
    <cellStyle name="标题 1 4 4 3 5" xfId="2306"/>
    <cellStyle name="标题 1 4 4 3 6" xfId="2307"/>
    <cellStyle name="标题 1 4 4 3 7" xfId="2308"/>
    <cellStyle name="标题 1 4 4 3 8" xfId="2309"/>
    <cellStyle name="标题 2 3 2 2 3 10" xfId="2310"/>
    <cellStyle name="标题 1 4 4 3 9" xfId="2311"/>
    <cellStyle name="输出 2 2 2 10" xfId="2312"/>
    <cellStyle name="标题 3 4 4 3 7" xfId="2313"/>
    <cellStyle name="标题 1 4 4 4" xfId="2314"/>
    <cellStyle name="输出 2 2 2 11" xfId="2315"/>
    <cellStyle name="标题 3 4 4 3 8" xfId="2316"/>
    <cellStyle name="标题 1 4 4 5" xfId="2317"/>
    <cellStyle name="输出 2 2 2 12" xfId="2318"/>
    <cellStyle name="标题 3 4 4 3 9" xfId="2319"/>
    <cellStyle name="标题 1 4 4 6" xfId="2320"/>
    <cellStyle name="标题 1 4 4 7" xfId="2321"/>
    <cellStyle name="标题 1 4 4 8" xfId="2322"/>
    <cellStyle name="标题 1 4 4 9" xfId="2323"/>
    <cellStyle name="标题 1 4 4_2016-2018年财政规划附表(2)" xfId="2324"/>
    <cellStyle name="标题 1 4 5" xfId="2325"/>
    <cellStyle name="标题 1 4 5 2" xfId="2326"/>
    <cellStyle name="标题 1 4 5 3" xfId="2327"/>
    <cellStyle name="标题 1 4 5 4" xfId="2328"/>
    <cellStyle name="标题 1 4 5 5" xfId="2329"/>
    <cellStyle name="标题 1 4 6" xfId="2330"/>
    <cellStyle name="标题 1 4 6 10" xfId="2331"/>
    <cellStyle name="标题 1 4 6 11" xfId="2332"/>
    <cellStyle name="标题 1 4 6 12" xfId="2333"/>
    <cellStyle name="标题 1 4 6 13" xfId="2334"/>
    <cellStyle name="标题 1 4 6 2" xfId="2335"/>
    <cellStyle name="标题 6 2 14" xfId="2336"/>
    <cellStyle name="标题 1 4 6 3" xfId="2337"/>
    <cellStyle name="标题 6 2 15" xfId="2338"/>
    <cellStyle name="标题 1 4 6 4" xfId="2339"/>
    <cellStyle name="标题 6 2 16" xfId="2340"/>
    <cellStyle name="标题 1 4 6 5" xfId="2341"/>
    <cellStyle name="标题 1 4 6 6" xfId="2342"/>
    <cellStyle name="标题 1 4 6 7" xfId="2343"/>
    <cellStyle name="标题 1 4 6 8" xfId="2344"/>
    <cellStyle name="标题 1 4 6 9" xfId="2345"/>
    <cellStyle name="标题 1 4 7" xfId="2346"/>
    <cellStyle name="标题 1 4 8" xfId="2347"/>
    <cellStyle name="常规 4 2 12" xfId="2348"/>
    <cellStyle name="标题 2 3 2 2 3 2" xfId="2349"/>
    <cellStyle name="标题 1 4 9" xfId="2350"/>
    <cellStyle name="标题 2 5 3 2 3" xfId="2351"/>
    <cellStyle name="标题 1 5 10" xfId="2352"/>
    <cellStyle name="标题 2 5 3 2 4" xfId="2353"/>
    <cellStyle name="标题 2 4 2 2_2016-2018年财政规划附表(2)" xfId="2354"/>
    <cellStyle name="标题 1 5 11" xfId="2355"/>
    <cellStyle name="标题 2 5 3 2 5" xfId="2356"/>
    <cellStyle name="标题 1 5 12" xfId="2357"/>
    <cellStyle name="标题 1 5 13" xfId="2358"/>
    <cellStyle name="标题 1 5 14" xfId="2359"/>
    <cellStyle name="标题 1 5 15" xfId="2360"/>
    <cellStyle name="标题 1 5 17" xfId="2361"/>
    <cellStyle name="标题 1 5 2 14" xfId="2362"/>
    <cellStyle name="输入 4 3_2016-2018年财政规划附表(2)" xfId="2363"/>
    <cellStyle name="标题 1 5 2 15" xfId="2364"/>
    <cellStyle name="标题 4 2 4 8" xfId="2365"/>
    <cellStyle name="标题 1 5 2 2" xfId="2366"/>
    <cellStyle name="标题 1 5 2 2 2" xfId="2367"/>
    <cellStyle name="标题 1 5 2 2 3" xfId="2368"/>
    <cellStyle name="标题 6 2 4 2" xfId="2369"/>
    <cellStyle name="标题 1 5 2 2 4" xfId="2370"/>
    <cellStyle name="标题 6 2 4 3" xfId="2371"/>
    <cellStyle name="标题 1 5 2 2 5" xfId="2372"/>
    <cellStyle name="标题 4 2 4 9" xfId="2373"/>
    <cellStyle name="标题 1 5 2 3" xfId="2374"/>
    <cellStyle name="标题 1 5 2 3 10" xfId="2375"/>
    <cellStyle name="标题 1 5 2 3 11" xfId="2376"/>
    <cellStyle name="标题 1 5 2 3 12" xfId="2377"/>
    <cellStyle name="标题 1 5 2 3 13" xfId="2378"/>
    <cellStyle name="标题 1 5 2 3 2" xfId="2379"/>
    <cellStyle name="解释性文本 3 3" xfId="2380"/>
    <cellStyle name="标题 7 2 10" xfId="2381"/>
    <cellStyle name="标题 1 5 2 3 3" xfId="2382"/>
    <cellStyle name="解释性文本 3 4" xfId="2383"/>
    <cellStyle name="标题 7 2 11" xfId="2384"/>
    <cellStyle name="标题 1 5 2 3 4" xfId="2385"/>
    <cellStyle name="解释性文本 3 5" xfId="2386"/>
    <cellStyle name="标题 7 2 12" xfId="2387"/>
    <cellStyle name="标题 1 5 2 3 5" xfId="2388"/>
    <cellStyle name="解释性文本 3 6" xfId="2389"/>
    <cellStyle name="标题 7 2 13" xfId="2390"/>
    <cellStyle name="标题 1 5 2 3 6" xfId="2391"/>
    <cellStyle name="解释性文本 3 7" xfId="2392"/>
    <cellStyle name="标题 7 2 14" xfId="2393"/>
    <cellStyle name="标题 1 5 2 3 7" xfId="2394"/>
    <cellStyle name="解释性文本 3 8" xfId="2395"/>
    <cellStyle name="标题 7 2 15" xfId="2396"/>
    <cellStyle name="标题 1 5 2 3 8" xfId="2397"/>
    <cellStyle name="解释性文本 3 9" xfId="2398"/>
    <cellStyle name="标题 7 2 16" xfId="2399"/>
    <cellStyle name="标题 1 5 2 3 9" xfId="2400"/>
    <cellStyle name="标题 1 5 2 4" xfId="2401"/>
    <cellStyle name="标题 1 5 2 5" xfId="2402"/>
    <cellStyle name="差 2" xfId="2403"/>
    <cellStyle name="标题 2 5 2 3 3" xfId="2404"/>
    <cellStyle name="差 4" xfId="2405"/>
    <cellStyle name="标题 1 5 2 7" xfId="2406"/>
    <cellStyle name="标题 2 5 2 3 4" xfId="2407"/>
    <cellStyle name="差 5" xfId="2408"/>
    <cellStyle name="标题 1 5 2 8" xfId="2409"/>
    <cellStyle name="标题 2 5 2 3 5" xfId="2410"/>
    <cellStyle name="差 6" xfId="2411"/>
    <cellStyle name="标题 1 5 2 9" xfId="2412"/>
    <cellStyle name="标题 3 3 3 10" xfId="2413"/>
    <cellStyle name="链接单元格 4 4 2" xfId="2414"/>
    <cellStyle name="差 3 2 6" xfId="2415"/>
    <cellStyle name="标题 3 2 2 3 4" xfId="2416"/>
    <cellStyle name="标题 1 5 2_2016-2018年财政规划附表(2)" xfId="2417"/>
    <cellStyle name="好 2 2 2 3 11" xfId="2418"/>
    <cellStyle name="标题 6 3 3 5" xfId="2419"/>
    <cellStyle name="标题 4 3 2 2 11" xfId="2420"/>
    <cellStyle name="标题 4 2 2 2 3 4" xfId="2421"/>
    <cellStyle name="标题 1 5 3" xfId="2422"/>
    <cellStyle name="标题 1 5 3 12" xfId="2423"/>
    <cellStyle name="标题 4 4 4 4" xfId="2424"/>
    <cellStyle name="标题 1 5 3 13" xfId="2425"/>
    <cellStyle name="标题 4 4 4 5" xfId="2426"/>
    <cellStyle name="标题 1 5 3 14" xfId="2427"/>
    <cellStyle name="标题 4 4 4 6" xfId="2428"/>
    <cellStyle name="标题 1 5 3 15" xfId="2429"/>
    <cellStyle name="标题 4 4 4 7" xfId="2430"/>
    <cellStyle name="标题 1 5 3 2" xfId="2431"/>
    <cellStyle name="标题 3 4 6 13" xfId="2432"/>
    <cellStyle name="计算 3 4 14" xfId="2433"/>
    <cellStyle name="标题 1 5 3 2 2" xfId="2434"/>
    <cellStyle name="计算 3 4 15" xfId="2435"/>
    <cellStyle name="好 4 2 4 2" xfId="2436"/>
    <cellStyle name="标题 1 5 3 2 3" xfId="2437"/>
    <cellStyle name="好 4 2 4 3" xfId="2438"/>
    <cellStyle name="标题 1 5 3 2 4" xfId="2439"/>
    <cellStyle name="好 4 2 4 4" xfId="2440"/>
    <cellStyle name="标题 1 5 3 2 5" xfId="2441"/>
    <cellStyle name="标题 1 5 3 3" xfId="2442"/>
    <cellStyle name="标题 1 5 3 3 10" xfId="2443"/>
    <cellStyle name="标题 1 5 3 3 11" xfId="2444"/>
    <cellStyle name="标题 1 5 3 3 12" xfId="2445"/>
    <cellStyle name="标题 1 5 3 3 2" xfId="2446"/>
    <cellStyle name="标题 1 5 3 3 3" xfId="2447"/>
    <cellStyle name="标题 1 5 3 3 4" xfId="2448"/>
    <cellStyle name="标题 1 5 3 3 5" xfId="2449"/>
    <cellStyle name="标题 1 7 2" xfId="2450"/>
    <cellStyle name="常规 2 3 2 2 2_2016-2018年财政规划附表(2)" xfId="2451"/>
    <cellStyle name="标题 1 5 3 3 6" xfId="2452"/>
    <cellStyle name="标题 1 7 3" xfId="2453"/>
    <cellStyle name="标题 1 5 3 3 7" xfId="2454"/>
    <cellStyle name="标题 1 7 4" xfId="2455"/>
    <cellStyle name="输出 2 2 2" xfId="2456"/>
    <cellStyle name="标题 1 5 3 3 8" xfId="2457"/>
    <cellStyle name="标题 1 7 5" xfId="2458"/>
    <cellStyle name="输出 2 2 3" xfId="2459"/>
    <cellStyle name="标题 1 5 3 3 9" xfId="2460"/>
    <cellStyle name="标题 1 5 3 4" xfId="2461"/>
    <cellStyle name="标题 1 5 3 5" xfId="2462"/>
    <cellStyle name="标题 1 5 3 6" xfId="2463"/>
    <cellStyle name="标题 1 5 3 7" xfId="2464"/>
    <cellStyle name="适中 7_2016-2018年财政规划附表(2)" xfId="2465"/>
    <cellStyle name="标题 1 5 3 8" xfId="2466"/>
    <cellStyle name="标题 1 5 3 9" xfId="2467"/>
    <cellStyle name="好 2 2 2 3 12" xfId="2468"/>
    <cellStyle name="标题 6 3 3 6" xfId="2469"/>
    <cellStyle name="标题 4 3 2 2 12" xfId="2470"/>
    <cellStyle name="标题 4 2 2 2 3 5" xfId="2471"/>
    <cellStyle name="标题 1 5 4" xfId="2472"/>
    <cellStyle name="标题 4 2 6 8" xfId="2473"/>
    <cellStyle name="标题 3 4 2 2 14" xfId="2474"/>
    <cellStyle name="标题 1 5 4 2" xfId="2475"/>
    <cellStyle name="标题 4 2 6 9" xfId="2476"/>
    <cellStyle name="标题 3 4 2 2 15" xfId="2477"/>
    <cellStyle name="标题 1 5 4 3" xfId="2478"/>
    <cellStyle name="标题 1 5 4 4" xfId="2479"/>
    <cellStyle name="标题 1 5 4 5" xfId="2480"/>
    <cellStyle name="好 2 2 2 3 13" xfId="2481"/>
    <cellStyle name="标题 6 3 3 7" xfId="2482"/>
    <cellStyle name="标题 4 3 2 2 13" xfId="2483"/>
    <cellStyle name="标题 4 2 2 2 3 6" xfId="2484"/>
    <cellStyle name="标题 1 5 5" xfId="2485"/>
    <cellStyle name="标题 1 5 5 10" xfId="2486"/>
    <cellStyle name="标题 2 2 3 9" xfId="2487"/>
    <cellStyle name="标题 1 5 5 11" xfId="2488"/>
    <cellStyle name="标题 1 5 5 12" xfId="2489"/>
    <cellStyle name="标题 1 5 5 13" xfId="2490"/>
    <cellStyle name="标题 2 3 2 2 2" xfId="2491"/>
    <cellStyle name="标题 1 5 5 2" xfId="2492"/>
    <cellStyle name="标题 1 5 5 3" xfId="2493"/>
    <cellStyle name="标题 1 5 5 4" xfId="2494"/>
    <cellStyle name="标题 1 5 5 5" xfId="2495"/>
    <cellStyle name="标题 6 3 3 8" xfId="2496"/>
    <cellStyle name="标题 4 3 2 2 14" xfId="2497"/>
    <cellStyle name="标题 4 2 2 2 3 7" xfId="2498"/>
    <cellStyle name="标题 1 5 6" xfId="2499"/>
    <cellStyle name="标题 6 3 3 9" xfId="2500"/>
    <cellStyle name="标题 4 3 2 2 15" xfId="2501"/>
    <cellStyle name="标题 4 2 2 2 3 8" xfId="2502"/>
    <cellStyle name="标题 1 5 7" xfId="2503"/>
    <cellStyle name="标题 4 2 2 2 3 9" xfId="2504"/>
    <cellStyle name="标题 1 5 8" xfId="2505"/>
    <cellStyle name="标题 2 5 2_2016-2018年财政规划附表(2)" xfId="2506"/>
    <cellStyle name="标题 1 5 9" xfId="2507"/>
    <cellStyle name="标题 3 2 3 4" xfId="2508"/>
    <cellStyle name="标题 1 6 10" xfId="2509"/>
    <cellStyle name="标题 3 2 3 5" xfId="2510"/>
    <cellStyle name="标题 1 6 11" xfId="2511"/>
    <cellStyle name="标题 3 2 3 6" xfId="2512"/>
    <cellStyle name="标题 1 6 12" xfId="2513"/>
    <cellStyle name="标题 3 2 3 7" xfId="2514"/>
    <cellStyle name="注释 6 2" xfId="2515"/>
    <cellStyle name="标题 1 6 13" xfId="2516"/>
    <cellStyle name="标题 3 2 3 8" xfId="2517"/>
    <cellStyle name="注释 6 3" xfId="2518"/>
    <cellStyle name="标题 1 6 14" xfId="2519"/>
    <cellStyle name="标题 3 2 3 9" xfId="2520"/>
    <cellStyle name="注释 6 4" xfId="2521"/>
    <cellStyle name="标题 1 6 15" xfId="2522"/>
    <cellStyle name="标题 1 6 2" xfId="2523"/>
    <cellStyle name="标题 4 3 4 8" xfId="2524"/>
    <cellStyle name="标题 1 6 2 2" xfId="2525"/>
    <cellStyle name="标题 4 3 4 9" xfId="2526"/>
    <cellStyle name="标题 1 6 2 3" xfId="2527"/>
    <cellStyle name="标题 1 6 2 4" xfId="2528"/>
    <cellStyle name="计算 5 2_2016-2018年财政规划附表(2)" xfId="2529"/>
    <cellStyle name="标题 1 6 2 5" xfId="2530"/>
    <cellStyle name="注释 2 2 2 10" xfId="2531"/>
    <cellStyle name="标题 1 6 3" xfId="2532"/>
    <cellStyle name="标题 1 6 3 10" xfId="2533"/>
    <cellStyle name="标题 1 6 3 11" xfId="2534"/>
    <cellStyle name="差 5 2 3 13" xfId="2535"/>
    <cellStyle name="差 2 3 3 2" xfId="2536"/>
    <cellStyle name="输入 2 2 2_2016-2018年财政规划附表(2)" xfId="2537"/>
    <cellStyle name="标题 1 6 3 12" xfId="2538"/>
    <cellStyle name="差 2 3 3 3" xfId="2539"/>
    <cellStyle name="标题 1 6 3 13" xfId="2540"/>
    <cellStyle name="标题 13" xfId="2541"/>
    <cellStyle name="标题 1 6 3 2" xfId="2542"/>
    <cellStyle name="标题 14" xfId="2543"/>
    <cellStyle name="标题 1 6 3 3" xfId="2544"/>
    <cellStyle name="标题 15" xfId="2545"/>
    <cellStyle name="标题 1 6 3 4" xfId="2546"/>
    <cellStyle name="标题 1 6 3 5" xfId="2547"/>
    <cellStyle name="常规 6 3_2016-2018年财政规划附表(2)" xfId="2548"/>
    <cellStyle name="标题 1 6 3 6" xfId="2549"/>
    <cellStyle name="差 2 3 10" xfId="2550"/>
    <cellStyle name="标题 1 6 3 7" xfId="2551"/>
    <cellStyle name="差 2 3 11" xfId="2552"/>
    <cellStyle name="标题 1 6 3 8" xfId="2553"/>
    <cellStyle name="差 2 3 12" xfId="2554"/>
    <cellStyle name="标题 1 6 3 9" xfId="2555"/>
    <cellStyle name="注释 2 2 2 11" xfId="2556"/>
    <cellStyle name="标题 1 6 4" xfId="2557"/>
    <cellStyle name="注释 2 2 2 12" xfId="2558"/>
    <cellStyle name="标题 1 6 5" xfId="2559"/>
    <cellStyle name="标题 3 6 2 2" xfId="2560"/>
    <cellStyle name="注释 2 2 2 13" xfId="2561"/>
    <cellStyle name="标题 1 6 6" xfId="2562"/>
    <cellStyle name="标题 3 6 2 3" xfId="2563"/>
    <cellStyle name="注释 2 2 2 14" xfId="2564"/>
    <cellStyle name="标题 1 6 7" xfId="2565"/>
    <cellStyle name="标题 3 6 2 4" xfId="2566"/>
    <cellStyle name="注释 2 2 2 15" xfId="2567"/>
    <cellStyle name="标题 1 6 8" xfId="2568"/>
    <cellStyle name="标题 3 6 2 5" xfId="2569"/>
    <cellStyle name="标题 1 6 9" xfId="2570"/>
    <cellStyle name="标题 1 7 13" xfId="2571"/>
    <cellStyle name="标题 1 7 14" xfId="2572"/>
    <cellStyle name="标题 1 7 15" xfId="2573"/>
    <cellStyle name="标题 4 4 4 8" xfId="2574"/>
    <cellStyle name="标题 1 7 2 2" xfId="2575"/>
    <cellStyle name="标题 4 4 4 9" xfId="2576"/>
    <cellStyle name="标题 1 7 2 3" xfId="2577"/>
    <cellStyle name="标题 1 7 2 4" xfId="2578"/>
    <cellStyle name="标题 1 7 2 5" xfId="2579"/>
    <cellStyle name="标题 1 7 3 10" xfId="2580"/>
    <cellStyle name="标题 1 7 3 11" xfId="2581"/>
    <cellStyle name="标题 1 7 3 12" xfId="2582"/>
    <cellStyle name="标题 1 7 3 13" xfId="2583"/>
    <cellStyle name="常规 2 3 4 3 12" xfId="2584"/>
    <cellStyle name="标题 1 7 3 9" xfId="2585"/>
    <cellStyle name="标题 3 6 3 2" xfId="2586"/>
    <cellStyle name="标题 1 7 6" xfId="2587"/>
    <cellStyle name="输出 2 2 5" xfId="2588"/>
    <cellStyle name="标题 5 2_2015.1.3县级预算表" xfId="2589"/>
    <cellStyle name="标题 3 6 3 3" xfId="2590"/>
    <cellStyle name="标题 1 7 7" xfId="2591"/>
    <cellStyle name="标题 3 6 3 4" xfId="2592"/>
    <cellStyle name="标题 1 7 8" xfId="2593"/>
    <cellStyle name="标题 3 6 3 5" xfId="2594"/>
    <cellStyle name="标题 1 7 9" xfId="2595"/>
    <cellStyle name="标题 4 6 7" xfId="2596"/>
    <cellStyle name="标题 1 8 13" xfId="2597"/>
    <cellStyle name="标题 1 8 2" xfId="2598"/>
    <cellStyle name="标题 1 8 3" xfId="2599"/>
    <cellStyle name="标题 1 8 4" xfId="2600"/>
    <cellStyle name="标题 1 8 5" xfId="2601"/>
    <cellStyle name="标题 1 8 6" xfId="2602"/>
    <cellStyle name="标题 1 8 7" xfId="2603"/>
    <cellStyle name="标题 1 8 8" xfId="2604"/>
    <cellStyle name="标题 1 8 9" xfId="2605"/>
    <cellStyle name="标题 1 9" xfId="2606"/>
    <cellStyle name="标题 2 5 3 3 9" xfId="2607"/>
    <cellStyle name="标题 10 10" xfId="2608"/>
    <cellStyle name="标题 10 11" xfId="2609"/>
    <cellStyle name="标题 10 12" xfId="2610"/>
    <cellStyle name="标题 10 13" xfId="2611"/>
    <cellStyle name="标题 10 14" xfId="2612"/>
    <cellStyle name="标题 10 15" xfId="2613"/>
    <cellStyle name="适中 6 3 11" xfId="2614"/>
    <cellStyle name="常规 7 5 6" xfId="2615"/>
    <cellStyle name="标题 10 2" xfId="2616"/>
    <cellStyle name="计算 6 3 12" xfId="2617"/>
    <cellStyle name="标题 10 2 2" xfId="2618"/>
    <cellStyle name="计算 8 10" xfId="2619"/>
    <cellStyle name="标题 3 3 4 2 2" xfId="2620"/>
    <cellStyle name="计算 6 3 13" xfId="2621"/>
    <cellStyle name="标题 10 2 3" xfId="2622"/>
    <cellStyle name="计算 8 11" xfId="2623"/>
    <cellStyle name="标题 3 3 4 2 3" xfId="2624"/>
    <cellStyle name="标题 10 2 4" xfId="2625"/>
    <cellStyle name="计算 8 12" xfId="2626"/>
    <cellStyle name="标题 3 3 4 2 4" xfId="2627"/>
    <cellStyle name="标题 10 2 5" xfId="2628"/>
    <cellStyle name="适中 6 3 12" xfId="2629"/>
    <cellStyle name="常规 7 5 7" xfId="2630"/>
    <cellStyle name="标题 10 3" xfId="2631"/>
    <cellStyle name="标题 2 4 4 3 8" xfId="2632"/>
    <cellStyle name="标题 10 3 10" xfId="2633"/>
    <cellStyle name="标题 2 4 4 3 9" xfId="2634"/>
    <cellStyle name="标题 10 3 11" xfId="2635"/>
    <cellStyle name="标题 10 3 12" xfId="2636"/>
    <cellStyle name="标题 4 5 2 10" xfId="2637"/>
    <cellStyle name="标题 10 3 13" xfId="2638"/>
    <cellStyle name="标题 3 3 4 3 4" xfId="2639"/>
    <cellStyle name="标题 10 3 5" xfId="2640"/>
    <cellStyle name="标题 3 3 4 3 5" xfId="2641"/>
    <cellStyle name="标题 10 3 6" xfId="2642"/>
    <cellStyle name="适中 6 3 13" xfId="2643"/>
    <cellStyle name="常规 7 5 8" xfId="2644"/>
    <cellStyle name="标题 10 4" xfId="2645"/>
    <cellStyle name="常规 7 5 9" xfId="2646"/>
    <cellStyle name="标题 10 5" xfId="2647"/>
    <cellStyle name="标题 10 6" xfId="2648"/>
    <cellStyle name="标题 10 7" xfId="2649"/>
    <cellStyle name="标题 10 8" xfId="2650"/>
    <cellStyle name="检查单元格 4 3 3 2" xfId="2651"/>
    <cellStyle name="标题 10 9" xfId="2652"/>
    <cellStyle name="标题 5 2" xfId="2653"/>
    <cellStyle name="标题 3 3 9" xfId="2654"/>
    <cellStyle name="标题 10_2016-2018年财政规划附表(2)" xfId="2655"/>
    <cellStyle name="标题 11 10" xfId="2656"/>
    <cellStyle name="标题 11 11" xfId="2657"/>
    <cellStyle name="标题 2 4 2 3 2" xfId="2658"/>
    <cellStyle name="标题 11 12" xfId="2659"/>
    <cellStyle name="标题 2 4 2 3 3" xfId="2660"/>
    <cellStyle name="标题 11 13" xfId="2661"/>
    <cellStyle name="标题 3 2 12" xfId="2662"/>
    <cellStyle name="标题 11 2" xfId="2663"/>
    <cellStyle name="输入 2 2 4 4" xfId="2664"/>
    <cellStyle name="标题 3 2 2 2 2 2" xfId="2665"/>
    <cellStyle name="标题 3 2 13" xfId="2666"/>
    <cellStyle name="标题 11 3" xfId="2667"/>
    <cellStyle name="标题 7 3 2 2" xfId="2668"/>
    <cellStyle name="输入 2 2 4 5" xfId="2669"/>
    <cellStyle name="标题 3 2 2 2 2 3" xfId="2670"/>
    <cellStyle name="标题 3 2 14" xfId="2671"/>
    <cellStyle name="标题 11 4" xfId="2672"/>
    <cellStyle name="标题 7 3 2 3" xfId="2673"/>
    <cellStyle name="输入 2 2 4 6" xfId="2674"/>
    <cellStyle name="标题 3 2 2 2 2 4" xfId="2675"/>
    <cellStyle name="标题 3 2 15" xfId="2676"/>
    <cellStyle name="标题 11 5" xfId="2677"/>
    <cellStyle name="标题 7 3 2 4" xfId="2678"/>
    <cellStyle name="标题 4 2 2_2015.1.3县级预算表" xfId="2679"/>
    <cellStyle name="输入 2 2 4 7" xfId="2680"/>
    <cellStyle name="标题 3 2 2 2 2 5" xfId="2681"/>
    <cellStyle name="标题 3 2 16" xfId="2682"/>
    <cellStyle name="标题 2 2 4 3 10" xfId="2683"/>
    <cellStyle name="标题 11 6" xfId="2684"/>
    <cellStyle name="标题 7 3 2 5" xfId="2685"/>
    <cellStyle name="标题 2 4 2 10" xfId="2686"/>
    <cellStyle name="标题 3 2 17" xfId="2687"/>
    <cellStyle name="标题 2 2 4 3 11" xfId="2688"/>
    <cellStyle name="标题 11 7" xfId="2689"/>
    <cellStyle name="标题 2 4 2 11" xfId="2690"/>
    <cellStyle name="标题 3 2 18" xfId="2691"/>
    <cellStyle name="标题 2 2 4 3 12" xfId="2692"/>
    <cellStyle name="标题 11 8" xfId="2693"/>
    <cellStyle name="标题 2 4 2 12" xfId="2694"/>
    <cellStyle name="解释性文本 3 4 2 2" xfId="2695"/>
    <cellStyle name="标题 2 2 4 3 13" xfId="2696"/>
    <cellStyle name="标题 11 9" xfId="2697"/>
    <cellStyle name="标题 8 2 3 11" xfId="2698"/>
    <cellStyle name="标题 2 10" xfId="2699"/>
    <cellStyle name="标题 8 2 3 12" xfId="2700"/>
    <cellStyle name="标题 2 11" xfId="2701"/>
    <cellStyle name="标题 8 2 3 13" xfId="2702"/>
    <cellStyle name="标题 2 12" xfId="2703"/>
    <cellStyle name="标题 2 2" xfId="2704"/>
    <cellStyle name="差 2 2 2 5" xfId="2705"/>
    <cellStyle name="解释性文本 5 2 2 5" xfId="2706"/>
    <cellStyle name="标题 2 2 2" xfId="2707"/>
    <cellStyle name="标题 3 6" xfId="2708"/>
    <cellStyle name="标题 2 2 2 12" xfId="2709"/>
    <cellStyle name="标题 3 7" xfId="2710"/>
    <cellStyle name="标题 2 2 2 13" xfId="2711"/>
    <cellStyle name="标题 3 8" xfId="2712"/>
    <cellStyle name="标题 2 2 2 14" xfId="2713"/>
    <cellStyle name="标题 2 2 2 2" xfId="2714"/>
    <cellStyle name="标题 6 2 2 3 5" xfId="2715"/>
    <cellStyle name="标题 2 2 2 2 11" xfId="2716"/>
    <cellStyle name="标题 6 2 2 3 6" xfId="2717"/>
    <cellStyle name="标题 2 2 2 2 12" xfId="2718"/>
    <cellStyle name="标题 6 2 2 3 7" xfId="2719"/>
    <cellStyle name="标题 2 2 2 2 13" xfId="2720"/>
    <cellStyle name="标题 6 2 2 3 8" xfId="2721"/>
    <cellStyle name="标题 2 2 2 2 14" xfId="2722"/>
    <cellStyle name="标题 6 2 2 3 9" xfId="2723"/>
    <cellStyle name="差 3 4 2 2" xfId="2724"/>
    <cellStyle name="标题 2 2 2 2 15" xfId="2725"/>
    <cellStyle name="常规 2 3 3 3 15" xfId="2726"/>
    <cellStyle name="标题 2 2 2 2 2" xfId="2727"/>
    <cellStyle name="适中 3 2 3" xfId="2728"/>
    <cellStyle name="标题 8 2 11" xfId="2729"/>
    <cellStyle name="标题 2 2 2 2 2 2" xfId="2730"/>
    <cellStyle name="适中 3 2 4" xfId="2731"/>
    <cellStyle name="标题 8 2 12" xfId="2732"/>
    <cellStyle name="标题 2 2 2 2 2 3" xfId="2733"/>
    <cellStyle name="适中 3 2 5" xfId="2734"/>
    <cellStyle name="标题 8 2 13" xfId="2735"/>
    <cellStyle name="标题 2 2 2 2 2 4" xfId="2736"/>
    <cellStyle name="标题 8 3 2 2" xfId="2737"/>
    <cellStyle name="适中 3 2 6" xfId="2738"/>
    <cellStyle name="标题 8 2 14" xfId="2739"/>
    <cellStyle name="标题 2 2 2 2 2 5" xfId="2740"/>
    <cellStyle name="标题 2 2 2 2 3" xfId="2741"/>
    <cellStyle name="标题 2 2 2 2 3 10" xfId="2742"/>
    <cellStyle name="标题 2 2 2 2 3 11" xfId="2743"/>
    <cellStyle name="标题 2 2 2 2 3 12" xfId="2744"/>
    <cellStyle name="标题 2 2 2 2 3 13" xfId="2745"/>
    <cellStyle name="标题 8 3 3 2" xfId="2746"/>
    <cellStyle name="标题 2 2 2 2 3 5" xfId="2747"/>
    <cellStyle name="标题 8 3 3 3" xfId="2748"/>
    <cellStyle name="标题 2 2 2 2 3 6" xfId="2749"/>
    <cellStyle name="标题 8 3 3 4" xfId="2750"/>
    <cellStyle name="标题 2 2 2 2 3 7" xfId="2751"/>
    <cellStyle name="标题 8 3 3 5" xfId="2752"/>
    <cellStyle name="标题 2 2 2 2 3 8" xfId="2753"/>
    <cellStyle name="标题 4 4 4 3 10" xfId="2754"/>
    <cellStyle name="标题 8 3 3 6" xfId="2755"/>
    <cellStyle name="标题 2 2 2 2 3 9" xfId="2756"/>
    <cellStyle name="标题 2 2 2 2 4" xfId="2757"/>
    <cellStyle name="标题 2 2 2 2 5" xfId="2758"/>
    <cellStyle name="标题 2 2 2 2 6" xfId="2759"/>
    <cellStyle name="标题 2 2 2 2 7" xfId="2760"/>
    <cellStyle name="标题 2 2 2 2 8" xfId="2761"/>
    <cellStyle name="标题 2 2 2 2 9" xfId="2762"/>
    <cellStyle name="输出 3 4 3 6" xfId="2763"/>
    <cellStyle name="标题 4 2 3 3 2" xfId="2764"/>
    <cellStyle name="标题 7 2 4 9" xfId="2765"/>
    <cellStyle name="标题 4 5 2 3" xfId="2766"/>
    <cellStyle name="标题 2 2 2 2_2016-2018年财政规划附表(2)" xfId="2767"/>
    <cellStyle name="标题 2 2 2 3 2" xfId="2768"/>
    <cellStyle name="标题 2 2 2 3 3" xfId="2769"/>
    <cellStyle name="标题 2 2 2 3 4" xfId="2770"/>
    <cellStyle name="标题 2 2 2 3 5" xfId="2771"/>
    <cellStyle name="标题 2 2 2 4 2" xfId="2772"/>
    <cellStyle name="标题 2 2 2 4 3" xfId="2773"/>
    <cellStyle name="标题 2 2 2 4 4" xfId="2774"/>
    <cellStyle name="标题 2 2 2 4 5" xfId="2775"/>
    <cellStyle name="标题 2 2 2 4 6" xfId="2776"/>
    <cellStyle name="标题 2 2 2 4 7" xfId="2777"/>
    <cellStyle name="标题 2 2 2 4 8" xfId="2778"/>
    <cellStyle name="标题 2 2 2 4 9" xfId="2779"/>
    <cellStyle name="输入 4 3 2 4" xfId="2780"/>
    <cellStyle name="差 5 2 2 2" xfId="2781"/>
    <cellStyle name="标题 6 2 2 13" xfId="2782"/>
    <cellStyle name="注释 5 2 3 5" xfId="2783"/>
    <cellStyle name="标题 2 2 2_2015.1.3县级预算表" xfId="2784"/>
    <cellStyle name="差 2 2 2 6" xfId="2785"/>
    <cellStyle name="标题 4 4 2 4 10" xfId="2786"/>
    <cellStyle name="标题 2 2 3" xfId="2787"/>
    <cellStyle name="标题 3 5 2 2 5" xfId="2788"/>
    <cellStyle name="标题 2 2 3 2" xfId="2789"/>
    <cellStyle name="标题 2 2 3 2 2" xfId="2790"/>
    <cellStyle name="标题 2 2 3 2 3" xfId="2791"/>
    <cellStyle name="标题 2 2 3 2 4" xfId="2792"/>
    <cellStyle name="标题 3 6 10" xfId="2793"/>
    <cellStyle name="标题 2 2 3 2 5" xfId="2794"/>
    <cellStyle name="标题 2 2 3 3" xfId="2795"/>
    <cellStyle name="标题 2 2 3 3 6" xfId="2796"/>
    <cellStyle name="标题 2 2 3 3 7" xfId="2797"/>
    <cellStyle name="标题 2 2 3 3 8" xfId="2798"/>
    <cellStyle name="标题 2 2 3 3 9" xfId="2799"/>
    <cellStyle name="标题 2 2 3 4" xfId="2800"/>
    <cellStyle name="标题 2 2 3 5" xfId="2801"/>
    <cellStyle name="标题 2 2 3 6" xfId="2802"/>
    <cellStyle name="标题 2 2 3 7" xfId="2803"/>
    <cellStyle name="标题 2 2 3 8" xfId="2804"/>
    <cellStyle name="标题 2 2 3_2016-2018年财政规划附表(2)" xfId="2805"/>
    <cellStyle name="差 2 2 2 7" xfId="2806"/>
    <cellStyle name="标题 4 4 2 4 11" xfId="2807"/>
    <cellStyle name="标题 2 2 4" xfId="2808"/>
    <cellStyle name="标题 2 2 4 12" xfId="2809"/>
    <cellStyle name="标题 2 2 4 13" xfId="2810"/>
    <cellStyle name="标题 2 2 4 14" xfId="2811"/>
    <cellStyle name="标题 2 7 2 2" xfId="2812"/>
    <cellStyle name="标题 2 2 4 15" xfId="2813"/>
    <cellStyle name="标题 2 7 2 3" xfId="2814"/>
    <cellStyle name="标题 3 5 2 3 5" xfId="2815"/>
    <cellStyle name="标题 2 2 4 2" xfId="2816"/>
    <cellStyle name="标题 2 2 4 2 2" xfId="2817"/>
    <cellStyle name="标题 2 2 4 2 3" xfId="2818"/>
    <cellStyle name="标题 2 2 4 2 4" xfId="2819"/>
    <cellStyle name="标题 2 2 4 2 5" xfId="2820"/>
    <cellStyle name="标题 3 5 2 3 6" xfId="2821"/>
    <cellStyle name="标题 2 2 4 3" xfId="2822"/>
    <cellStyle name="标题 2 2 4 3 2" xfId="2823"/>
    <cellStyle name="标题 2 2 4 3 3" xfId="2824"/>
    <cellStyle name="标题 2 2 4 3 4" xfId="2825"/>
    <cellStyle name="常规 9 2 4" xfId="2826"/>
    <cellStyle name="标题 4 6_2016-2018年财政规划附表(2)" xfId="2827"/>
    <cellStyle name="标题 2 2 4 3 5" xfId="2828"/>
    <cellStyle name="标题 2 2 4 3 6" xfId="2829"/>
    <cellStyle name="标题 2 2 4 3 7" xfId="2830"/>
    <cellStyle name="标题 2 2 4 3 8" xfId="2831"/>
    <cellStyle name="标题 2 2 4 3 9" xfId="2832"/>
    <cellStyle name="标题 3 5 2 3 7" xfId="2833"/>
    <cellStyle name="标题 2 2 4 4" xfId="2834"/>
    <cellStyle name="标题 3 5 2 3 8" xfId="2835"/>
    <cellStyle name="标题 2 2 4 5" xfId="2836"/>
    <cellStyle name="标题 3 5 2 3 9" xfId="2837"/>
    <cellStyle name="标题 2 2 4 6" xfId="2838"/>
    <cellStyle name="标题 2 2 4 7" xfId="2839"/>
    <cellStyle name="标题 2 2 4 8" xfId="2840"/>
    <cellStyle name="标题 2 2 4 9" xfId="2841"/>
    <cellStyle name="标题 4 8 11" xfId="2842"/>
    <cellStyle name="标题 2 3 5 4" xfId="2843"/>
    <cellStyle name="汇总 4 12" xfId="2844"/>
    <cellStyle name="标题 2 2 4_2016-2018年财政规划附表(2)" xfId="2845"/>
    <cellStyle name="差 2 2 2 8" xfId="2846"/>
    <cellStyle name="检查单元格 3 4 2 2" xfId="2847"/>
    <cellStyle name="标题 4 4 2 4 12" xfId="2848"/>
    <cellStyle name="标题 2 2 5" xfId="2849"/>
    <cellStyle name="标题 2 2 5 2" xfId="2850"/>
    <cellStyle name="标题 4 3 10" xfId="2851"/>
    <cellStyle name="标题 2 2 5 3" xfId="2852"/>
    <cellStyle name="标题 4 3 11" xfId="2853"/>
    <cellStyle name="标题 2 2 5 4" xfId="2854"/>
    <cellStyle name="标题 2 2 5 5" xfId="2855"/>
    <cellStyle name="标题 5 3_2016-2018年财政规划附表(2)" xfId="2856"/>
    <cellStyle name="注释 4 6 10" xfId="2857"/>
    <cellStyle name="标题 4 3 12" xfId="2858"/>
    <cellStyle name="差 2 2 2 9" xfId="2859"/>
    <cellStyle name="检查单元格 3 4 2 3" xfId="2860"/>
    <cellStyle name="标题 4 4 2 4 13" xfId="2861"/>
    <cellStyle name="标题 2 2 6" xfId="2862"/>
    <cellStyle name="注释 6 6" xfId="2863"/>
    <cellStyle name="标题 2 2 6 10" xfId="2864"/>
    <cellStyle name="标题 2 4 2 2 2" xfId="2865"/>
    <cellStyle name="注释 6 7" xfId="2866"/>
    <cellStyle name="标题 2 2 6 11" xfId="2867"/>
    <cellStyle name="标题 2 4 2 2 3" xfId="2868"/>
    <cellStyle name="注释 6 8" xfId="2869"/>
    <cellStyle name="标题 2 2 6 12" xfId="2870"/>
    <cellStyle name="标题 2 4 2 2 4" xfId="2871"/>
    <cellStyle name="注释 6 9" xfId="2872"/>
    <cellStyle name="标题 2 2 6 13" xfId="2873"/>
    <cellStyle name="标题 2 2 6 6" xfId="2874"/>
    <cellStyle name="标题 2 2 6 7" xfId="2875"/>
    <cellStyle name="标题 2 2 6 8" xfId="2876"/>
    <cellStyle name="标题 2 2 6 9" xfId="2877"/>
    <cellStyle name="标题 2 2 7" xfId="2878"/>
    <cellStyle name="标题 2 5 10" xfId="2879"/>
    <cellStyle name="标题 2 2 8" xfId="2880"/>
    <cellStyle name="标题 2 5 11" xfId="2881"/>
    <cellStyle name="标题 2 2 9" xfId="2882"/>
    <cellStyle name="标题 2 3" xfId="2883"/>
    <cellStyle name="汇总 3 2 2 3 5" xfId="2884"/>
    <cellStyle name="标题 4 4 2 2 15" xfId="2885"/>
    <cellStyle name="差 4 4 3 4" xfId="2886"/>
    <cellStyle name="标题 2 3 10" xfId="2887"/>
    <cellStyle name="注释 2 6 10" xfId="2888"/>
    <cellStyle name="差 4 4 3 6" xfId="2889"/>
    <cellStyle name="标题 2 3 12" xfId="2890"/>
    <cellStyle name="注释 2 6 11" xfId="2891"/>
    <cellStyle name="差 4 4 3 7" xfId="2892"/>
    <cellStyle name="标题 2 3 13" xfId="2893"/>
    <cellStyle name="注释 2 6 12" xfId="2894"/>
    <cellStyle name="差 4 4 3 8" xfId="2895"/>
    <cellStyle name="标题 2 3 14" xfId="2896"/>
    <cellStyle name="注释 2 6 13" xfId="2897"/>
    <cellStyle name="差 4 4 3 9" xfId="2898"/>
    <cellStyle name="标题 2 3 15" xfId="2899"/>
    <cellStyle name="标题 2 3 16" xfId="2900"/>
    <cellStyle name="标题 2 3 17" xfId="2901"/>
    <cellStyle name="标题 2 3 3 10" xfId="2902"/>
    <cellStyle name="标题 2 3 18" xfId="2903"/>
    <cellStyle name="标题 2 3 3 11" xfId="2904"/>
    <cellStyle name="常规 2 7 3 3 7" xfId="2905"/>
    <cellStyle name="差 2 2 3 5" xfId="2906"/>
    <cellStyle name="标题 4 4 2 2 3" xfId="2907"/>
    <cellStyle name="解释性文本 5 2 3 5" xfId="2908"/>
    <cellStyle name="标题 2 3 2" xfId="2909"/>
    <cellStyle name="标题 4 4 2 2 3 2" xfId="2910"/>
    <cellStyle name="注释 2 5 3" xfId="2911"/>
    <cellStyle name="标题 2 3 2 2" xfId="2912"/>
    <cellStyle name="标题 4 3 2 2 3" xfId="2913"/>
    <cellStyle name="输出 4 3 9" xfId="2914"/>
    <cellStyle name="常规 4 2 7" xfId="2915"/>
    <cellStyle name="标题 2 3 2 2 10" xfId="2916"/>
    <cellStyle name="好 4 10" xfId="2917"/>
    <cellStyle name="标题 4 3 2 2 4" xfId="2918"/>
    <cellStyle name="常规 4 2 8" xfId="2919"/>
    <cellStyle name="标题 2 3 2 2 11" xfId="2920"/>
    <cellStyle name="好 4 11" xfId="2921"/>
    <cellStyle name="标题 4 3 2 2 5" xfId="2922"/>
    <cellStyle name="常规 4 2 9" xfId="2923"/>
    <cellStyle name="标题 2 3 2 2 12" xfId="2924"/>
    <cellStyle name="好 4 12" xfId="2925"/>
    <cellStyle name="标题 4 3 2 2 6" xfId="2926"/>
    <cellStyle name="注释 6 2 2" xfId="2927"/>
    <cellStyle name="标题 2 3 2 2 13" xfId="2928"/>
    <cellStyle name="好 4 13" xfId="2929"/>
    <cellStyle name="标题 4 3 2 2 7" xfId="2930"/>
    <cellStyle name="注释 6 2 3" xfId="2931"/>
    <cellStyle name="标题 2 3 2 2 14" xfId="2932"/>
    <cellStyle name="好 4 14" xfId="2933"/>
    <cellStyle name="标题 4 3 2 2 8" xfId="2934"/>
    <cellStyle name="注释 6 2 4" xfId="2935"/>
    <cellStyle name="标题 2 3 2 2 15" xfId="2936"/>
    <cellStyle name="标题 2 3 2 2 2 3" xfId="2937"/>
    <cellStyle name="标题 2 3 2 2 2 4" xfId="2938"/>
    <cellStyle name="标题 3 8 10" xfId="2939"/>
    <cellStyle name="标题 2 3 2 2 2 5" xfId="2940"/>
    <cellStyle name="标题 2 3 2 2 3" xfId="2941"/>
    <cellStyle name="标题 2 7 3 2" xfId="2942"/>
    <cellStyle name="标题 2 3 2 2 3 11" xfId="2943"/>
    <cellStyle name="常规 4 2 13" xfId="2944"/>
    <cellStyle name="标题 2 3 2 2 3 3" xfId="2945"/>
    <cellStyle name="常规 4 2 14" xfId="2946"/>
    <cellStyle name="标题 2 3 2 2 3 4" xfId="2947"/>
    <cellStyle name="差 2 2 2" xfId="2948"/>
    <cellStyle name="常规 4 2 15" xfId="2949"/>
    <cellStyle name="标题 2 3 2 2 3 5" xfId="2950"/>
    <cellStyle name="差 2 2 3" xfId="2951"/>
    <cellStyle name="常规 4 2 16" xfId="2952"/>
    <cellStyle name="标题 2 3 2 2 3 6" xfId="2953"/>
    <cellStyle name="差 2 2 4" xfId="2954"/>
    <cellStyle name="常规 4 2 17" xfId="2955"/>
    <cellStyle name="标题 2 3 2 2 3 7" xfId="2956"/>
    <cellStyle name="差 2 2 5" xfId="2957"/>
    <cellStyle name="常规 4 2 18" xfId="2958"/>
    <cellStyle name="标题 2 3 2 2 3 8" xfId="2959"/>
    <cellStyle name="链接单元格 3 4 2" xfId="2960"/>
    <cellStyle name="差 2 2 6" xfId="2961"/>
    <cellStyle name="标题 2 3 2 2 3 9" xfId="2962"/>
    <cellStyle name="标题 2 3 2 2 4" xfId="2963"/>
    <cellStyle name="适中 4 2 3 5" xfId="2964"/>
    <cellStyle name="标题 5 2 3" xfId="2965"/>
    <cellStyle name="标题 2 3 2 2 9" xfId="2966"/>
    <cellStyle name="标题 2 3 2 2_2016-2018年财政规划附表(2)" xfId="2967"/>
    <cellStyle name="标题 2 3 2 3 2" xfId="2968"/>
    <cellStyle name="标题 6 2 2_2016-2018年财政规划附表(2)" xfId="2969"/>
    <cellStyle name="注释 3 6" xfId="2970"/>
    <cellStyle name="标题 2 3 2 4 10" xfId="2971"/>
    <cellStyle name="标题 4 5_2015.1.3县级预算表" xfId="2972"/>
    <cellStyle name="标题 3 2 3 10" xfId="2973"/>
    <cellStyle name="注释 3 7" xfId="2974"/>
    <cellStyle name="标题 2 3 2 4 11" xfId="2975"/>
    <cellStyle name="标题 3 2 3 11" xfId="2976"/>
    <cellStyle name="注释 3 8" xfId="2977"/>
    <cellStyle name="标题 2 3 2 4 12" xfId="2978"/>
    <cellStyle name="标题 3 2 3 12" xfId="2979"/>
    <cellStyle name="注释 3 9" xfId="2980"/>
    <cellStyle name="标题 2 3 2 4 13" xfId="2981"/>
    <cellStyle name="标题 5" xfId="2982"/>
    <cellStyle name="标题 2 5 3 12" xfId="2983"/>
    <cellStyle name="标题 2 3 2 4 2" xfId="2984"/>
    <cellStyle name="标题 6" xfId="2985"/>
    <cellStyle name="标题 2 5 3 13" xfId="2986"/>
    <cellStyle name="标题 2 3 2 4 3" xfId="2987"/>
    <cellStyle name="标题 7" xfId="2988"/>
    <cellStyle name="标题 2 5 3 14" xfId="2989"/>
    <cellStyle name="标题 2 3 2 4 4" xfId="2990"/>
    <cellStyle name="标题 8" xfId="2991"/>
    <cellStyle name="标题 2 5 3 15" xfId="2992"/>
    <cellStyle name="检查单元格 2 2 2 2 2" xfId="2993"/>
    <cellStyle name="标题 2 3 2 4 5" xfId="2994"/>
    <cellStyle name="标题 9" xfId="2995"/>
    <cellStyle name="检查单元格 2 2 2 2 3" xfId="2996"/>
    <cellStyle name="标题 2 3 2 4 6" xfId="2997"/>
    <cellStyle name="检查单元格 2 2 2 2 4" xfId="2998"/>
    <cellStyle name="标题 2 3 2 4 7" xfId="2999"/>
    <cellStyle name="适中 3 6 11" xfId="3000"/>
    <cellStyle name="标题 5 4 2" xfId="3001"/>
    <cellStyle name="检查单元格 2 2 2 2 5" xfId="3002"/>
    <cellStyle name="标题 2 3 2 4 8" xfId="3003"/>
    <cellStyle name="适中 3 6 12" xfId="3004"/>
    <cellStyle name="标题 5 4 3" xfId="3005"/>
    <cellStyle name="标题 2 3 2 4 9" xfId="3006"/>
    <cellStyle name="标题 4 4 2 2 4" xfId="3007"/>
    <cellStyle name="解释性文本 5 2 3 6" xfId="3008"/>
    <cellStyle name="标题 2 3 3" xfId="3009"/>
    <cellStyle name="标题 2 3 3 12" xfId="3010"/>
    <cellStyle name="标题 2 3 3 13" xfId="3011"/>
    <cellStyle name="标题 2 3 3 14" xfId="3012"/>
    <cellStyle name="标题 2 3 3 15" xfId="3013"/>
    <cellStyle name="标题 3 5 3 2 5" xfId="3014"/>
    <cellStyle name="注释 2 6 3" xfId="3015"/>
    <cellStyle name="标题 2 3 3 2" xfId="3016"/>
    <cellStyle name="标题 2 3 3 2 2" xfId="3017"/>
    <cellStyle name="标题 2 3 3 2 3" xfId="3018"/>
    <cellStyle name="标题 2 3 3 2 4" xfId="3019"/>
    <cellStyle name="差 4 4 3 10" xfId="3020"/>
    <cellStyle name="标题 2 3 3 2 5" xfId="3021"/>
    <cellStyle name="注释 2 6 4" xfId="3022"/>
    <cellStyle name="标题 2 3 3 3" xfId="3023"/>
    <cellStyle name="标题 3 3 2 10" xfId="3024"/>
    <cellStyle name="标题 2 3 3 3 11" xfId="3025"/>
    <cellStyle name="标题 3 3 2 11" xfId="3026"/>
    <cellStyle name="标题 2 3 3 3 12" xfId="3027"/>
    <cellStyle name="标题 3 3 2 12" xfId="3028"/>
    <cellStyle name="标题 2 3 3 3 13" xfId="3029"/>
    <cellStyle name="标题 4 5 3 10" xfId="3030"/>
    <cellStyle name="标题 2 3 3 3 2" xfId="3031"/>
    <cellStyle name="标题 4 5 3 11" xfId="3032"/>
    <cellStyle name="标题 2 3 3 3 3" xfId="3033"/>
    <cellStyle name="标题 4 5 3 12" xfId="3034"/>
    <cellStyle name="标题 2 3 3 3 4" xfId="3035"/>
    <cellStyle name="汇总 3 4_2016-2018年财政规划附表(2)" xfId="3036"/>
    <cellStyle name="标题 4 5 3 13" xfId="3037"/>
    <cellStyle name="标题 2 3 3 3 5" xfId="3038"/>
    <cellStyle name="标题 4 5 3 14" xfId="3039"/>
    <cellStyle name="标题 2 3 3 3 6" xfId="3040"/>
    <cellStyle name="标题 4 5 3 15" xfId="3041"/>
    <cellStyle name="标题 2 3 3 3 7" xfId="3042"/>
    <cellStyle name="标题 6 3 2" xfId="3043"/>
    <cellStyle name="标题 2 3 3 3 8" xfId="3044"/>
    <cellStyle name="标题 6 3 3" xfId="3045"/>
    <cellStyle name="标题 2 3 3 3 9" xfId="3046"/>
    <cellStyle name="注释 2 6 5" xfId="3047"/>
    <cellStyle name="标题 2 3 3 4" xfId="3048"/>
    <cellStyle name="注释 2 6 6" xfId="3049"/>
    <cellStyle name="标题 2 3 3 5" xfId="3050"/>
    <cellStyle name="注释 2 6 7" xfId="3051"/>
    <cellStyle name="标题 2 3 3 6" xfId="3052"/>
    <cellStyle name="注释 2 6 8" xfId="3053"/>
    <cellStyle name="标题 2 3 3 7" xfId="3054"/>
    <cellStyle name="注释 2 6 9" xfId="3055"/>
    <cellStyle name="标题 2 3 3 8" xfId="3056"/>
    <cellStyle name="标题 2 3 3 9" xfId="3057"/>
    <cellStyle name="标题 4 4 2 2 5" xfId="3058"/>
    <cellStyle name="解释性文本 5 2 3 7" xfId="3059"/>
    <cellStyle name="标题 2 3 4" xfId="3060"/>
    <cellStyle name="标题 2 3 4 10" xfId="3061"/>
    <cellStyle name="标题 2 4 17" xfId="3062"/>
    <cellStyle name="标题 2 3 4 11" xfId="3063"/>
    <cellStyle name="标题 2 4 18" xfId="3064"/>
    <cellStyle name="标题 4 5 3 2 2" xfId="3065"/>
    <cellStyle name="标题 2 3 4 12" xfId="3066"/>
    <cellStyle name="标题 4 5 3 2 3" xfId="3067"/>
    <cellStyle name="标题 2 3 4 13" xfId="3068"/>
    <cellStyle name="标题 4 5 3 2 4" xfId="3069"/>
    <cellStyle name="标题 2 3 4 14" xfId="3070"/>
    <cellStyle name="解释性文本 3_2015.1.3县级预算表" xfId="3071"/>
    <cellStyle name="标题 4 5 3 2 5" xfId="3072"/>
    <cellStyle name="标题 2 3 4 15" xfId="3073"/>
    <cellStyle name="标题 3 5 3 3 5" xfId="3074"/>
    <cellStyle name="常规 3 3 2 15" xfId="3075"/>
    <cellStyle name="标题 2 3 4 2" xfId="3076"/>
    <cellStyle name="差 6 5" xfId="3077"/>
    <cellStyle name="标题 2 3 4 2 3" xfId="3078"/>
    <cellStyle name="差 6 6" xfId="3079"/>
    <cellStyle name="标题 2 3 4 2 4" xfId="3080"/>
    <cellStyle name="差 6 7" xfId="3081"/>
    <cellStyle name="标题 2 3 4 2 5" xfId="3082"/>
    <cellStyle name="标题 3 5 3 3 6" xfId="3083"/>
    <cellStyle name="常规 3 3 2 16" xfId="3084"/>
    <cellStyle name="标题 2 3 4 3" xfId="3085"/>
    <cellStyle name="常规 2 3 3 3 9" xfId="3086"/>
    <cellStyle name="标题 2 3 4 3 10" xfId="3087"/>
    <cellStyle name="标题 3 4 2 10" xfId="3088"/>
    <cellStyle name="标题 2 3 4 3 11" xfId="3089"/>
    <cellStyle name="标题 3 4 2 11" xfId="3090"/>
    <cellStyle name="标题 2 3 4 3 12" xfId="3091"/>
    <cellStyle name="标题 3 4 2 12" xfId="3092"/>
    <cellStyle name="标题 3 2 3 3 10" xfId="3093"/>
    <cellStyle name="标题 2 3 4 3 13" xfId="3094"/>
    <cellStyle name="差 7 5" xfId="3095"/>
    <cellStyle name="标题 2 3 4 3 3" xfId="3096"/>
    <cellStyle name="差 7 6" xfId="3097"/>
    <cellStyle name="标题 2 3 4 3 4" xfId="3098"/>
    <cellStyle name="差 7 7" xfId="3099"/>
    <cellStyle name="标题 2 3 4 3 5" xfId="3100"/>
    <cellStyle name="差 7 8" xfId="3101"/>
    <cellStyle name="标题 2 3 4 3 6" xfId="3102"/>
    <cellStyle name="差 7 9" xfId="3103"/>
    <cellStyle name="标题 2 3 4 3 7" xfId="3104"/>
    <cellStyle name="标题 7 3 2" xfId="3105"/>
    <cellStyle name="标题 2 3 4 3 8" xfId="3106"/>
    <cellStyle name="标题 7 3 3" xfId="3107"/>
    <cellStyle name="标题 2 3 4 3 9" xfId="3108"/>
    <cellStyle name="标题 3 5 3 3 7" xfId="3109"/>
    <cellStyle name="标题 2 3 4 4" xfId="3110"/>
    <cellStyle name="标题 3 5 3 3 8" xfId="3111"/>
    <cellStyle name="标题 2 3 4 5" xfId="3112"/>
    <cellStyle name="标题 3 5 3 3 9" xfId="3113"/>
    <cellStyle name="标题 2 3 4 6" xfId="3114"/>
    <cellStyle name="标题 2 3 4 7" xfId="3115"/>
    <cellStyle name="标题 2 3 4 8" xfId="3116"/>
    <cellStyle name="标题 2 3 4 9" xfId="3117"/>
    <cellStyle name="标题 4 4 2 2 6" xfId="3118"/>
    <cellStyle name="解释性文本 5 2 3 8" xfId="3119"/>
    <cellStyle name="标题 2 3 5" xfId="3120"/>
    <cellStyle name="标题 2 3 5 2" xfId="3121"/>
    <cellStyle name="标题 4 8 10" xfId="3122"/>
    <cellStyle name="标题 2 3 5 3" xfId="3123"/>
    <cellStyle name="标题 4 8 12" xfId="3124"/>
    <cellStyle name="标题 2 3 5 5" xfId="3125"/>
    <cellStyle name="汇总 3 2 2 10" xfId="3126"/>
    <cellStyle name="标题 4 4 2 2 7" xfId="3127"/>
    <cellStyle name="解释性文本 5 2 3 9" xfId="3128"/>
    <cellStyle name="标题 2 3 6" xfId="3129"/>
    <cellStyle name="检查单元格 2 3 2 3" xfId="3130"/>
    <cellStyle name="标题 2 3 6 10" xfId="3131"/>
    <cellStyle name="检查单元格 2 3 2 4" xfId="3132"/>
    <cellStyle name="标题 2 3 6 11" xfId="3133"/>
    <cellStyle name="检查单元格 2 3 2 5" xfId="3134"/>
    <cellStyle name="标题 2 3 6 12" xfId="3135"/>
    <cellStyle name="标题 2 3 6 13" xfId="3136"/>
    <cellStyle name="标题 2 3 6 2" xfId="3137"/>
    <cellStyle name="标题 2 3 6 3" xfId="3138"/>
    <cellStyle name="标题 2 3 6 4" xfId="3139"/>
    <cellStyle name="标题 2 3 6 5" xfId="3140"/>
    <cellStyle name="标题 2 3 6 6" xfId="3141"/>
    <cellStyle name="注释 3 2 2 2 2" xfId="3142"/>
    <cellStyle name="标题 2 3 6 7" xfId="3143"/>
    <cellStyle name="注释 3 2 2 2 3" xfId="3144"/>
    <cellStyle name="标题 2 3 6 8" xfId="3145"/>
    <cellStyle name="注释 3 2 2 2 4" xfId="3146"/>
    <cellStyle name="标题 2 3 6 9" xfId="3147"/>
    <cellStyle name="计算 3 2 2 2 2" xfId="3148"/>
    <cellStyle name="汇总 3 2 2 11" xfId="3149"/>
    <cellStyle name="标题 4 4 2 2 8" xfId="3150"/>
    <cellStyle name="标题 2 3 7" xfId="3151"/>
    <cellStyle name="计算 3 2 2 2 3" xfId="3152"/>
    <cellStyle name="汇总 3 2 2 12" xfId="3153"/>
    <cellStyle name="标题 4 4 2 2 9" xfId="3154"/>
    <cellStyle name="标题 2 3 8" xfId="3155"/>
    <cellStyle name="标题 2 3 9" xfId="3156"/>
    <cellStyle name="标题 2 4" xfId="3157"/>
    <cellStyle name="标题 2 4 10" xfId="3158"/>
    <cellStyle name="标题 2 4 11" xfId="3159"/>
    <cellStyle name="标题 2 4 12" xfId="3160"/>
    <cellStyle name="标题 2 4 13" xfId="3161"/>
    <cellStyle name="标题 2 4 14" xfId="3162"/>
    <cellStyle name="标题 2 4 15" xfId="3163"/>
    <cellStyle name="标题 2 4 16" xfId="3164"/>
    <cellStyle name="差 2 2 4 5" xfId="3165"/>
    <cellStyle name="标题 6 4 2 4" xfId="3166"/>
    <cellStyle name="输出 5 3 3 7" xfId="3167"/>
    <cellStyle name="标题 4 4 2 3 3" xfId="3168"/>
    <cellStyle name="常规 9 15" xfId="3169"/>
    <cellStyle name="标题 2 4 2" xfId="3170"/>
    <cellStyle name="标题 2 4 2 13" xfId="3171"/>
    <cellStyle name="注释 3 5 3" xfId="3172"/>
    <cellStyle name="标题 2 4 2 2" xfId="3173"/>
    <cellStyle name="标题 2 4 2 2 10" xfId="3174"/>
    <cellStyle name="标题 2 4 2 2 15" xfId="3175"/>
    <cellStyle name="标题 2 4 2 2 2 2" xfId="3176"/>
    <cellStyle name="标题 3 2 2 12" xfId="3177"/>
    <cellStyle name="检查单元格 7 2" xfId="3178"/>
    <cellStyle name="标题 2 4 2 2 2 3" xfId="3179"/>
    <cellStyle name="标题 3 2 2 13" xfId="3180"/>
    <cellStyle name="检查单元格 7 3" xfId="3181"/>
    <cellStyle name="标题 2 4 2 2 2 4" xfId="3182"/>
    <cellStyle name="标题 3 2 2 14" xfId="3183"/>
    <cellStyle name="标题 2 4 2 2 3 10" xfId="3184"/>
    <cellStyle name="汇总 3 3_2016-2018年财政规划附表(2)" xfId="3185"/>
    <cellStyle name="标题 2 4 2 2 3 2" xfId="3186"/>
    <cellStyle name="检查单元格 8 2" xfId="3187"/>
    <cellStyle name="标题 2 4 2 2 3 3" xfId="3188"/>
    <cellStyle name="检查单元格 8 4" xfId="3189"/>
    <cellStyle name="标题 2 4 2 2 3 5" xfId="3190"/>
    <cellStyle name="标题 5 3 11" xfId="3191"/>
    <cellStyle name="检查单元格 8 5" xfId="3192"/>
    <cellStyle name="标题 2 4 2 2 3 6" xfId="3193"/>
    <cellStyle name="标题 5 3 12" xfId="3194"/>
    <cellStyle name="标题 4 3 2 2" xfId="3195"/>
    <cellStyle name="检查单元格 8 6" xfId="3196"/>
    <cellStyle name="标题 2 4 2 2 3 7" xfId="3197"/>
    <cellStyle name="标题 5 3 13" xfId="3198"/>
    <cellStyle name="标题 4 3 2 3" xfId="3199"/>
    <cellStyle name="检查单元格 8 7" xfId="3200"/>
    <cellStyle name="标题 2 4 2 2 3 8" xfId="3201"/>
    <cellStyle name="标题 5 3 14" xfId="3202"/>
    <cellStyle name="标题 4 3 2 4" xfId="3203"/>
    <cellStyle name="检查单元格 8 8" xfId="3204"/>
    <cellStyle name="标题 2 4 2 2 3 9" xfId="3205"/>
    <cellStyle name="标题 5 3 15" xfId="3206"/>
    <cellStyle name="标题 4 3 2 5" xfId="3207"/>
    <cellStyle name="标题 2 4 2 2 5" xfId="3208"/>
    <cellStyle name="标题 2 4 2 2 6" xfId="3209"/>
    <cellStyle name="标题 2 4 2 2 7" xfId="3210"/>
    <cellStyle name="标题 2 4 2 2 8" xfId="3211"/>
    <cellStyle name="标题 2 4 2 2 9" xfId="3212"/>
    <cellStyle name="注释 3 5 4" xfId="3213"/>
    <cellStyle name="标题 2 4 2 3" xfId="3214"/>
    <cellStyle name="标题 2 4 2 3 4" xfId="3215"/>
    <cellStyle name="标题 2 4 2 3 5" xfId="3216"/>
    <cellStyle name="注释 3 5 5" xfId="3217"/>
    <cellStyle name="标题 2 4 2 4" xfId="3218"/>
    <cellStyle name="差 5 3 2" xfId="3219"/>
    <cellStyle name="标题 2 4 2 4 10" xfId="3220"/>
    <cellStyle name="标题 4 2 3 10" xfId="3221"/>
    <cellStyle name="差 5 3 3" xfId="3222"/>
    <cellStyle name="标题 2 4 2 4 11" xfId="3223"/>
    <cellStyle name="标题 4 2 3 11" xfId="3224"/>
    <cellStyle name="差 5 3 4" xfId="3225"/>
    <cellStyle name="标题 2 4 2 4 12" xfId="3226"/>
    <cellStyle name="标题 4 2 3 12" xfId="3227"/>
    <cellStyle name="差 5 3 5" xfId="3228"/>
    <cellStyle name="标题 2 4 2 4 13" xfId="3229"/>
    <cellStyle name="标题 2 4 2 4 2" xfId="3230"/>
    <cellStyle name="标题 3 2 4 10" xfId="3231"/>
    <cellStyle name="标题 2 4 2 4 3" xfId="3232"/>
    <cellStyle name="标题 3 2 4 11" xfId="3233"/>
    <cellStyle name="标题 2 5_2015.1.3县级预算表" xfId="3234"/>
    <cellStyle name="标题 2 4 2 4 4" xfId="3235"/>
    <cellStyle name="标题 3 2 4 12" xfId="3236"/>
    <cellStyle name="标题 4 4 3_2016-2018年财政规划附表(2)" xfId="3237"/>
    <cellStyle name="标题 2 4 2 4 5" xfId="3238"/>
    <cellStyle name="标题 3 2 4 13" xfId="3239"/>
    <cellStyle name="标题 2 4 2 4 6" xfId="3240"/>
    <cellStyle name="标题 3 2 4 14" xfId="3241"/>
    <cellStyle name="标题 2 4 2 4 7" xfId="3242"/>
    <cellStyle name="标题 3 2 4 15" xfId="3243"/>
    <cellStyle name="标题 2 4 2 4 8" xfId="3244"/>
    <cellStyle name="标题 2 4 2 4 9" xfId="3245"/>
    <cellStyle name="标题 2 4 2_2015.1.3县级预算表" xfId="3246"/>
    <cellStyle name="差 2 2 4 6" xfId="3247"/>
    <cellStyle name="标题 6 4 2 5" xfId="3248"/>
    <cellStyle name="输出 5 3 3 8" xfId="3249"/>
    <cellStyle name="标题 4 4 2 3 4" xfId="3250"/>
    <cellStyle name="标题 2 4 3" xfId="3251"/>
    <cellStyle name="好 3 2 7" xfId="3252"/>
    <cellStyle name="标题 2 4 3 10" xfId="3253"/>
    <cellStyle name="标题 3 3 17" xfId="3254"/>
    <cellStyle name="好 3 2 8" xfId="3255"/>
    <cellStyle name="标题 2 4 3 11" xfId="3256"/>
    <cellStyle name="标题 3 3 18" xfId="3257"/>
    <cellStyle name="好 3 2 9" xfId="3258"/>
    <cellStyle name="标题 2 4 3 12" xfId="3259"/>
    <cellStyle name="标题 2 4 3 13" xfId="3260"/>
    <cellStyle name="标题 2 4 3 14" xfId="3261"/>
    <cellStyle name="标题 2 4 3 15" xfId="3262"/>
    <cellStyle name="注释 3 6 3" xfId="3263"/>
    <cellStyle name="标题 2 4 3 2" xfId="3264"/>
    <cellStyle name="标题 2 4 3 2 2" xfId="3265"/>
    <cellStyle name="标题 2 4 3 2 3" xfId="3266"/>
    <cellStyle name="标题 2 4 3 2 4" xfId="3267"/>
    <cellStyle name="标题 2 4 3 2 5" xfId="3268"/>
    <cellStyle name="注释 3 6 4" xfId="3269"/>
    <cellStyle name="标题 2 4 3 3" xfId="3270"/>
    <cellStyle name="注释 5 5 4" xfId="3271"/>
    <cellStyle name="标题 2 6 2 3" xfId="3272"/>
    <cellStyle name="好 2 2 2 14" xfId="3273"/>
    <cellStyle name="标题 2 4 3 3 10" xfId="3274"/>
    <cellStyle name="标题 4 3 2 10" xfId="3275"/>
    <cellStyle name="注释 5 5 5" xfId="3276"/>
    <cellStyle name="标题 2 6 2 4" xfId="3277"/>
    <cellStyle name="好 2 2 2 15" xfId="3278"/>
    <cellStyle name="标题 2 4 3 3 11" xfId="3279"/>
    <cellStyle name="差 2 2 2 2 3" xfId="3280"/>
    <cellStyle name="链接单元格 2 2 2 13" xfId="3281"/>
    <cellStyle name="好 3 2 12" xfId="3282"/>
    <cellStyle name="标题 2 4 3 3 2" xfId="3283"/>
    <cellStyle name="标题 2 4 3 3 9" xfId="3284"/>
    <cellStyle name="注释 3 6 5" xfId="3285"/>
    <cellStyle name="标题 2 4 3 4" xfId="3286"/>
    <cellStyle name="标题 3 4 4 4" xfId="3287"/>
    <cellStyle name="常规 2 2 3 7" xfId="3288"/>
    <cellStyle name="标题 2 4 3_2016-2018年财政规划附表(2)" xfId="3289"/>
    <cellStyle name="差 2 2 4 7" xfId="3290"/>
    <cellStyle name="输出 5 3 3 9" xfId="3291"/>
    <cellStyle name="标题 4 4 2 3 5" xfId="3292"/>
    <cellStyle name="标题 2 4 4" xfId="3293"/>
    <cellStyle name="标题 2 4 4 10" xfId="3294"/>
    <cellStyle name="标题 3 4 17" xfId="3295"/>
    <cellStyle name="标题 2 4 4 11" xfId="3296"/>
    <cellStyle name="标题 3 4 18" xfId="3297"/>
    <cellStyle name="标题 2 4 4 12" xfId="3298"/>
    <cellStyle name="标题 2 4 4 13" xfId="3299"/>
    <cellStyle name="差 2 2" xfId="3300"/>
    <cellStyle name="标题 2 4 4 14" xfId="3301"/>
    <cellStyle name="差 2 3" xfId="3302"/>
    <cellStyle name="标题 2 4 4 15" xfId="3303"/>
    <cellStyle name="标题 3 5 13" xfId="3304"/>
    <cellStyle name="标题 2 4 4 2" xfId="3305"/>
    <cellStyle name="标题 2 4 4 2 3" xfId="3306"/>
    <cellStyle name="标题 2 4 4 2 4" xfId="3307"/>
    <cellStyle name="检查单元格 5 5 10" xfId="3308"/>
    <cellStyle name="标题 2 4 4 2 5" xfId="3309"/>
    <cellStyle name="常规 2 2 2 2 2 2" xfId="3310"/>
    <cellStyle name="标题 3 5 14" xfId="3311"/>
    <cellStyle name="标题 2 4 4 3" xfId="3312"/>
    <cellStyle name="标题 4 5 2 2 5" xfId="3313"/>
    <cellStyle name="输入 2 3 3 9" xfId="3314"/>
    <cellStyle name="链接单元格 4 11" xfId="3315"/>
    <cellStyle name="标题 2 4 4 3 10" xfId="3316"/>
    <cellStyle name="标题 4 4 2 10" xfId="3317"/>
    <cellStyle name="链接单元格 4 12" xfId="3318"/>
    <cellStyle name="标题 2 4 4 3 11" xfId="3319"/>
    <cellStyle name="标题 4 4 2 11" xfId="3320"/>
    <cellStyle name="链接单元格 4 13" xfId="3321"/>
    <cellStyle name="标题 2 4 4 3 12" xfId="3322"/>
    <cellStyle name="标题 4 4 2 12" xfId="3323"/>
    <cellStyle name="标题 3 3 3 3 10" xfId="3324"/>
    <cellStyle name="链接单元格 4 14" xfId="3325"/>
    <cellStyle name="标题 2 4 4 3 13" xfId="3326"/>
    <cellStyle name="标题 2 4 4 3 2" xfId="3327"/>
    <cellStyle name="标题 2 4 4 3 3" xfId="3328"/>
    <cellStyle name="标题 2 4 4 3 4" xfId="3329"/>
    <cellStyle name="标题 2 4 4 3 5" xfId="3330"/>
    <cellStyle name="标题 2 4 4 3 6" xfId="3331"/>
    <cellStyle name="标题 2 4 4 3 7" xfId="3332"/>
    <cellStyle name="常规 2 2 2 2 2 3" xfId="3333"/>
    <cellStyle name="标题 3 5 15" xfId="3334"/>
    <cellStyle name="标题 2 4 4 4" xfId="3335"/>
    <cellStyle name="差 2 2 4 10" xfId="3336"/>
    <cellStyle name="标题 2 4 4_2016-2018年财政规划附表(2)" xfId="3337"/>
    <cellStyle name="差 2 2 4 8" xfId="3338"/>
    <cellStyle name="标题 2 4 5" xfId="3339"/>
    <cellStyle name="标题 2 4 5 2" xfId="3340"/>
    <cellStyle name="标题 2 4 5 3" xfId="3341"/>
    <cellStyle name="标题 2 4 5 4" xfId="3342"/>
    <cellStyle name="差 2 2 4 9" xfId="3343"/>
    <cellStyle name="标题 2 4 6" xfId="3344"/>
    <cellStyle name="标题 2 4 6 10" xfId="3345"/>
    <cellStyle name="差 3 2 2 2 2" xfId="3346"/>
    <cellStyle name="标题 2 4 6 11" xfId="3347"/>
    <cellStyle name="标题 3 4 3 3 3" xfId="3348"/>
    <cellStyle name="差 3 2 2 2 4" xfId="3349"/>
    <cellStyle name="标题 2 4 6 13" xfId="3350"/>
    <cellStyle name="标题 2 4 6 2" xfId="3351"/>
    <cellStyle name="标题 2 4 6 3" xfId="3352"/>
    <cellStyle name="标题 2 4 6 4" xfId="3353"/>
    <cellStyle name="标题 2 4 7" xfId="3354"/>
    <cellStyle name="标题 2 4 8" xfId="3355"/>
    <cellStyle name="标题 4 3_2015.1.3县级预算表" xfId="3356"/>
    <cellStyle name="标题 2 4 9" xfId="3357"/>
    <cellStyle name="标题 2 4_2015.1.3县级预算表" xfId="3358"/>
    <cellStyle name="标题 2 5" xfId="3359"/>
    <cellStyle name="标题 2 5 12" xfId="3360"/>
    <cellStyle name="标题 2 5 13" xfId="3361"/>
    <cellStyle name="标题 2 5 14" xfId="3362"/>
    <cellStyle name="标题 2 5 15" xfId="3363"/>
    <cellStyle name="标题 2 5 16" xfId="3364"/>
    <cellStyle name="标题 2 5 17" xfId="3365"/>
    <cellStyle name="检查单元格 4 4 3 13" xfId="3366"/>
    <cellStyle name="标题 6 4 3 4" xfId="3367"/>
    <cellStyle name="常规 5 2 2 7" xfId="3368"/>
    <cellStyle name="标题 4 4 2 4 3" xfId="3369"/>
    <cellStyle name="标题 2 5 2" xfId="3370"/>
    <cellStyle name="标题 2 5 2 10" xfId="3371"/>
    <cellStyle name="标题 4 2 17" xfId="3372"/>
    <cellStyle name="标题 2 5 2 11" xfId="3373"/>
    <cellStyle name="标题 4 2 18" xfId="3374"/>
    <cellStyle name="标题 2 5 2 12" xfId="3375"/>
    <cellStyle name="标题 2 5 2 13" xfId="3376"/>
    <cellStyle name="标题 2 5 2 14" xfId="3377"/>
    <cellStyle name="标题 2 5 2 15" xfId="3378"/>
    <cellStyle name="标题 5 2 4 8" xfId="3379"/>
    <cellStyle name="注释 4 5 3" xfId="3380"/>
    <cellStyle name="标题 2 5 2 2" xfId="3381"/>
    <cellStyle name="标题 2 5 2 2 2" xfId="3382"/>
    <cellStyle name="标题 2 5 2 2 3" xfId="3383"/>
    <cellStyle name="差 2 4_2016-2018年财政规划附表(2)" xfId="3384"/>
    <cellStyle name="标题 2 5 2 2 4" xfId="3385"/>
    <cellStyle name="标题 2 5 2 2 5" xfId="3386"/>
    <cellStyle name="标题 5 2 4 9" xfId="3387"/>
    <cellStyle name="注释 4 5 4" xfId="3388"/>
    <cellStyle name="标题 2 5 2 3" xfId="3389"/>
    <cellStyle name="常规 4 3 4 9" xfId="3390"/>
    <cellStyle name="标题 2 5 2 3 10" xfId="3391"/>
    <cellStyle name="标题 5 2 2 10" xfId="3392"/>
    <cellStyle name="标题 2 5 2 3 11" xfId="3393"/>
    <cellStyle name="常规 2 5 3 2 2" xfId="3394"/>
    <cellStyle name="标题 5 2 2 11" xfId="3395"/>
    <cellStyle name="标题 2 5 2 3 12" xfId="3396"/>
    <cellStyle name="常规 2 5 3 2 3" xfId="3397"/>
    <cellStyle name="标题 5 2 2 12" xfId="3398"/>
    <cellStyle name="标题 2 5 2 3 13" xfId="3399"/>
    <cellStyle name="标题 2 5 2 3 6" xfId="3400"/>
    <cellStyle name="标题 2 8 10" xfId="3401"/>
    <cellStyle name="标题 2 5 2 3 7" xfId="3402"/>
    <cellStyle name="标题 2 8 11" xfId="3403"/>
    <cellStyle name="标题 2 5 2 3 8" xfId="3404"/>
    <cellStyle name="标题 2 8 12" xfId="3405"/>
    <cellStyle name="标题 2 5 2 3 9" xfId="3406"/>
    <cellStyle name="注释 4 5 5" xfId="3407"/>
    <cellStyle name="标题 2 5 2 4" xfId="3408"/>
    <cellStyle name="标题 6 4 3 5" xfId="3409"/>
    <cellStyle name="常规 5 2 2 8" xfId="3410"/>
    <cellStyle name="标题 4 4 2 4 4" xfId="3411"/>
    <cellStyle name="标题 2 5 3" xfId="3412"/>
    <cellStyle name="标题 2 5 3 2 2" xfId="3413"/>
    <cellStyle name="好 3 2 2 14" xfId="3414"/>
    <cellStyle name="标题 2 5 3 3 10" xfId="3415"/>
    <cellStyle name="好 3 2 2 15" xfId="3416"/>
    <cellStyle name="标题 2 5 3 3 11" xfId="3417"/>
    <cellStyle name="标题 2 5 3 3 12" xfId="3418"/>
    <cellStyle name="标题 2 5 3 3 13" xfId="3419"/>
    <cellStyle name="标题 2 5 3 3 2" xfId="3420"/>
    <cellStyle name="标题 2 5 3 3 3" xfId="3421"/>
    <cellStyle name="标题 2 5 3 3 4" xfId="3422"/>
    <cellStyle name="标题 2 5 3 3 5" xfId="3423"/>
    <cellStyle name="标题 2 5 3 3 6" xfId="3424"/>
    <cellStyle name="标题 2 5 3 3 7" xfId="3425"/>
    <cellStyle name="标题 2 5 3 3 8" xfId="3426"/>
    <cellStyle name="标题 4 3 6 3" xfId="3427"/>
    <cellStyle name="标题 2 5 3_2016-2018年财政规划附表(2)" xfId="3428"/>
    <cellStyle name="输出 5_2015.1.3县级预算表" xfId="3429"/>
    <cellStyle name="标题 6 4 3 6" xfId="3430"/>
    <cellStyle name="常规 5 2 2 9" xfId="3431"/>
    <cellStyle name="标题 4 4 2 4 5" xfId="3432"/>
    <cellStyle name="标题 2 5 4" xfId="3433"/>
    <cellStyle name="标题 2 5 4 2" xfId="3434"/>
    <cellStyle name="标题 2 5 4 3" xfId="3435"/>
    <cellStyle name="标题 2 5 4 4" xfId="3436"/>
    <cellStyle name="标题 6 4 3 7" xfId="3437"/>
    <cellStyle name="标题 4 4 2 4 6" xfId="3438"/>
    <cellStyle name="标题 2 5 5" xfId="3439"/>
    <cellStyle name="标题 2 5 5 10" xfId="3440"/>
    <cellStyle name="标题 4 2 3 2 2" xfId="3441"/>
    <cellStyle name="标题 4 5 17" xfId="3442"/>
    <cellStyle name="标题 2 5 5 11" xfId="3443"/>
    <cellStyle name="标题 4 2 3 2 3" xfId="3444"/>
    <cellStyle name="标题 2 5 5 12" xfId="3445"/>
    <cellStyle name="标题 4 2 3 2 4" xfId="3446"/>
    <cellStyle name="标题 2 5 5 13" xfId="3447"/>
    <cellStyle name="标题 4 2 3 2 5" xfId="3448"/>
    <cellStyle name="标题 2 5 5 2" xfId="3449"/>
    <cellStyle name="标题 2 5 5 3" xfId="3450"/>
    <cellStyle name="好 3 3 3 10" xfId="3451"/>
    <cellStyle name="标题 2 5 5 4" xfId="3452"/>
    <cellStyle name="标题 6 4 3 8" xfId="3453"/>
    <cellStyle name="标题 4 4 2 4 7" xfId="3454"/>
    <cellStyle name="标题 2 5 6" xfId="3455"/>
    <cellStyle name="标题 6 4 3 9" xfId="3456"/>
    <cellStyle name="标题 4 4 2 4 8" xfId="3457"/>
    <cellStyle name="标题 2 5 7" xfId="3458"/>
    <cellStyle name="标题 4 4 2 4 9" xfId="3459"/>
    <cellStyle name="标题 2 5 8" xfId="3460"/>
    <cellStyle name="标题 2 5 9" xfId="3461"/>
    <cellStyle name="标题 2 6" xfId="3462"/>
    <cellStyle name="标题 3 7 3 4" xfId="3463"/>
    <cellStyle name="标题 2 7 8" xfId="3464"/>
    <cellStyle name="标题 2 6 10" xfId="3465"/>
    <cellStyle name="标题 3 7 3 5" xfId="3466"/>
    <cellStyle name="标题 2 7 9" xfId="3467"/>
    <cellStyle name="标题 2 6 11" xfId="3468"/>
    <cellStyle name="标题 3 7 3 6" xfId="3469"/>
    <cellStyle name="标题 2 6 12" xfId="3470"/>
    <cellStyle name="标题 3 7 3 7" xfId="3471"/>
    <cellStyle name="标题 2 6 13" xfId="3472"/>
    <cellStyle name="标题 3 7 3 8" xfId="3473"/>
    <cellStyle name="标题 2 6 14" xfId="3474"/>
    <cellStyle name="标题 3 7 3 9" xfId="3475"/>
    <cellStyle name="标题 2 6 15" xfId="3476"/>
    <cellStyle name="输出 3 2 2 10" xfId="3477"/>
    <cellStyle name="标题 2 6 2" xfId="3478"/>
    <cellStyle name="注释 5 5 3" xfId="3479"/>
    <cellStyle name="标题 2 6 2 2" xfId="3480"/>
    <cellStyle name="输出 3 2 2 11" xfId="3481"/>
    <cellStyle name="标题 2 6 3" xfId="3482"/>
    <cellStyle name="标题 4 3 2 7" xfId="3483"/>
    <cellStyle name="标题 2 6 3 10" xfId="3484"/>
    <cellStyle name="标题 4 3 2 8" xfId="3485"/>
    <cellStyle name="标题 2 6 3 11" xfId="3486"/>
    <cellStyle name="标题 4 3 2 9" xfId="3487"/>
    <cellStyle name="标题 2 6 3 12" xfId="3488"/>
    <cellStyle name="标题 2 6 3 13" xfId="3489"/>
    <cellStyle name="标题 2 6 3 2" xfId="3490"/>
    <cellStyle name="标题 2 6 3 3" xfId="3491"/>
    <cellStyle name="标题 2 6 3 4" xfId="3492"/>
    <cellStyle name="标题 2 6 3 9" xfId="3493"/>
    <cellStyle name="输出 3 2 2 12" xfId="3494"/>
    <cellStyle name="标题 2 6 4" xfId="3495"/>
    <cellStyle name="输出 3 2 2 13" xfId="3496"/>
    <cellStyle name="标题 2 6 5" xfId="3497"/>
    <cellStyle name="标题 3 7 2 2" xfId="3498"/>
    <cellStyle name="输出 3 2 2 14" xfId="3499"/>
    <cellStyle name="标题 2 6 6" xfId="3500"/>
    <cellStyle name="标题 3 7 2 3" xfId="3501"/>
    <cellStyle name="输出 3 2 2 15" xfId="3502"/>
    <cellStyle name="标题 2 6 7" xfId="3503"/>
    <cellStyle name="标题 3 7 2 4" xfId="3504"/>
    <cellStyle name="标题 2 6 8" xfId="3505"/>
    <cellStyle name="标题 3 7 2 5" xfId="3506"/>
    <cellStyle name="标题 2 6 9" xfId="3507"/>
    <cellStyle name="标题 2 6_2016-2018年财政规划附表(2)" xfId="3508"/>
    <cellStyle name="标题 2 7" xfId="3509"/>
    <cellStyle name="标题 2 7 2" xfId="3510"/>
    <cellStyle name="差 2 2 2_2016-2018年财政规划附表(2)" xfId="3511"/>
    <cellStyle name="标题 2 7 2 4" xfId="3512"/>
    <cellStyle name="标题 2 7 3" xfId="3513"/>
    <cellStyle name="标题 2 7 3 10" xfId="3514"/>
    <cellStyle name="标题 2 7 3 11" xfId="3515"/>
    <cellStyle name="标题 2 7 3 12" xfId="3516"/>
    <cellStyle name="标题 2 7 3 13" xfId="3517"/>
    <cellStyle name="标题 2 7 4" xfId="3518"/>
    <cellStyle name="标题 2 7 5" xfId="3519"/>
    <cellStyle name="标题 3 7 3 2" xfId="3520"/>
    <cellStyle name="标题 2 7 6" xfId="3521"/>
    <cellStyle name="标题 3 7 3 3" xfId="3522"/>
    <cellStyle name="标题 2 7 7" xfId="3523"/>
    <cellStyle name="适中 2 2 2 2 3" xfId="3524"/>
    <cellStyle name="链接单元格 3 2 2 3 10" xfId="3525"/>
    <cellStyle name="汇总 4 2 6" xfId="3526"/>
    <cellStyle name="标题 6 3 11" xfId="3527"/>
    <cellStyle name="警告文本 4 2 5" xfId="3528"/>
    <cellStyle name="标题 2 7_2016-2018年财政规划附表(2)" xfId="3529"/>
    <cellStyle name="标题 2 8" xfId="3530"/>
    <cellStyle name="标题 2 8 13" xfId="3531"/>
    <cellStyle name="标题 2 8 2" xfId="3532"/>
    <cellStyle name="输出 4 2 2 3" xfId="3533"/>
    <cellStyle name="标题 2 8 7" xfId="3534"/>
    <cellStyle name="输出 4 2 2 4" xfId="3535"/>
    <cellStyle name="标题 2 8 8" xfId="3536"/>
    <cellStyle name="输出 4 2 2 5" xfId="3537"/>
    <cellStyle name="标题 2 8 9" xfId="3538"/>
    <cellStyle name="标题 2 9" xfId="3539"/>
    <cellStyle name="标题 3 4 2 4 3" xfId="3540"/>
    <cellStyle name="标题 3 10" xfId="3541"/>
    <cellStyle name="标题 3 4 2 4 4" xfId="3542"/>
    <cellStyle name="标题 3 11" xfId="3543"/>
    <cellStyle name="标题 3 2 10" xfId="3544"/>
    <cellStyle name="标题 3 2 11" xfId="3545"/>
    <cellStyle name="差 2 3 2 5" xfId="3546"/>
    <cellStyle name="解释性文本 5 3 2 5" xfId="3547"/>
    <cellStyle name="标题 3 2 2" xfId="3548"/>
    <cellStyle name="标题 3 2 2 10" xfId="3549"/>
    <cellStyle name="标题 3 2 2 11" xfId="3550"/>
    <cellStyle name="标题 3 2 2 2" xfId="3551"/>
    <cellStyle name="计算 3 2 4 4" xfId="3552"/>
    <cellStyle name="标题 3 2 2 2 10" xfId="3553"/>
    <cellStyle name="计算 3 2 4 5" xfId="3554"/>
    <cellStyle name="标题 3 2 2 2 11" xfId="3555"/>
    <cellStyle name="计算 3 2 4 6" xfId="3556"/>
    <cellStyle name="标题 3 2 2 2 12" xfId="3557"/>
    <cellStyle name="计算 3 2 4 7" xfId="3558"/>
    <cellStyle name="标题 3 2 2 2 13" xfId="3559"/>
    <cellStyle name="计算 3 2 4 8" xfId="3560"/>
    <cellStyle name="标题 3 2 2 2 14" xfId="3561"/>
    <cellStyle name="计算 3 2 4 9" xfId="3562"/>
    <cellStyle name="标题 3 2 2 2 15" xfId="3563"/>
    <cellStyle name="标题 3 2 2 2 2" xfId="3564"/>
    <cellStyle name="标题 3 2 2 2 3" xfId="3565"/>
    <cellStyle name="标题 7 3 3 2" xfId="3566"/>
    <cellStyle name="链接单元格 5 2 3 10" xfId="3567"/>
    <cellStyle name="标题 3 2 2 2 3 3" xfId="3568"/>
    <cellStyle name="标题 7 3 3 3" xfId="3569"/>
    <cellStyle name="链接单元格 5 2 3 11" xfId="3570"/>
    <cellStyle name="标题 3 2 2 2 3 4" xfId="3571"/>
    <cellStyle name="标题 7 3 3 8" xfId="3572"/>
    <cellStyle name="标题 4 10" xfId="3573"/>
    <cellStyle name="标题 3 2 2 2 3 9" xfId="3574"/>
    <cellStyle name="链接单元格 4 3 2" xfId="3575"/>
    <cellStyle name="标题 3 2 2 2 4" xfId="3576"/>
    <cellStyle name="链接单元格 4 3 3" xfId="3577"/>
    <cellStyle name="标题 3 2 2 2 5" xfId="3578"/>
    <cellStyle name="链接单元格 4 3 4" xfId="3579"/>
    <cellStyle name="标题 3 2 2 2 6" xfId="3580"/>
    <cellStyle name="链接单元格 4 3 5" xfId="3581"/>
    <cellStyle name="标题 3 2 2 2 7" xfId="3582"/>
    <cellStyle name="链接单元格 4 3 6" xfId="3583"/>
    <cellStyle name="标题 3 2 2 2 8" xfId="3584"/>
    <cellStyle name="链接单元格 4 3 7" xfId="3585"/>
    <cellStyle name="标题 3 2 2 2 9" xfId="3586"/>
    <cellStyle name="好 5 2_2016-2018年财政规划附表(2)" xfId="3587"/>
    <cellStyle name="标题 3 3 2 3 4" xfId="3588"/>
    <cellStyle name="标题 3 2 2 2_2016-2018年财政规划附表(2)" xfId="3589"/>
    <cellStyle name="差 3 2 4" xfId="3590"/>
    <cellStyle name="标题 3 2 2 3 2" xfId="3591"/>
    <cellStyle name="差 3 2 5" xfId="3592"/>
    <cellStyle name="标题 3 2 2 3 3" xfId="3593"/>
    <cellStyle name="汇总 4 6 2" xfId="3594"/>
    <cellStyle name="标题 3 3 3 11" xfId="3595"/>
    <cellStyle name="链接单元格 4 4 3" xfId="3596"/>
    <cellStyle name="差 3 2 7" xfId="3597"/>
    <cellStyle name="标题 3 2 2 3 5" xfId="3598"/>
    <cellStyle name="汇总 4 6 3" xfId="3599"/>
    <cellStyle name="标题 3 3 3 12" xfId="3600"/>
    <cellStyle name="好 5 3 6" xfId="3601"/>
    <cellStyle name="标题 3 2 2 4 10" xfId="3602"/>
    <cellStyle name="汇总 4 6 4" xfId="3603"/>
    <cellStyle name="标题 3 3 3 13" xfId="3604"/>
    <cellStyle name="好 5 3 7" xfId="3605"/>
    <cellStyle name="标题 3 2 2 4 11" xfId="3606"/>
    <cellStyle name="汇总 4 6 5" xfId="3607"/>
    <cellStyle name="标题 3 3 3 14" xfId="3608"/>
    <cellStyle name="好 5 3 8" xfId="3609"/>
    <cellStyle name="标题 3 2 2 4 12" xfId="3610"/>
    <cellStyle name="汇总 4 6 6" xfId="3611"/>
    <cellStyle name="标题 3 3 3 15" xfId="3612"/>
    <cellStyle name="好 5 3 9" xfId="3613"/>
    <cellStyle name="标题 3 2 2 4 13" xfId="3614"/>
    <cellStyle name="差 3 3 4" xfId="3615"/>
    <cellStyle name="标题 3 2 2 4 2" xfId="3616"/>
    <cellStyle name="差 3 3 5" xfId="3617"/>
    <cellStyle name="标题 3 2 2 4 3" xfId="3618"/>
    <cellStyle name="链接单元格 4 5 2" xfId="3619"/>
    <cellStyle name="差 3 3 6" xfId="3620"/>
    <cellStyle name="标题 3 2 2 4 4" xfId="3621"/>
    <cellStyle name="链接单元格 4 5 3" xfId="3622"/>
    <cellStyle name="差 3 3 7" xfId="3623"/>
    <cellStyle name="标题 3 2 2 4 5" xfId="3624"/>
    <cellStyle name="链接单元格 4 5 4" xfId="3625"/>
    <cellStyle name="差 3 3 8" xfId="3626"/>
    <cellStyle name="标题 3 2 2 4 6" xfId="3627"/>
    <cellStyle name="链接单元格 4 5 5" xfId="3628"/>
    <cellStyle name="差 3 3 9" xfId="3629"/>
    <cellStyle name="标题 3 2 2 4 7" xfId="3630"/>
    <cellStyle name="标题 6 4 10" xfId="3631"/>
    <cellStyle name="标题 3 2 2 4 8" xfId="3632"/>
    <cellStyle name="标题 6 4 11" xfId="3633"/>
    <cellStyle name="标题 3 2 2 4 9" xfId="3634"/>
    <cellStyle name="标题 3 2 3" xfId="3635"/>
    <cellStyle name="标题 3 2 3 13" xfId="3636"/>
    <cellStyle name="标题 3 2 3 14" xfId="3637"/>
    <cellStyle name="标题 3 2 3 15" xfId="3638"/>
    <cellStyle name="标题 3 2 3 2" xfId="3639"/>
    <cellStyle name="标题 5 7" xfId="3640"/>
    <cellStyle name="标题 3 2 3 2 2" xfId="3641"/>
    <cellStyle name="标题 5 8" xfId="3642"/>
    <cellStyle name="标题 3 2 3 2 3" xfId="3643"/>
    <cellStyle name="标题 5 9" xfId="3644"/>
    <cellStyle name="链接单元格 5 3 2" xfId="3645"/>
    <cellStyle name="标题 3 2 3 2 4" xfId="3646"/>
    <cellStyle name="链接单元格 5 3 3" xfId="3647"/>
    <cellStyle name="标题 3 2 3 2 5" xfId="3648"/>
    <cellStyle name="标题 3 2 3 3" xfId="3649"/>
    <cellStyle name="解释性文本 7 2" xfId="3650"/>
    <cellStyle name="标题 3 4 2 13" xfId="3651"/>
    <cellStyle name="标题 3 2 3 3 11" xfId="3652"/>
    <cellStyle name="解释性文本 7 3" xfId="3653"/>
    <cellStyle name="标题 3 4 2 14" xfId="3654"/>
    <cellStyle name="标题 3 2 3 3 12" xfId="3655"/>
    <cellStyle name="解释性文本 7 4" xfId="3656"/>
    <cellStyle name="标题 3 4 2 15" xfId="3657"/>
    <cellStyle name="标题 3 2 3 3 13" xfId="3658"/>
    <cellStyle name="常规 3 5 3 10" xfId="3659"/>
    <cellStyle name="标题 6 7" xfId="3660"/>
    <cellStyle name="差 4 2 4" xfId="3661"/>
    <cellStyle name="标题 3 2 3 3 2" xfId="3662"/>
    <cellStyle name="常规 3 5 3 11" xfId="3663"/>
    <cellStyle name="标题 6 8" xfId="3664"/>
    <cellStyle name="差 4 2 5" xfId="3665"/>
    <cellStyle name="标题 3 2 3 3 3" xfId="3666"/>
    <cellStyle name="常规 3 5 3 12" xfId="3667"/>
    <cellStyle name="标题 6 9" xfId="3668"/>
    <cellStyle name="链接单元格 5 4 2" xfId="3669"/>
    <cellStyle name="差 4 2 6" xfId="3670"/>
    <cellStyle name="标题 3 2 3 3 4" xfId="3671"/>
    <cellStyle name="链接单元格 5 4 3" xfId="3672"/>
    <cellStyle name="差 4 2 7" xfId="3673"/>
    <cellStyle name="标题 3 2 3 3 5" xfId="3674"/>
    <cellStyle name="链接单元格 5 4 4" xfId="3675"/>
    <cellStyle name="差 4 2 8" xfId="3676"/>
    <cellStyle name="标题 3 2 3 3 6" xfId="3677"/>
    <cellStyle name="链接单元格 5 4 5" xfId="3678"/>
    <cellStyle name="差 4 2 9" xfId="3679"/>
    <cellStyle name="标题 3 2 3 3 7" xfId="3680"/>
    <cellStyle name="标题 3 2 3 3 8" xfId="3681"/>
    <cellStyle name="标题 3 2 3 3 9" xfId="3682"/>
    <cellStyle name="标题 6 6 11" xfId="3683"/>
    <cellStyle name="好 6_2016-2018年财政规划附表(2)" xfId="3684"/>
    <cellStyle name="标题 4 2 3 5" xfId="3685"/>
    <cellStyle name="标题 3 2 3_2016-2018年财政规划附表(2)" xfId="3686"/>
    <cellStyle name="标题 3 2 4" xfId="3687"/>
    <cellStyle name="标题 3 2 4 2 2" xfId="3688"/>
    <cellStyle name="标题 3 2 4 2 3" xfId="3689"/>
    <cellStyle name="链接单元格 6 3 2" xfId="3690"/>
    <cellStyle name="标题 3 2 4 2 4" xfId="3691"/>
    <cellStyle name="链接单元格 6 3 3" xfId="3692"/>
    <cellStyle name="标题 3 2 4 2 5" xfId="3693"/>
    <cellStyle name="标题 3 5 2 12" xfId="3694"/>
    <cellStyle name="标题 3 2 4 3 10" xfId="3695"/>
    <cellStyle name="标题 3 5 2 13" xfId="3696"/>
    <cellStyle name="标题 3 2 4 3 11" xfId="3697"/>
    <cellStyle name="适中 3 6 2" xfId="3698"/>
    <cellStyle name="标题 3 5 2 14" xfId="3699"/>
    <cellStyle name="标题 3 2 4 3 12" xfId="3700"/>
    <cellStyle name="适中 3 6 3" xfId="3701"/>
    <cellStyle name="标题 3 5 2 15" xfId="3702"/>
    <cellStyle name="标题 3 2 4 3 13" xfId="3703"/>
    <cellStyle name="差 5 2 4" xfId="3704"/>
    <cellStyle name="标题 3 2 4 3 2" xfId="3705"/>
    <cellStyle name="差 5 2 5" xfId="3706"/>
    <cellStyle name="标题 3 2 4 3 3" xfId="3707"/>
    <cellStyle name="差 5 2 7" xfId="3708"/>
    <cellStyle name="标题 3 2 4 3 5" xfId="3709"/>
    <cellStyle name="标题 5 6 11" xfId="3710"/>
    <cellStyle name="差 5 2 8" xfId="3711"/>
    <cellStyle name="标题 3 2 4 3 6" xfId="3712"/>
    <cellStyle name="标题 5 6 12" xfId="3713"/>
    <cellStyle name="差 5 2 9" xfId="3714"/>
    <cellStyle name="标题 3 2 4 3 7" xfId="3715"/>
    <cellStyle name="标题 5 6 13" xfId="3716"/>
    <cellStyle name="标题 3 2 4 3 8" xfId="3717"/>
    <cellStyle name="标题 3 2 4 3 9" xfId="3718"/>
    <cellStyle name="标题 3 2 4 8" xfId="3719"/>
    <cellStyle name="标题 3 2 4 9" xfId="3720"/>
    <cellStyle name="标题 5 4 6" xfId="3721"/>
    <cellStyle name="适中 8 12" xfId="3722"/>
    <cellStyle name="标题 3 2 4_2016-2018年财政规划附表(2)" xfId="3723"/>
    <cellStyle name="标题 3 2 5" xfId="3724"/>
    <cellStyle name="标题 3 2 6" xfId="3725"/>
    <cellStyle name="标题 4 3 3 2 4" xfId="3726"/>
    <cellStyle name="标题 3 2 6 10" xfId="3727"/>
    <cellStyle name="标题 4 3 3 2 5" xfId="3728"/>
    <cellStyle name="标题 3 2 6 11" xfId="3729"/>
    <cellStyle name="标题 3 2 6 12" xfId="3730"/>
    <cellStyle name="标题 3 2 6 13" xfId="3731"/>
    <cellStyle name="标题 3 2 6 9" xfId="3732"/>
    <cellStyle name="标题 3 2 7" xfId="3733"/>
    <cellStyle name="标题 3 2 8" xfId="3734"/>
    <cellStyle name="标题 4 2" xfId="3735"/>
    <cellStyle name="标题 3 2 9" xfId="3736"/>
    <cellStyle name="标题 3 3 10" xfId="3737"/>
    <cellStyle name="标题 3 3 11" xfId="3738"/>
    <cellStyle name="注释 3 6 10" xfId="3739"/>
    <cellStyle name="好 3 2 2" xfId="3740"/>
    <cellStyle name="标题 3 3 12" xfId="3741"/>
    <cellStyle name="注释 3 6 11" xfId="3742"/>
    <cellStyle name="好 3 2 3" xfId="3743"/>
    <cellStyle name="标题 3 3 13" xfId="3744"/>
    <cellStyle name="注释 3 6 12" xfId="3745"/>
    <cellStyle name="好 3 2 4" xfId="3746"/>
    <cellStyle name="标题 3 3 14" xfId="3747"/>
    <cellStyle name="注释 3 6 13" xfId="3748"/>
    <cellStyle name="好 3 2 5" xfId="3749"/>
    <cellStyle name="标题 3 3 15" xfId="3750"/>
    <cellStyle name="好 3 2 6" xfId="3751"/>
    <cellStyle name="标题 3 3 16" xfId="3752"/>
    <cellStyle name="差 2 3 3 5" xfId="3753"/>
    <cellStyle name="标题 4 4 3 2 3" xfId="3754"/>
    <cellStyle name="解释性文本 5 3 3 5" xfId="3755"/>
    <cellStyle name="标题 3 3 2" xfId="3756"/>
    <cellStyle name="标题 3 3 2 13" xfId="3757"/>
    <cellStyle name="标题 3 3 2 14" xfId="3758"/>
    <cellStyle name="标题 3 3 2 2" xfId="3759"/>
    <cellStyle name="标题 3 4 2 2 3 4" xfId="3760"/>
    <cellStyle name="标题 3 3 2 2 10" xfId="3761"/>
    <cellStyle name="标题 3 3 2 2 11" xfId="3762"/>
    <cellStyle name="标题 3 3 2 2 12" xfId="3763"/>
    <cellStyle name="标题 3 3_2015.1.3县级预算表" xfId="3764"/>
    <cellStyle name="标题 3 3 2 2 13" xfId="3765"/>
    <cellStyle name="标题 3 3 2 2 14" xfId="3766"/>
    <cellStyle name="标题 3 3 2 2 15" xfId="3767"/>
    <cellStyle name="标题 3 3 2 2 2" xfId="3768"/>
    <cellStyle name="标题 3 3 2 2 2 2" xfId="3769"/>
    <cellStyle name="标题 3 3 2 2 2 3" xfId="3770"/>
    <cellStyle name="标题 3 3 2 2 2 4" xfId="3771"/>
    <cellStyle name="标题 3 3 2 2 2 5" xfId="3772"/>
    <cellStyle name="标题 3 3 2 2 3" xfId="3773"/>
    <cellStyle name="注释 2 3 2 4" xfId="3774"/>
    <cellStyle name="标题 3 3 2 2 3 10" xfId="3775"/>
    <cellStyle name="标题 3 3 2 2 3 12" xfId="3776"/>
    <cellStyle name="标题 3 3 2 2 3 13" xfId="3777"/>
    <cellStyle name="标题 3 3 2 2 3 2" xfId="3778"/>
    <cellStyle name="标题 3 3 4 14" xfId="3779"/>
    <cellStyle name="差 4 3_2016-2018年财政规划附表(2)" xfId="3780"/>
    <cellStyle name="标题 3 3 2 2 3 3" xfId="3781"/>
    <cellStyle name="标题 3 3 4 15" xfId="3782"/>
    <cellStyle name="标题 3 3 2 2 3 4" xfId="3783"/>
    <cellStyle name="标题 3 3 2 2 3 9" xfId="3784"/>
    <cellStyle name="标题 3 3 2 2 4" xfId="3785"/>
    <cellStyle name="标题 3 3 2 2 5" xfId="3786"/>
    <cellStyle name="标题 3 3 2 2 6" xfId="3787"/>
    <cellStyle name="标题 3 3 2 2 7" xfId="3788"/>
    <cellStyle name="标题 3 3 2 2 8" xfId="3789"/>
    <cellStyle name="标题 3 7 10" xfId="3790"/>
    <cellStyle name="标题 3 3 2 2 9" xfId="3791"/>
    <cellStyle name="标题 4 2 4 2 4" xfId="3792"/>
    <cellStyle name="输出 6 4" xfId="3793"/>
    <cellStyle name="解释性文本 3 4 3 6" xfId="3794"/>
    <cellStyle name="标题 3 3 2 2_2016-2018年财政规划附表(2)" xfId="3795"/>
    <cellStyle name="标题 3 3 2 3 2" xfId="3796"/>
    <cellStyle name="标题 3 3 2 3 3" xfId="3797"/>
    <cellStyle name="标题 3 3 2 3 5" xfId="3798"/>
    <cellStyle name="标题 3 3 2 4 2" xfId="3799"/>
    <cellStyle name="标题 3 3 2 4 3" xfId="3800"/>
    <cellStyle name="标题 3 3 2 4 4" xfId="3801"/>
    <cellStyle name="检查单元格 3 2 2 2 2" xfId="3802"/>
    <cellStyle name="标题 3 3 2 4 5" xfId="3803"/>
    <cellStyle name="检查单元格 3 2 2 2 3" xfId="3804"/>
    <cellStyle name="标题 3 3 2 4 6" xfId="3805"/>
    <cellStyle name="输出 4 2 4 10" xfId="3806"/>
    <cellStyle name="差 2 3 3 6" xfId="3807"/>
    <cellStyle name="标题 4 4 3 2 4" xfId="3808"/>
    <cellStyle name="解释性文本 5 3 3 6" xfId="3809"/>
    <cellStyle name="标题 3 3 3" xfId="3810"/>
    <cellStyle name="标题 3 3 3 2" xfId="3811"/>
    <cellStyle name="计算 3 10" xfId="3812"/>
    <cellStyle name="标题 3 3 3 2 2" xfId="3813"/>
    <cellStyle name="计算 3 11" xfId="3814"/>
    <cellStyle name="标题 3 3 3 2 3" xfId="3815"/>
    <cellStyle name="计算 3 12" xfId="3816"/>
    <cellStyle name="标题 3 3 3 2 4" xfId="3817"/>
    <cellStyle name="计算 3 13" xfId="3818"/>
    <cellStyle name="标题 3 3 3 2 5" xfId="3819"/>
    <cellStyle name="标题 3 3 3 3" xfId="3820"/>
    <cellStyle name="标题 4 4 2 13" xfId="3821"/>
    <cellStyle name="标题 3 3 3 3 11" xfId="3822"/>
    <cellStyle name="标题 4 4 2 14" xfId="3823"/>
    <cellStyle name="标题 3 3 3 3 12" xfId="3824"/>
    <cellStyle name="标题 4 4 2 15" xfId="3825"/>
    <cellStyle name="标题 3 3 3 3 13" xfId="3826"/>
    <cellStyle name="标题 3 3 3 3 2" xfId="3827"/>
    <cellStyle name="标题 3 4 2 2 3 10" xfId="3828"/>
    <cellStyle name="标题 3 3 3 3 3" xfId="3829"/>
    <cellStyle name="标题 3 4 2 2 3 11" xfId="3830"/>
    <cellStyle name="标题 3 3 3 3 4" xfId="3831"/>
    <cellStyle name="标题 3 4 2 2 3 12" xfId="3832"/>
    <cellStyle name="标题 3 3 3 3 5" xfId="3833"/>
    <cellStyle name="标题 3 4 2 2 3 13" xfId="3834"/>
    <cellStyle name="标题 3 3 3 3 6" xfId="3835"/>
    <cellStyle name="标题 3 3 3 3 7" xfId="3836"/>
    <cellStyle name="标题 3 3 3 3 8" xfId="3837"/>
    <cellStyle name="标题 3 3 3 4" xfId="3838"/>
    <cellStyle name="标题 3 3 3 5" xfId="3839"/>
    <cellStyle name="标题 3 3 3 6" xfId="3840"/>
    <cellStyle name="标题 4 3 4 3 10" xfId="3841"/>
    <cellStyle name="标题 3 3 3 7" xfId="3842"/>
    <cellStyle name="标题 4 3 4 3 11" xfId="3843"/>
    <cellStyle name="标题 3 3 3 8" xfId="3844"/>
    <cellStyle name="标题 4 3 4 3 12" xfId="3845"/>
    <cellStyle name="标题 3 3 3 9" xfId="3846"/>
    <cellStyle name="标题 4 3 4 3 13" xfId="3847"/>
    <cellStyle name="标题 3 3 3_2016-2018年财政规划附表(2)" xfId="3848"/>
    <cellStyle name="输出 4 2 4 11" xfId="3849"/>
    <cellStyle name="差 2 3 3 7" xfId="3850"/>
    <cellStyle name="标题 4 4 3 2 5" xfId="3851"/>
    <cellStyle name="解释性文本 5 3 3 7" xfId="3852"/>
    <cellStyle name="标题 3 3 4" xfId="3853"/>
    <cellStyle name="标题 3 3 4 10" xfId="3854"/>
    <cellStyle name="标题 3 3 4 11" xfId="3855"/>
    <cellStyle name="标题 3 3 4 12" xfId="3856"/>
    <cellStyle name="标题 3 3 4 13" xfId="3857"/>
    <cellStyle name="计算 8 13" xfId="3858"/>
    <cellStyle name="标题 3 3 4 2 5" xfId="3859"/>
    <cellStyle name="标题 4 5 2 12" xfId="3860"/>
    <cellStyle name="警告文本 3 3 3 5" xfId="3861"/>
    <cellStyle name="标题 3 3 4 3 10" xfId="3862"/>
    <cellStyle name="标题 4 5 2 13" xfId="3863"/>
    <cellStyle name="警告文本 3 3 3 6" xfId="3864"/>
    <cellStyle name="常规 2 2 4 2" xfId="3865"/>
    <cellStyle name="标题 3 3 4 3 11" xfId="3866"/>
    <cellStyle name="汇总 5 2 6" xfId="3867"/>
    <cellStyle name="标题 3 3 4_2016-2018年财政规划附表(2)" xfId="3868"/>
    <cellStyle name="输出 4 2 4 12" xfId="3869"/>
    <cellStyle name="差 2 3 3 8" xfId="3870"/>
    <cellStyle name="解释性文本 5 3 3 8" xfId="3871"/>
    <cellStyle name="标题 3 3 5" xfId="3872"/>
    <cellStyle name="输出 4 2 4 13" xfId="3873"/>
    <cellStyle name="差 2 3 3 9" xfId="3874"/>
    <cellStyle name="解释性文本 5 3 3 9" xfId="3875"/>
    <cellStyle name="标题 3 3 6" xfId="3876"/>
    <cellStyle name="标题 3 3 6 10" xfId="3877"/>
    <cellStyle name="标题 3 3 6 11" xfId="3878"/>
    <cellStyle name="标题 3 3 6 12" xfId="3879"/>
    <cellStyle name="标题 3 3 6 13" xfId="3880"/>
    <cellStyle name="标题 3 3 6 2" xfId="3881"/>
    <cellStyle name="标题 3 3 6 3" xfId="3882"/>
    <cellStyle name="标题 3 3 6 4" xfId="3883"/>
    <cellStyle name="标题 3 3 6 5" xfId="3884"/>
    <cellStyle name="标题 3 3 6 6" xfId="3885"/>
    <cellStyle name="标题 3 3 6 7" xfId="3886"/>
    <cellStyle name="标题 3 3 6 8" xfId="3887"/>
    <cellStyle name="标题 3 3 7" xfId="3888"/>
    <cellStyle name="标题 3 3 8" xfId="3889"/>
    <cellStyle name="检查单元格 5 5 4" xfId="3890"/>
    <cellStyle name="标题 3 4 10" xfId="3891"/>
    <cellStyle name="检查单元格 5 5 5" xfId="3892"/>
    <cellStyle name="标题 3 4 11" xfId="3893"/>
    <cellStyle name="检查单元格 5 5 6" xfId="3894"/>
    <cellStyle name="标题 3 4 12" xfId="3895"/>
    <cellStyle name="检查单元格 5 5 7" xfId="3896"/>
    <cellStyle name="标题 3 4 13" xfId="3897"/>
    <cellStyle name="检查单元格 5 5 8" xfId="3898"/>
    <cellStyle name="标题 3 4 14" xfId="3899"/>
    <cellStyle name="检查单元格 5 5 9" xfId="3900"/>
    <cellStyle name="标题 3 4 15" xfId="3901"/>
    <cellStyle name="标题 3 4 16" xfId="3902"/>
    <cellStyle name="解释性文本 7 5" xfId="3903"/>
    <cellStyle name="标题 3 4 2 16" xfId="3904"/>
    <cellStyle name="标题 3 4 2 2" xfId="3905"/>
    <cellStyle name="标题 3 4 2 2 2" xfId="3906"/>
    <cellStyle name="标题 4 4 6 9" xfId="3907"/>
    <cellStyle name="标题 3 4 2 2 2 2" xfId="3908"/>
    <cellStyle name="标题 3 4 2 2 2 3" xfId="3909"/>
    <cellStyle name="标题 3 4 2 2 2 4" xfId="3910"/>
    <cellStyle name="标题 3 4 2 2 3" xfId="3911"/>
    <cellStyle name="标题 3 4 2 2 3 2" xfId="3912"/>
    <cellStyle name="标题 3 4 2 2 3 3" xfId="3913"/>
    <cellStyle name="标题 3 4 2 2 4" xfId="3914"/>
    <cellStyle name="标题 3 4 2 3" xfId="3915"/>
    <cellStyle name="标题 3 4 2 3 2" xfId="3916"/>
    <cellStyle name="标题 3 4 2 3 3" xfId="3917"/>
    <cellStyle name="标题 3 4 2 3 4" xfId="3918"/>
    <cellStyle name="标题 3 4 2 4" xfId="3919"/>
    <cellStyle name="标题 5 3 3 12" xfId="3920"/>
    <cellStyle name="标题 3 4 2 4 10" xfId="3921"/>
    <cellStyle name="标题 5 3 3 13" xfId="3922"/>
    <cellStyle name="标题 3 4 2 4 11" xfId="3923"/>
    <cellStyle name="标题 3 4 2 4 13" xfId="3924"/>
    <cellStyle name="标题 3 4 2 4 2" xfId="3925"/>
    <cellStyle name="标题 3 4 2 4 9" xfId="3926"/>
    <cellStyle name="标题 3 4 2 9" xfId="3927"/>
    <cellStyle name="标题 3 4 2_2015.1.3县级预算表" xfId="3928"/>
    <cellStyle name="标题 3 4 3 2 2" xfId="3929"/>
    <cellStyle name="标题 3 4 3 2 3" xfId="3930"/>
    <cellStyle name="标题 3 4 3 2 4" xfId="3931"/>
    <cellStyle name="标题 3 4 3 3 10" xfId="3932"/>
    <cellStyle name="标题 3 4 3 3 11" xfId="3933"/>
    <cellStyle name="标题 3 4 3 3 12" xfId="3934"/>
    <cellStyle name="标题 3 4 3 3 13" xfId="3935"/>
    <cellStyle name="标题 3 4 3 3 4" xfId="3936"/>
    <cellStyle name="标题 3 4 4 10" xfId="3937"/>
    <cellStyle name="标题 3 4 4 11" xfId="3938"/>
    <cellStyle name="标题 3 4 4 12" xfId="3939"/>
    <cellStyle name="标题 3 4 4 13" xfId="3940"/>
    <cellStyle name="标题 4 4 6 11" xfId="3941"/>
    <cellStyle name="标题 3 4 4 2 3" xfId="3942"/>
    <cellStyle name="标题 4 4 6 12" xfId="3943"/>
    <cellStyle name="标题 3 4 4 2 4" xfId="3944"/>
    <cellStyle name="标题 3 4 4 3 2" xfId="3945"/>
    <cellStyle name="标题 3 4 4 3 3" xfId="3946"/>
    <cellStyle name="标题 3 4 4 3 4" xfId="3947"/>
    <cellStyle name="标题 3 4 4 5" xfId="3948"/>
    <cellStyle name="标题 3 4 4 6" xfId="3949"/>
    <cellStyle name="标题 3 4 4 7" xfId="3950"/>
    <cellStyle name="标题 3 4 4 8" xfId="3951"/>
    <cellStyle name="标题 3 4 4 9" xfId="3952"/>
    <cellStyle name="标题 3 4 4_2016-2018年财政规划附表(2)" xfId="3953"/>
    <cellStyle name="标题 3 4 6 10" xfId="3954"/>
    <cellStyle name="标题 3 4 6 11" xfId="3955"/>
    <cellStyle name="标题 3 4 6 2" xfId="3956"/>
    <cellStyle name="标题 3 4 6 3" xfId="3957"/>
    <cellStyle name="标题 3 4 6 4" xfId="3958"/>
    <cellStyle name="差 2 10" xfId="3959"/>
    <cellStyle name="标题 3 4 6 5" xfId="3960"/>
    <cellStyle name="差 2 11" xfId="3961"/>
    <cellStyle name="标题 3 4 6 6" xfId="3962"/>
    <cellStyle name="差 2 12" xfId="3963"/>
    <cellStyle name="标题 3 4 6 7" xfId="3964"/>
    <cellStyle name="常规 2 3 2 3 2" xfId="3965"/>
    <cellStyle name="差 2 13" xfId="3966"/>
    <cellStyle name="标题 3 4 6 8" xfId="3967"/>
    <cellStyle name="常规 2 3 2 3 3" xfId="3968"/>
    <cellStyle name="差 2 14" xfId="3969"/>
    <cellStyle name="标题 3 4 6 9" xfId="3970"/>
    <cellStyle name="标题 4 4 3 3 8" xfId="3971"/>
    <cellStyle name="汇总 3 4 13" xfId="3972"/>
    <cellStyle name="标题 3 4 7" xfId="3973"/>
    <cellStyle name="标题 4 4 3 3 9" xfId="3974"/>
    <cellStyle name="汇总 3 4 14" xfId="3975"/>
    <cellStyle name="标题 3 4 8" xfId="3976"/>
    <cellStyle name="标题 6 2" xfId="3977"/>
    <cellStyle name="汇总 3 4 15" xfId="3978"/>
    <cellStyle name="标题 3 4 9" xfId="3979"/>
    <cellStyle name="标题 7 2 8" xfId="3980"/>
    <cellStyle name="标题 3 5 10" xfId="3981"/>
    <cellStyle name="标题 7 2 9" xfId="3982"/>
    <cellStyle name="标题 3 5 11" xfId="3983"/>
    <cellStyle name="标题 3 5 12" xfId="3984"/>
    <cellStyle name="标题 3 5 2" xfId="3985"/>
    <cellStyle name="标题 3 5 2 10" xfId="3986"/>
    <cellStyle name="标题 3 5 2 11" xfId="3987"/>
    <cellStyle name="输出 2 4 3 5" xfId="3988"/>
    <cellStyle name="标题 6 2 4 8" xfId="3989"/>
    <cellStyle name="标题 3 5 2 2" xfId="3990"/>
    <cellStyle name="标题 3 5 2 2 2" xfId="3991"/>
    <cellStyle name="标题 3 5 2 2 3" xfId="3992"/>
    <cellStyle name="标题 3 5 2 2 4" xfId="3993"/>
    <cellStyle name="输出 2 4 3 6" xfId="3994"/>
    <cellStyle name="标题 6 2 4 9" xfId="3995"/>
    <cellStyle name="标题 3 5 2 3" xfId="3996"/>
    <cellStyle name="检查单元格 4 8" xfId="3997"/>
    <cellStyle name="标题 3 5 2 3 10" xfId="3998"/>
    <cellStyle name="检查单元格 4 9" xfId="3999"/>
    <cellStyle name="标题 3 5 2 3 11" xfId="4000"/>
    <cellStyle name="标题 3 5 2 3 12" xfId="4001"/>
    <cellStyle name="标题 3 5 2 3 13" xfId="4002"/>
    <cellStyle name="标题 3 5 2 3 2" xfId="4003"/>
    <cellStyle name="标题 5 2 8" xfId="4004"/>
    <cellStyle name="标题 3 5 2 3 3" xfId="4005"/>
    <cellStyle name="标题 5 2 9" xfId="4006"/>
    <cellStyle name="标题 3 5 2 3 4" xfId="4007"/>
    <cellStyle name="标题 3 5 2 4" xfId="4008"/>
    <cellStyle name="标题 3 5 2 9" xfId="4009"/>
    <cellStyle name="标题 3 5 2_2016-2018年财政规划附表(2)" xfId="4010"/>
    <cellStyle name="标题 6 2 4 4" xfId="4011"/>
    <cellStyle name="标题 3 5 3" xfId="4012"/>
    <cellStyle name="标题 4 5 3 4" xfId="4013"/>
    <cellStyle name="标题 3 5 3 10" xfId="4014"/>
    <cellStyle name="标题 4 5 3 5" xfId="4015"/>
    <cellStyle name="适中 3 2_2015.1.3县级预算表" xfId="4016"/>
    <cellStyle name="汇总 4 2" xfId="4017"/>
    <cellStyle name="标题 3 5 3 11" xfId="4018"/>
    <cellStyle name="标题 4 5 3 6" xfId="4019"/>
    <cellStyle name="汇总 4 3" xfId="4020"/>
    <cellStyle name="标题 3 5 3 12" xfId="4021"/>
    <cellStyle name="标题 4 5 3 7" xfId="4022"/>
    <cellStyle name="汇总 4 4" xfId="4023"/>
    <cellStyle name="标题 3 5 3 13" xfId="4024"/>
    <cellStyle name="标题 4 5 3 8" xfId="4025"/>
    <cellStyle name="汇总 4 5" xfId="4026"/>
    <cellStyle name="标题 3 5 3 14" xfId="4027"/>
    <cellStyle name="标题 5_2015.1.3县级预算表" xfId="4028"/>
    <cellStyle name="标题 4 5 3 9" xfId="4029"/>
    <cellStyle name="汇总 4 6" xfId="4030"/>
    <cellStyle name="标题 3 5 3 15" xfId="4031"/>
    <cellStyle name="标题 3 5 3 2" xfId="4032"/>
    <cellStyle name="标题 3 5 3 2 2" xfId="4033"/>
    <cellStyle name="标题 3 5 3 2 3" xfId="4034"/>
    <cellStyle name="标题 3 5 3 2 4" xfId="4035"/>
    <cellStyle name="标题 3 5 3 3" xfId="4036"/>
    <cellStyle name="标题 3 5 3 3 10" xfId="4037"/>
    <cellStyle name="标题 3 5 3 3 11" xfId="4038"/>
    <cellStyle name="标题 3 5 3 3 12" xfId="4039"/>
    <cellStyle name="标题 3 5 3 3 13" xfId="4040"/>
    <cellStyle name="差 3 2_2015.1.3县级预算表" xfId="4041"/>
    <cellStyle name="标题 3 5 3 3 2" xfId="4042"/>
    <cellStyle name="标题 6 2 8" xfId="4043"/>
    <cellStyle name="标题 3 5 3 3 3" xfId="4044"/>
    <cellStyle name="标题 6 2 9" xfId="4045"/>
    <cellStyle name="标题 3 5 3 3 4" xfId="4046"/>
    <cellStyle name="标题 3 5 3 4" xfId="4047"/>
    <cellStyle name="标题 3 5 4" xfId="4048"/>
    <cellStyle name="标题 3 5 4 2" xfId="4049"/>
    <cellStyle name="常规 2 2 3 3 2 2" xfId="4050"/>
    <cellStyle name="标题 4 4 3 3 10" xfId="4051"/>
    <cellStyle name="标题 3 5 4 3" xfId="4052"/>
    <cellStyle name="常规 2 2 3 3 2 3" xfId="4053"/>
    <cellStyle name="标题 4 4 3 3 11" xfId="4054"/>
    <cellStyle name="标题 3 5 4 4" xfId="4055"/>
    <cellStyle name="常规 2 2 3 3 2 4" xfId="4056"/>
    <cellStyle name="标题 4 4 3 3 12" xfId="4057"/>
    <cellStyle name="标题 3 5 4 5" xfId="4058"/>
    <cellStyle name="标题 3 5 5" xfId="4059"/>
    <cellStyle name="标题 3 5 5 11" xfId="4060"/>
    <cellStyle name="标题 3 5 5 12" xfId="4061"/>
    <cellStyle name="汇总 2" xfId="4062"/>
    <cellStyle name="标题 3 5 5 13" xfId="4063"/>
    <cellStyle name="适中 3 2 2 3 10" xfId="4064"/>
    <cellStyle name="标题 3 5 5 2" xfId="4065"/>
    <cellStyle name="适中 3 2 2 3 11" xfId="4066"/>
    <cellStyle name="标题 3 5 5 3" xfId="4067"/>
    <cellStyle name="适中 3 2 2 3 12" xfId="4068"/>
    <cellStyle name="标题 3 5 5 4" xfId="4069"/>
    <cellStyle name="标题 3 5 6" xfId="4070"/>
    <cellStyle name="警告文本 4 2 4 10" xfId="4071"/>
    <cellStyle name="标题 3 5 7" xfId="4072"/>
    <cellStyle name="警告文本 4 2 4 11" xfId="4073"/>
    <cellStyle name="标题 3 5 8" xfId="4074"/>
    <cellStyle name="标题 7 2" xfId="4075"/>
    <cellStyle name="警告文本 4 2 4 12" xfId="4076"/>
    <cellStyle name="标题 3 5 9" xfId="4077"/>
    <cellStyle name="标题 3 5_2015.1.3县级预算表" xfId="4078"/>
    <cellStyle name="标题 3 6 11" xfId="4079"/>
    <cellStyle name="标题 3 6 12" xfId="4080"/>
    <cellStyle name="标题 3 6 13" xfId="4081"/>
    <cellStyle name="标题 3 6 14" xfId="4082"/>
    <cellStyle name="标题 3 6 15" xfId="4083"/>
    <cellStyle name="标题 3 6 2" xfId="4084"/>
    <cellStyle name="标题 3 6 3" xfId="4085"/>
    <cellStyle name="标题 3 7 11" xfId="4086"/>
    <cellStyle name="标题 3 7 12" xfId="4087"/>
    <cellStyle name="标题 3 7 13" xfId="4088"/>
    <cellStyle name="标题 7 4 2 2" xfId="4089"/>
    <cellStyle name="标题 3 7 14" xfId="4090"/>
    <cellStyle name="标题 7 4 2 3" xfId="4091"/>
    <cellStyle name="标题 4 5 2 3 2" xfId="4092"/>
    <cellStyle name="标题 3 7 15" xfId="4093"/>
    <cellStyle name="标题 3 7 2" xfId="4094"/>
    <cellStyle name="标题 3 7 3" xfId="4095"/>
    <cellStyle name="标题 3 7 3 10" xfId="4096"/>
    <cellStyle name="标题 3 7 3 11" xfId="4097"/>
    <cellStyle name="计算 6 10" xfId="4098"/>
    <cellStyle name="标题 3 7 3 12" xfId="4099"/>
    <cellStyle name="计算 6 11" xfId="4100"/>
    <cellStyle name="标题 3 7 3 13" xfId="4101"/>
    <cellStyle name="标题 9 2 2" xfId="4102"/>
    <cellStyle name="标题 3 7 4" xfId="4103"/>
    <cellStyle name="标题 3 7 5" xfId="4104"/>
    <cellStyle name="标题 3 7 6" xfId="4105"/>
    <cellStyle name="标题 3 7 7" xfId="4106"/>
    <cellStyle name="标题 3 7 8" xfId="4107"/>
    <cellStyle name="标题 9 2" xfId="4108"/>
    <cellStyle name="标题 3 7 9" xfId="4109"/>
    <cellStyle name="输入 3 6 6" xfId="4110"/>
    <cellStyle name="标题 3 7_2016-2018年财政规划附表(2)" xfId="4111"/>
    <cellStyle name="标题 3 8 11" xfId="4112"/>
    <cellStyle name="好 4 2 2" xfId="4113"/>
    <cellStyle name="标题 3 8 12" xfId="4114"/>
    <cellStyle name="好 4 2 3" xfId="4115"/>
    <cellStyle name="标题 3 8 13" xfId="4116"/>
    <cellStyle name="标题 3 8 2" xfId="4117"/>
    <cellStyle name="标题 3 8 3" xfId="4118"/>
    <cellStyle name="标题 3 8 4" xfId="4119"/>
    <cellStyle name="常规 5 2_2015.1.3县级预算表" xfId="4120"/>
    <cellStyle name="标题 3 8 5" xfId="4121"/>
    <cellStyle name="输出 4 3 2 2" xfId="4122"/>
    <cellStyle name="标题 3 8 6" xfId="4123"/>
    <cellStyle name="输出 4 3 2 3" xfId="4124"/>
    <cellStyle name="标题 3 8 7" xfId="4125"/>
    <cellStyle name="输出 4 3 2 4" xfId="4126"/>
    <cellStyle name="标题 3 8 8" xfId="4127"/>
    <cellStyle name="输出 4 3 2 5" xfId="4128"/>
    <cellStyle name="标题 3 8 9" xfId="4129"/>
    <cellStyle name="标题 4 2 4 2 2" xfId="4130"/>
    <cellStyle name="标题 7 3 3 9" xfId="4131"/>
    <cellStyle name="标题 4 11" xfId="4132"/>
    <cellStyle name="标题 4 2 4 2 3" xfId="4133"/>
    <cellStyle name="标题 4 12" xfId="4134"/>
    <cellStyle name="标题 4 2 10" xfId="4135"/>
    <cellStyle name="差 2 2 2 3 3" xfId="4136"/>
    <cellStyle name="标题 4 2 11" xfId="4137"/>
    <cellStyle name="差 2 2 2 3 4" xfId="4138"/>
    <cellStyle name="标题 4 2 12" xfId="4139"/>
    <cellStyle name="差 2 2 2 3 5" xfId="4140"/>
    <cellStyle name="注释 5 2 2 2" xfId="4141"/>
    <cellStyle name="标题 4 2 13" xfId="4142"/>
    <cellStyle name="差 2 2 2 3 6" xfId="4143"/>
    <cellStyle name="注释 5 2 2 3" xfId="4144"/>
    <cellStyle name="标题 4 2 14" xfId="4145"/>
    <cellStyle name="差 2 2 2 3 7" xfId="4146"/>
    <cellStyle name="注释 5 2 2 4" xfId="4147"/>
    <cellStyle name="标题 4 2 15" xfId="4148"/>
    <cellStyle name="差 2 2 2 3 8" xfId="4149"/>
    <cellStyle name="注释 5 2 2 5" xfId="4150"/>
    <cellStyle name="标题 4 2 16" xfId="4151"/>
    <cellStyle name="差 2 2 2 3 9" xfId="4152"/>
    <cellStyle name="标题 4 2 2 13" xfId="4153"/>
    <cellStyle name="标题 4 2 2 14" xfId="4154"/>
    <cellStyle name="标题 4 2 2 15" xfId="4155"/>
    <cellStyle name="标题 4 2 2 16" xfId="4156"/>
    <cellStyle name="计算 2 3 13" xfId="4157"/>
    <cellStyle name="标题 4 2 2 2" xfId="4158"/>
    <cellStyle name="注释 4 3 15" xfId="4159"/>
    <cellStyle name="标题 4 2 2 2 2" xfId="4160"/>
    <cellStyle name="标题 6 3 2 3" xfId="4161"/>
    <cellStyle name="标题 4 2 2 2 2 2" xfId="4162"/>
    <cellStyle name="标题 4 2 2 2 3" xfId="4163"/>
    <cellStyle name="标题 4 3 3 8" xfId="4164"/>
    <cellStyle name="标题 4 2 2 2 3 10" xfId="4165"/>
    <cellStyle name="标题 4 3 3 9" xfId="4166"/>
    <cellStyle name="标题 4 2 2 2 3 11" xfId="4167"/>
    <cellStyle name="标题 4 2 2 2 3 12" xfId="4168"/>
    <cellStyle name="标题 4 2 2 2 3 13" xfId="4169"/>
    <cellStyle name="标题 6 3 3 3" xfId="4170"/>
    <cellStyle name="标题 4 2 2 2 3 2" xfId="4171"/>
    <cellStyle name="标题 4 2 2 2 4" xfId="4172"/>
    <cellStyle name="标题 4 2 2 2 5" xfId="4173"/>
    <cellStyle name="标题 4 2 2 2 6" xfId="4174"/>
    <cellStyle name="标题 4 2 2 2 7" xfId="4175"/>
    <cellStyle name="标题 4 6 3 10" xfId="4176"/>
    <cellStyle name="标题 4 2 2 2 8" xfId="4177"/>
    <cellStyle name="标题 4 6 3 11" xfId="4178"/>
    <cellStyle name="标题 4 2 2 2 9" xfId="4179"/>
    <cellStyle name="计算 2 3 14" xfId="4180"/>
    <cellStyle name="标题 4 2 2 3" xfId="4181"/>
    <cellStyle name="标题 4 4 2 3" xfId="4182"/>
    <cellStyle name="输出 3 3 3 6" xfId="4183"/>
    <cellStyle name="常规 2 10 5" xfId="4184"/>
    <cellStyle name="标题 4 2 2 3 2" xfId="4185"/>
    <cellStyle name="标题 4 4 2 4" xfId="4186"/>
    <cellStyle name="输出 3 3 3 7" xfId="4187"/>
    <cellStyle name="常规 2 10 6" xfId="4188"/>
    <cellStyle name="标题 4 2 2 3 3" xfId="4189"/>
    <cellStyle name="标题 8 3 3 10" xfId="4190"/>
    <cellStyle name="标题 4 4 2 5" xfId="4191"/>
    <cellStyle name="输出 3 3 3 8" xfId="4192"/>
    <cellStyle name="常规 2 10 7" xfId="4193"/>
    <cellStyle name="标题 4 2 2 3 4" xfId="4194"/>
    <cellStyle name="标题 8 3 3 11" xfId="4195"/>
    <cellStyle name="标题 4 4 2 6" xfId="4196"/>
    <cellStyle name="输出 3 3 3 9" xfId="4197"/>
    <cellStyle name="常规 2 10 8" xfId="4198"/>
    <cellStyle name="标题 4 2 2 3 5" xfId="4199"/>
    <cellStyle name="计算 2 3 15" xfId="4200"/>
    <cellStyle name="标题 4 2 2 4" xfId="4201"/>
    <cellStyle name="标题 4 4 3 15" xfId="4202"/>
    <cellStyle name="标题 4 2 2 4 10" xfId="4203"/>
    <cellStyle name="标题 4 4 3 3" xfId="4204"/>
    <cellStyle name="检查单元格 3 2 2 14" xfId="4205"/>
    <cellStyle name="常规 3 2 2 6" xfId="4206"/>
    <cellStyle name="标题 4 2 2 4 2" xfId="4207"/>
    <cellStyle name="标题 4 4 3 4" xfId="4208"/>
    <cellStyle name="检查单元格 3 2 2 15" xfId="4209"/>
    <cellStyle name="常规 3 2 2 7" xfId="4210"/>
    <cellStyle name="标题 4 2 2 4 3" xfId="4211"/>
    <cellStyle name="解释性文本 4 4 3 10" xfId="4212"/>
    <cellStyle name="标题 4 4 3 5" xfId="4213"/>
    <cellStyle name="常规 3 2 2 8" xfId="4214"/>
    <cellStyle name="标题 4 2 2 4 4" xfId="4215"/>
    <cellStyle name="解释性文本 4 4 3 11" xfId="4216"/>
    <cellStyle name="标题 4 4 3 6" xfId="4217"/>
    <cellStyle name="常规 3 2 2 9" xfId="4218"/>
    <cellStyle name="标题 4 2 2 4 5" xfId="4219"/>
    <cellStyle name="解释性文本 4 4 3 12" xfId="4220"/>
    <cellStyle name="标题 4 4 3 7" xfId="4221"/>
    <cellStyle name="标题 4 2 2 4 6" xfId="4222"/>
    <cellStyle name="解释性文本 4 4 3 13" xfId="4223"/>
    <cellStyle name="标题 4 4 3 8" xfId="4224"/>
    <cellStyle name="标题 4 2 2 4 7" xfId="4225"/>
    <cellStyle name="标题 4 4 3 9" xfId="4226"/>
    <cellStyle name="标题 4 2 2 4 8" xfId="4227"/>
    <cellStyle name="标题 4 2 2 4 9" xfId="4228"/>
    <cellStyle name="标题 4 2 2 5" xfId="4229"/>
    <cellStyle name="标题 4 2 2 6" xfId="4230"/>
    <cellStyle name="标题 4 2 2 7" xfId="4231"/>
    <cellStyle name="标题 4 2 2 8" xfId="4232"/>
    <cellStyle name="标题 4 2 2 9" xfId="4233"/>
    <cellStyle name="标题 4 2 3 13" xfId="4234"/>
    <cellStyle name="标题 4 2 3 14" xfId="4235"/>
    <cellStyle name="标题 4 2 3 15" xfId="4236"/>
    <cellStyle name="标题 4 2 3 2" xfId="4237"/>
    <cellStyle name="标题 4 2 3 3" xfId="4238"/>
    <cellStyle name="标题 4 5 2 4" xfId="4239"/>
    <cellStyle name="输出 3 4 3 7" xfId="4240"/>
    <cellStyle name="标题 4 2 3 3 3" xfId="4241"/>
    <cellStyle name="标题 4 5 2 5" xfId="4242"/>
    <cellStyle name="输出 3 4 3 8" xfId="4243"/>
    <cellStyle name="标题 4 2 3 3 4" xfId="4244"/>
    <cellStyle name="标题 4 5 2 6" xfId="4245"/>
    <cellStyle name="输出 3 4 3 9" xfId="4246"/>
    <cellStyle name="标题 4 2 3 3 5" xfId="4247"/>
    <cellStyle name="标题 4 5 2 7" xfId="4248"/>
    <cellStyle name="标题 4 2 3 3 6" xfId="4249"/>
    <cellStyle name="标题 4 5 2 8" xfId="4250"/>
    <cellStyle name="标题 4 2 3 3 7" xfId="4251"/>
    <cellStyle name="标题 4 5 2 9" xfId="4252"/>
    <cellStyle name="标题 4 2 3 3 8" xfId="4253"/>
    <cellStyle name="标题 4 2 3 3 9" xfId="4254"/>
    <cellStyle name="标题 6 6 10" xfId="4255"/>
    <cellStyle name="标题 4 2 3 4" xfId="4256"/>
    <cellStyle name="标题 6 6 12" xfId="4257"/>
    <cellStyle name="标题 4 2 3 6" xfId="4258"/>
    <cellStyle name="标题 6 6 13" xfId="4259"/>
    <cellStyle name="标题 4 2 3 7" xfId="4260"/>
    <cellStyle name="标题 4 2 3 8" xfId="4261"/>
    <cellStyle name="标题 4 2 3 9" xfId="4262"/>
    <cellStyle name="标题 4 2 3_2016-2018年财政规划附表(2)" xfId="4263"/>
    <cellStyle name="标题 4 2 4 15" xfId="4264"/>
    <cellStyle name="标题 4 2 4 2 5" xfId="4265"/>
    <cellStyle name="输出 5 4 3" xfId="4266"/>
    <cellStyle name="链接单元格 5 2 2 5" xfId="4267"/>
    <cellStyle name="标题 4 2 4 3 10" xfId="4268"/>
    <cellStyle name="输出 5 4 4" xfId="4269"/>
    <cellStyle name="常规 5 3 2" xfId="4270"/>
    <cellStyle name="标题 4 2 4 3 11" xfId="4271"/>
    <cellStyle name="输出 5 4 5" xfId="4272"/>
    <cellStyle name="常规 5 3 3" xfId="4273"/>
    <cellStyle name="标题 4 2 4 3 12" xfId="4274"/>
    <cellStyle name="常规 5 3 4" xfId="4275"/>
    <cellStyle name="标题 4 2 4 3 13" xfId="4276"/>
    <cellStyle name="标题 4 2 4 3 5" xfId="4277"/>
    <cellStyle name="标题 4 2 4 3 6" xfId="4278"/>
    <cellStyle name="标题 4 2 4 3 7" xfId="4279"/>
    <cellStyle name="标题 4 2 4 3 8" xfId="4280"/>
    <cellStyle name="标题 4 2 4 3 9" xfId="4281"/>
    <cellStyle name="标题 4 2 5 4" xfId="4282"/>
    <cellStyle name="标题 4 2 5 5" xfId="4283"/>
    <cellStyle name="标题 4 2 6 13" xfId="4284"/>
    <cellStyle name="标题 4 2 7" xfId="4285"/>
    <cellStyle name="标题 4 2 8" xfId="4286"/>
    <cellStyle name="标题 4 2 9" xfId="4287"/>
    <cellStyle name="检查单元格 2 2 4 8" xfId="4288"/>
    <cellStyle name="标题 4 2_2015.1.3县级预算表" xfId="4289"/>
    <cellStyle name="标题 4 3" xfId="4290"/>
    <cellStyle name="注释 4 6 11" xfId="4291"/>
    <cellStyle name="标题 4 3 13" xfId="4292"/>
    <cellStyle name="注释 4 6 12" xfId="4293"/>
    <cellStyle name="标题 4 3 14" xfId="4294"/>
    <cellStyle name="标题 4 3 2 2 2" xfId="4295"/>
    <cellStyle name="输出 3 11" xfId="4296"/>
    <cellStyle name="标题 4 3 2 2 2 2" xfId="4297"/>
    <cellStyle name="输出 3 12" xfId="4298"/>
    <cellStyle name="标题 4 3 2 2 2 3" xfId="4299"/>
    <cellStyle name="输出 3 13" xfId="4300"/>
    <cellStyle name="标题 4 3 2 2 2 4" xfId="4301"/>
    <cellStyle name="输出 3 14" xfId="4302"/>
    <cellStyle name="标题 4 3 2 2 2 5" xfId="4303"/>
    <cellStyle name="标题 4 3 2 2 3 2" xfId="4304"/>
    <cellStyle name="注释 2 2 2 3 10" xfId="4305"/>
    <cellStyle name="标题 4 3 2 2 3 3" xfId="4306"/>
    <cellStyle name="注释 2 2 2 3 11" xfId="4307"/>
    <cellStyle name="标题 4 3 2 2 3 4" xfId="4308"/>
    <cellStyle name="注释 2 2 2 3 12" xfId="4309"/>
    <cellStyle name="标题 4 3 2 2 3 5" xfId="4310"/>
    <cellStyle name="注释 2 2 2 3 13" xfId="4311"/>
    <cellStyle name="标题 4 3 2 2 3 6" xfId="4312"/>
    <cellStyle name="标题 4 3 2 2 3 7" xfId="4313"/>
    <cellStyle name="标题 4 3 2 2 3 8" xfId="4314"/>
    <cellStyle name="标题 4 3 2 2 3 9" xfId="4315"/>
    <cellStyle name="好 4 15" xfId="4316"/>
    <cellStyle name="标题 4 3 2 2 9" xfId="4317"/>
    <cellStyle name="标题 4 3 2 2_2016-2018年财政规划附表(2)" xfId="4318"/>
    <cellStyle name="标题 4 3 2 4 10" xfId="4319"/>
    <cellStyle name="链接单元格 4 2 10" xfId="4320"/>
    <cellStyle name="标题 4 3 2 4 11" xfId="4321"/>
    <cellStyle name="链接单元格 4 2 11" xfId="4322"/>
    <cellStyle name="标题 4 3 2 4 12" xfId="4323"/>
    <cellStyle name="标题 5 4 3 3" xfId="4324"/>
    <cellStyle name="常规 4 2 2 6" xfId="4325"/>
    <cellStyle name="标题 4 3 2 4 2" xfId="4326"/>
    <cellStyle name="标题 5 4 3 4" xfId="4327"/>
    <cellStyle name="常规 4 2 2 7" xfId="4328"/>
    <cellStyle name="标题 4 3 2 4 3" xfId="4329"/>
    <cellStyle name="标题 5 4 3 5" xfId="4330"/>
    <cellStyle name="常规 4 2 2 8" xfId="4331"/>
    <cellStyle name="标题 4 3 2 4 4" xfId="4332"/>
    <cellStyle name="标题 4 3 2 6" xfId="4333"/>
    <cellStyle name="常规 2 6 2 2 2 5" xfId="4334"/>
    <cellStyle name="标题 4 3 3 2" xfId="4335"/>
    <cellStyle name="警告文本 2 2 15" xfId="4336"/>
    <cellStyle name="标题 4 3 3 2 2" xfId="4337"/>
    <cellStyle name="标题 8 2 3 9" xfId="4338"/>
    <cellStyle name="警告文本 2 2 16" xfId="4339"/>
    <cellStyle name="标题 4 3 3 2 3" xfId="4340"/>
    <cellStyle name="标题 6 3 3 10" xfId="4341"/>
    <cellStyle name="标题 4 3 3 3" xfId="4342"/>
    <cellStyle name="标题 4 3 3 3 11" xfId="4343"/>
    <cellStyle name="标题 4 3 3 3 12" xfId="4344"/>
    <cellStyle name="标题 5 2 2 3 10" xfId="4345"/>
    <cellStyle name="标题 4 3 3 3 13" xfId="4346"/>
    <cellStyle name="输出 4 4 3 6" xfId="4347"/>
    <cellStyle name="标题 4 3 3 3 2" xfId="4348"/>
    <cellStyle name="输出 4 4 3 7" xfId="4349"/>
    <cellStyle name="标题 4 3 3 3 3" xfId="4350"/>
    <cellStyle name="输出 4 4 3 8" xfId="4351"/>
    <cellStyle name="常规 4 3 3_2016-2018年财政规划附表(2)" xfId="4352"/>
    <cellStyle name="标题 4 3 3 3 4" xfId="4353"/>
    <cellStyle name="输出 4 4 3 9" xfId="4354"/>
    <cellStyle name="标题 4 3 3 3 5" xfId="4355"/>
    <cellStyle name="标题 4 3 3 3 6" xfId="4356"/>
    <cellStyle name="解释性文本 3 3_2016-2018年财政规划附表(2)" xfId="4357"/>
    <cellStyle name="标题 4 3 3 3 7" xfId="4358"/>
    <cellStyle name="标题 4 3 3 3 8" xfId="4359"/>
    <cellStyle name="标题 4 3 3 3 9" xfId="4360"/>
    <cellStyle name="标题 6 3 3 11" xfId="4361"/>
    <cellStyle name="标题 4 3 3 4" xfId="4362"/>
    <cellStyle name="标题 6 3 3 12" xfId="4363"/>
    <cellStyle name="标题 4 3 3 5" xfId="4364"/>
    <cellStyle name="标题 6 3 3 13" xfId="4365"/>
    <cellStyle name="标题 4 3 3 6" xfId="4366"/>
    <cellStyle name="标题 4 3 3 7" xfId="4367"/>
    <cellStyle name="标题 4 3 3_2016-2018年财政规划附表(2)" xfId="4368"/>
    <cellStyle name="标题 4 3 4 10" xfId="4369"/>
    <cellStyle name="标题 4 3 4 11" xfId="4370"/>
    <cellStyle name="标题 4 3 4 12" xfId="4371"/>
    <cellStyle name="标题 4 3 4 13" xfId="4372"/>
    <cellStyle name="标题 4 3 4 14" xfId="4373"/>
    <cellStyle name="标题 4 3 4 15" xfId="4374"/>
    <cellStyle name="标题 4 3 4 2 2" xfId="4375"/>
    <cellStyle name="标题 4 4 4 3 13" xfId="4376"/>
    <cellStyle name="标题 8 3 3 9" xfId="4377"/>
    <cellStyle name="标题 4 3 4 2 3" xfId="4378"/>
    <cellStyle name="解释性文本 4 4 3 6" xfId="4379"/>
    <cellStyle name="标题 4 4 10" xfId="4380"/>
    <cellStyle name="标题 4 3 4 2 4" xfId="4381"/>
    <cellStyle name="常规 6 2 9" xfId="4382"/>
    <cellStyle name="标题 6 2 2 3 10" xfId="4383"/>
    <cellStyle name="解释性文本 4 4 3 7" xfId="4384"/>
    <cellStyle name="标题 4 4 11" xfId="4385"/>
    <cellStyle name="标题 4 3 4 2 5" xfId="4386"/>
    <cellStyle name="标题 6 2 4 10" xfId="4387"/>
    <cellStyle name="链接单元格 3 2 2 15" xfId="4388"/>
    <cellStyle name="标题 4 3 4 3 7" xfId="4389"/>
    <cellStyle name="标题 6 2 4 11" xfId="4390"/>
    <cellStyle name="标题 4 3 4 3 8" xfId="4391"/>
    <cellStyle name="标题 6 2 4 12" xfId="4392"/>
    <cellStyle name="标题 4 3 4 3 9" xfId="4393"/>
    <cellStyle name="常规 2 6 2 2 3 7" xfId="4394"/>
    <cellStyle name="标题 4 3 4 4" xfId="4395"/>
    <cellStyle name="常规 2 6 2 2 3 8" xfId="4396"/>
    <cellStyle name="标题 4 3 4 5" xfId="4397"/>
    <cellStyle name="常规 2 6 2 2 3 9" xfId="4398"/>
    <cellStyle name="标题 4 3 4 6" xfId="4399"/>
    <cellStyle name="标题 4 3 4 7" xfId="4400"/>
    <cellStyle name="标题 4 3 4_2016-2018年财政规划附表(2)" xfId="4401"/>
    <cellStyle name="标题 4 3 6 10" xfId="4402"/>
    <cellStyle name="标题 4 3 6 11" xfId="4403"/>
    <cellStyle name="检查单元格 5 3_2016-2018年财政规划附表(2)" xfId="4404"/>
    <cellStyle name="标题 4 3 6 12" xfId="4405"/>
    <cellStyle name="标题 4 3 6 13" xfId="4406"/>
    <cellStyle name="标题 4 3 6 2" xfId="4407"/>
    <cellStyle name="标题 4 3 6 4" xfId="4408"/>
    <cellStyle name="标题 4 3 6 5" xfId="4409"/>
    <cellStyle name="标题 4 3 6 6" xfId="4410"/>
    <cellStyle name="标题 4 3 6 7" xfId="4411"/>
    <cellStyle name="标题 4 3 6 8" xfId="4412"/>
    <cellStyle name="标题 4 3 6 9" xfId="4413"/>
    <cellStyle name="标题 4 3 7" xfId="4414"/>
    <cellStyle name="标题 4 3 8" xfId="4415"/>
    <cellStyle name="标题 4 3 9" xfId="4416"/>
    <cellStyle name="输入 4 3 3 10" xfId="4417"/>
    <cellStyle name="标题 4 4" xfId="4418"/>
    <cellStyle name="标题 6 2 2 3 11" xfId="4419"/>
    <cellStyle name="解释性文本 4 4 3 8" xfId="4420"/>
    <cellStyle name="标题 4 4 12" xfId="4421"/>
    <cellStyle name="标题 6 2 2 3 12" xfId="4422"/>
    <cellStyle name="解释性文本 4 4 3 9" xfId="4423"/>
    <cellStyle name="标题 4 4 13" xfId="4424"/>
    <cellStyle name="标题 6 2 2 3 13" xfId="4425"/>
    <cellStyle name="标题 4 4 14" xfId="4426"/>
    <cellStyle name="标题 4 4 15" xfId="4427"/>
    <cellStyle name="标题 4 4 16" xfId="4428"/>
    <cellStyle name="标题 4 4 17" xfId="4429"/>
    <cellStyle name="标题 4 4 18" xfId="4430"/>
    <cellStyle name="标题 4 4 2 16" xfId="4431"/>
    <cellStyle name="标题 4 4 2 2" xfId="4432"/>
    <cellStyle name="汇总 3 2 2 3 4" xfId="4433"/>
    <cellStyle name="标题 4 4 2 2 14" xfId="4434"/>
    <cellStyle name="常规 2 7 3 3 6" xfId="4435"/>
    <cellStyle name="差 2 2 3 4" xfId="4436"/>
    <cellStyle name="标题 4 4 2 2 2" xfId="4437"/>
    <cellStyle name="常规 2 3 2 3 5" xfId="4438"/>
    <cellStyle name="差 2 16" xfId="4439"/>
    <cellStyle name="标题 4 4 2 2 2 2" xfId="4440"/>
    <cellStyle name="标题 4 4 2 2_2016-2018年财政规划附表(2)" xfId="4441"/>
    <cellStyle name="差 2 2 4 4" xfId="4442"/>
    <cellStyle name="标题 6 4 2 3" xfId="4443"/>
    <cellStyle name="输出 5 3 3 6" xfId="4444"/>
    <cellStyle name="标题 4 4 2 3 2" xfId="4445"/>
    <cellStyle name="检查单元格 4 4 3 12" xfId="4446"/>
    <cellStyle name="标题 6 4 3 3" xfId="4447"/>
    <cellStyle name="常规 5 2 2 6" xfId="4448"/>
    <cellStyle name="标题 4 4 2 4 2" xfId="4449"/>
    <cellStyle name="标题 8 3 3 12" xfId="4450"/>
    <cellStyle name="标题 4 4 2 7" xfId="4451"/>
    <cellStyle name="标题 8 3 3 13" xfId="4452"/>
    <cellStyle name="标题 4 4 2 8" xfId="4453"/>
    <cellStyle name="标题 4 4 2 9" xfId="4454"/>
    <cellStyle name="标题 4 4 2_2015.1.3县级预算表" xfId="4455"/>
    <cellStyle name="标题 4 4 3 10" xfId="4456"/>
    <cellStyle name="标题 4 4 3 11" xfId="4457"/>
    <cellStyle name="标题 4 4 3 12" xfId="4458"/>
    <cellStyle name="标题 4 4 3 13" xfId="4459"/>
    <cellStyle name="标题 4 4 3 14" xfId="4460"/>
    <cellStyle name="标题 4 4 3 2" xfId="4461"/>
    <cellStyle name="差 2 3 3 4" xfId="4462"/>
    <cellStyle name="标题 4 4 3 2 2" xfId="4463"/>
    <cellStyle name="常规 2 2 3 3 2 5" xfId="4464"/>
    <cellStyle name="标题 4 4 3 3 13" xfId="4465"/>
    <cellStyle name="标题 4 4 4 10" xfId="4466"/>
    <cellStyle name="标题 4 4 4 11" xfId="4467"/>
    <cellStyle name="标题 4 4 4 12" xfId="4468"/>
    <cellStyle name="标题 4 4 4 13" xfId="4469"/>
    <cellStyle name="标题 4 4 4 14" xfId="4470"/>
    <cellStyle name="标题 4 4 4 15" xfId="4471"/>
    <cellStyle name="标题 4 4 4 3 11" xfId="4472"/>
    <cellStyle name="标题 8 3 3 7" xfId="4473"/>
    <cellStyle name="标题 4 4 4 3 12" xfId="4474"/>
    <cellStyle name="标题 8 3 3 8" xfId="4475"/>
    <cellStyle name="标题 4 4 7" xfId="4476"/>
    <cellStyle name="标题 4 4 4 3 8" xfId="4477"/>
    <cellStyle name="标题 4 4 8" xfId="4478"/>
    <cellStyle name="标题 4 4 4 3 9" xfId="4479"/>
    <cellStyle name="标题 4 4 4_2016-2018年财政规划附表(2)" xfId="4480"/>
    <cellStyle name="标题 4 4 6 2" xfId="4481"/>
    <cellStyle name="标题 4 4 6 3" xfId="4482"/>
    <cellStyle name="标题 4 4 6 4" xfId="4483"/>
    <cellStyle name="标题 4 4 6 5" xfId="4484"/>
    <cellStyle name="标题 4 4 6 6" xfId="4485"/>
    <cellStyle name="标题 4 4 6 7" xfId="4486"/>
    <cellStyle name="标题 4 4 6 8" xfId="4487"/>
    <cellStyle name="标题 4 4 9" xfId="4488"/>
    <cellStyle name="常规 2 3 2 2 2 4" xfId="4489"/>
    <cellStyle name="标题 4 4_2015.1.3县级预算表" xfId="4490"/>
    <cellStyle name="输入 4 3 3 11" xfId="4491"/>
    <cellStyle name="标题 4 5" xfId="4492"/>
    <cellStyle name="标题 4 5 10" xfId="4493"/>
    <cellStyle name="标题 7 2 3 2" xfId="4494"/>
    <cellStyle name="标题 4 5 11" xfId="4495"/>
    <cellStyle name="标题 7 2 3 3" xfId="4496"/>
    <cellStyle name="标题 4 5 12" xfId="4497"/>
    <cellStyle name="标题 7 2 3 4" xfId="4498"/>
    <cellStyle name="标题 6 4_2016-2018年财政规划附表(2)" xfId="4499"/>
    <cellStyle name="输出 3 4 2 2" xfId="4500"/>
    <cellStyle name="标题 4 5 13" xfId="4501"/>
    <cellStyle name="标题 7 2 3 5" xfId="4502"/>
    <cellStyle name="输出 3 4 2 3" xfId="4503"/>
    <cellStyle name="标题 4 5 14" xfId="4504"/>
    <cellStyle name="输出 3 4 2 4" xfId="4505"/>
    <cellStyle name="标题 4 5 15" xfId="4506"/>
    <cellStyle name="输出 3 4 2 5" xfId="4507"/>
    <cellStyle name="标题 4 5 16" xfId="4508"/>
    <cellStyle name="标题 4 5 2 11" xfId="4509"/>
    <cellStyle name="输出 3 4 3 5" xfId="4510"/>
    <cellStyle name="标题 7 2 4 8" xfId="4511"/>
    <cellStyle name="标题 4 5 2 2" xfId="4512"/>
    <cellStyle name="标题 4 5 2 2 2" xfId="4513"/>
    <cellStyle name="标题 4 5 2 2 3" xfId="4514"/>
    <cellStyle name="标题 4 5 2 2 4" xfId="4515"/>
    <cellStyle name="标题 7 4 2 4" xfId="4516"/>
    <cellStyle name="标题 4 5 2 3 3" xfId="4517"/>
    <cellStyle name="标题 7 4 2 5" xfId="4518"/>
    <cellStyle name="标题 4 5 2 3 4" xfId="4519"/>
    <cellStyle name="标题 4 5 2 3 5" xfId="4520"/>
    <cellStyle name="标题 4 5 2 3 6" xfId="4521"/>
    <cellStyle name="好 2 2_2015.1.3县级预算表" xfId="4522"/>
    <cellStyle name="常规 3 11" xfId="4523"/>
    <cellStyle name="标题 4 5 2 3 8" xfId="4524"/>
    <cellStyle name="常规 3 12" xfId="4525"/>
    <cellStyle name="标题 4 5 2 3 9" xfId="4526"/>
    <cellStyle name="标题 4 5 2_2016-2018年财政规划附表(2)" xfId="4527"/>
    <cellStyle name="标题 4 5 3" xfId="4528"/>
    <cellStyle name="标题 4 5 3 2" xfId="4529"/>
    <cellStyle name="标题 4 5 3 3" xfId="4530"/>
    <cellStyle name="标题 4 5 3 3 10" xfId="4531"/>
    <cellStyle name="标题 4 5 3 3 11" xfId="4532"/>
    <cellStyle name="常规 8 3 2" xfId="4533"/>
    <cellStyle name="标题 4 5 3 3 12" xfId="4534"/>
    <cellStyle name="常规 8 3 3" xfId="4535"/>
    <cellStyle name="标题 4 5 3 3 13" xfId="4536"/>
    <cellStyle name="标题 4 5 3 3 2" xfId="4537"/>
    <cellStyle name="标题 4 5 3 3 3" xfId="4538"/>
    <cellStyle name="标题 4 5 3 3 4" xfId="4539"/>
    <cellStyle name="标题 4 5 3 3 5" xfId="4540"/>
    <cellStyle name="标题 4 5 3 3 6" xfId="4541"/>
    <cellStyle name="标题 4 5 3 3 7" xfId="4542"/>
    <cellStyle name="标题 4 5 3 3 8" xfId="4543"/>
    <cellStyle name="标题 4 5 3 3 9" xfId="4544"/>
    <cellStyle name="标题 4 5 3_2016-2018年财政规划附表(2)" xfId="4545"/>
    <cellStyle name="标题 4 5 4" xfId="4546"/>
    <cellStyle name="标题 4 5 4 2" xfId="4547"/>
    <cellStyle name="标题 4 5 4 3" xfId="4548"/>
    <cellStyle name="标题 4 5 4 4" xfId="4549"/>
    <cellStyle name="标题 4 5 4 5" xfId="4550"/>
    <cellStyle name="标题 4 5 5" xfId="4551"/>
    <cellStyle name="标题 4 5 5 2" xfId="4552"/>
    <cellStyle name="标题 4 5 5 3" xfId="4553"/>
    <cellStyle name="标题 4 5 5 4" xfId="4554"/>
    <cellStyle name="标题 4 5 5 5" xfId="4555"/>
    <cellStyle name="标题 4 5 6" xfId="4556"/>
    <cellStyle name="标题 4 5 7" xfId="4557"/>
    <cellStyle name="标题 4 5 8" xfId="4558"/>
    <cellStyle name="标题 4 5 9" xfId="4559"/>
    <cellStyle name="输入 4 3 3 12" xfId="4560"/>
    <cellStyle name="标题 4 6" xfId="4561"/>
    <cellStyle name="标题 4 6 10" xfId="4562"/>
    <cellStyle name="标题 4 6 11" xfId="4563"/>
    <cellStyle name="标题 4 6 12" xfId="4564"/>
    <cellStyle name="常规 3 3 5 2" xfId="4565"/>
    <cellStyle name="标题 4 6 13" xfId="4566"/>
    <cellStyle name="常规 3 3 5 3" xfId="4567"/>
    <cellStyle name="标题 4 6 14" xfId="4568"/>
    <cellStyle name="常规 3 3 5 4" xfId="4569"/>
    <cellStyle name="标题 4 6 15" xfId="4570"/>
    <cellStyle name="标题 4 6 3 12" xfId="4571"/>
    <cellStyle name="标题 4 6 3 13" xfId="4572"/>
    <cellStyle name="标题 4 6 3 2" xfId="4573"/>
    <cellStyle name="标题 4 6 3 3" xfId="4574"/>
    <cellStyle name="标题 4 6 3 4" xfId="4575"/>
    <cellStyle name="标题 4 6 3 5" xfId="4576"/>
    <cellStyle name="标题 4 6 3 6" xfId="4577"/>
    <cellStyle name="标题 4 6 3 7" xfId="4578"/>
    <cellStyle name="标题 4 6 3 8" xfId="4579"/>
    <cellStyle name="计算 4 2 2 10" xfId="4580"/>
    <cellStyle name="标题 4 6 3 9" xfId="4581"/>
    <cellStyle name="标题 4 6 8" xfId="4582"/>
    <cellStyle name="标题 4 6 9" xfId="4583"/>
    <cellStyle name="输入 4 3 3 13" xfId="4584"/>
    <cellStyle name="标题 4 7" xfId="4585"/>
    <cellStyle name="标题 4 7 10" xfId="4586"/>
    <cellStyle name="标题 4 7 11" xfId="4587"/>
    <cellStyle name="标题 4 7 12" xfId="4588"/>
    <cellStyle name="注释 5 3 2 2" xfId="4589"/>
    <cellStyle name="标题 4 7 13" xfId="4590"/>
    <cellStyle name="注释 5 3 2 3" xfId="4591"/>
    <cellStyle name="标题 4 7 14" xfId="4592"/>
    <cellStyle name="注释 5 3 2 4" xfId="4593"/>
    <cellStyle name="标题 4 7 15" xfId="4594"/>
    <cellStyle name="标题 4 7 2" xfId="4595"/>
    <cellStyle name="计算 3 3 13" xfId="4596"/>
    <cellStyle name="标题 4 7 2 2" xfId="4597"/>
    <cellStyle name="计算 3 3 14" xfId="4598"/>
    <cellStyle name="标题 4 7 2 3" xfId="4599"/>
    <cellStyle name="计算 3 3 15" xfId="4600"/>
    <cellStyle name="标题 4 7 2 4" xfId="4601"/>
    <cellStyle name="标题 4 7 2 5" xfId="4602"/>
    <cellStyle name="标题 4 7 3" xfId="4603"/>
    <cellStyle name="标题 8 2 2 2" xfId="4604"/>
    <cellStyle name="计算 2 2 4 6" xfId="4605"/>
    <cellStyle name="标题 6 3_2016-2018年财政规划附表(2)" xfId="4606"/>
    <cellStyle name="标题 4 7 3 10" xfId="4607"/>
    <cellStyle name="标题 4 7 3 11" xfId="4608"/>
    <cellStyle name="标题 4 7 3 12" xfId="4609"/>
    <cellStyle name="标题 4 7 3 13" xfId="4610"/>
    <cellStyle name="标题 4 7 3 2" xfId="4611"/>
    <cellStyle name="标题 4 7 3 3" xfId="4612"/>
    <cellStyle name="标题 7 6 10" xfId="4613"/>
    <cellStyle name="标题 4 7 3 4" xfId="4614"/>
    <cellStyle name="标题 7 6 11" xfId="4615"/>
    <cellStyle name="标题 4 7 3 5" xfId="4616"/>
    <cellStyle name="标题 7 6 12" xfId="4617"/>
    <cellStyle name="标题 4 7 3 6" xfId="4618"/>
    <cellStyle name="标题 4 7 4" xfId="4619"/>
    <cellStyle name="标题 8 2 2 3" xfId="4620"/>
    <cellStyle name="标题 4 7 5" xfId="4621"/>
    <cellStyle name="标题 8 2 2 4" xfId="4622"/>
    <cellStyle name="标题 4 7 6" xfId="4623"/>
    <cellStyle name="标题 8 2 2 5" xfId="4624"/>
    <cellStyle name="标题 4 7 7" xfId="4625"/>
    <cellStyle name="标题 4 7 8" xfId="4626"/>
    <cellStyle name="标题 4 7 9" xfId="4627"/>
    <cellStyle name="标题 4 8" xfId="4628"/>
    <cellStyle name="标题 4 8 13" xfId="4629"/>
    <cellStyle name="输出 4 4 2 5" xfId="4630"/>
    <cellStyle name="警告文本 2 2 14" xfId="4631"/>
    <cellStyle name="标题 4 8 9" xfId="4632"/>
    <cellStyle name="标题 8 2 3 8" xfId="4633"/>
    <cellStyle name="标题 4 9" xfId="4634"/>
    <cellStyle name="警告文本 2 6 6" xfId="4635"/>
    <cellStyle name="标题 5 10" xfId="4636"/>
    <cellStyle name="警告文本 2 6 7" xfId="4637"/>
    <cellStyle name="标题 5 11" xfId="4638"/>
    <cellStyle name="警告文本 2 6 8" xfId="4639"/>
    <cellStyle name="标题 5 12" xfId="4640"/>
    <cellStyle name="标题 6 2 3 2" xfId="4641"/>
    <cellStyle name="警告文本 2 6 9" xfId="4642"/>
    <cellStyle name="标题 5 13" xfId="4643"/>
    <cellStyle name="标题 6 2 3 3" xfId="4644"/>
    <cellStyle name="标题 5 14" xfId="4645"/>
    <cellStyle name="标题 6 2 3 4" xfId="4646"/>
    <cellStyle name="标题 5 15" xfId="4647"/>
    <cellStyle name="输出 2 4 2 2" xfId="4648"/>
    <cellStyle name="标题 6 2 3 5" xfId="4649"/>
    <cellStyle name="标题 5 16" xfId="4650"/>
    <cellStyle name="标题 5 17" xfId="4651"/>
    <cellStyle name="标题 5 18" xfId="4652"/>
    <cellStyle name="检查单元格 3 3" xfId="4653"/>
    <cellStyle name="标题 5 2 10" xfId="4654"/>
    <cellStyle name="检查单元格 3 4" xfId="4655"/>
    <cellStyle name="标题 5 2 11" xfId="4656"/>
    <cellStyle name="注释 5 5 10" xfId="4657"/>
    <cellStyle name="检查单元格 3 5" xfId="4658"/>
    <cellStyle name="标题 5 2 12" xfId="4659"/>
    <cellStyle name="注释 5 5 11" xfId="4660"/>
    <cellStyle name="检查单元格 3 6" xfId="4661"/>
    <cellStyle name="标题 5 2 13" xfId="4662"/>
    <cellStyle name="注释 5 5 12" xfId="4663"/>
    <cellStyle name="检查单元格 3 7" xfId="4664"/>
    <cellStyle name="标题 5 2 14" xfId="4665"/>
    <cellStyle name="注释 5 5 13" xfId="4666"/>
    <cellStyle name="检查单元格 3 8" xfId="4667"/>
    <cellStyle name="标题 5 2 15" xfId="4668"/>
    <cellStyle name="检查单元格 3 9" xfId="4669"/>
    <cellStyle name="标题 5 2 16" xfId="4670"/>
    <cellStyle name="常规 2 5 3 2 4" xfId="4671"/>
    <cellStyle name="标题 5 2 2 13" xfId="4672"/>
    <cellStyle name="计算 7 3 13" xfId="4673"/>
    <cellStyle name="标题 5 2 2 2" xfId="4674"/>
    <cellStyle name="标题 6 16" xfId="4675"/>
    <cellStyle name="标题 5 2 2 2 2" xfId="4676"/>
    <cellStyle name="标题 6 17" xfId="4677"/>
    <cellStyle name="标题 5 2 2 2 3" xfId="4678"/>
    <cellStyle name="标题 6 18" xfId="4679"/>
    <cellStyle name="标题 5 2 2 2 4" xfId="4680"/>
    <cellStyle name="标题 5 2 2 2 5" xfId="4681"/>
    <cellStyle name="标题 5 2 2 3 11" xfId="4682"/>
    <cellStyle name="标题 5 2 2 3 12" xfId="4683"/>
    <cellStyle name="标题 5 2 2 3 13" xfId="4684"/>
    <cellStyle name="标题 5 2 2 3 6" xfId="4685"/>
    <cellStyle name="标题 5 2 2 3 7" xfId="4686"/>
    <cellStyle name="标题 5 2 2 3 8" xfId="4687"/>
    <cellStyle name="标题 5 2 2 3 9" xfId="4688"/>
    <cellStyle name="标题 5 2 3 2" xfId="4689"/>
    <cellStyle name="标题 5 2 3 3" xfId="4690"/>
    <cellStyle name="标题 5 2 3 4" xfId="4691"/>
    <cellStyle name="标题 5 2 3 5" xfId="4692"/>
    <cellStyle name="标题 5 2 4" xfId="4693"/>
    <cellStyle name="标题 5 2 5" xfId="4694"/>
    <cellStyle name="标题 5 2 6" xfId="4695"/>
    <cellStyle name="标题 5 2 7" xfId="4696"/>
    <cellStyle name="标题 5 3" xfId="4697"/>
    <cellStyle name="标题 5 3 2 4" xfId="4698"/>
    <cellStyle name="标题 5 3 2 5" xfId="4699"/>
    <cellStyle name="标题 5 3 3 10" xfId="4700"/>
    <cellStyle name="标题 5 3 3 11" xfId="4701"/>
    <cellStyle name="标题 5 3 3 2" xfId="4702"/>
    <cellStyle name="标题 5 3 3 3" xfId="4703"/>
    <cellStyle name="标题 5 3 3 4" xfId="4704"/>
    <cellStyle name="标题 5 3 3 5" xfId="4705"/>
    <cellStyle name="标题 5 3 3 6" xfId="4706"/>
    <cellStyle name="标题 5 3 3 7" xfId="4707"/>
    <cellStyle name="标题 5 3 3 8" xfId="4708"/>
    <cellStyle name="标题 5 3 3 9" xfId="4709"/>
    <cellStyle name="适中 4 2 4 9" xfId="4710"/>
    <cellStyle name="警告文本 2 6 12" xfId="4711"/>
    <cellStyle name="标题 5 3 7" xfId="4712"/>
    <cellStyle name="警告文本 2 6 13" xfId="4713"/>
    <cellStyle name="标题 5 3 8" xfId="4714"/>
    <cellStyle name="标题 5 3 9" xfId="4715"/>
    <cellStyle name="标题 5 4" xfId="4716"/>
    <cellStyle name="标题 5 4 10" xfId="4717"/>
    <cellStyle name="标题 5 4 11" xfId="4718"/>
    <cellStyle name="标题 5 4 12" xfId="4719"/>
    <cellStyle name="标题 5 4 14" xfId="4720"/>
    <cellStyle name="标题 5 4 15" xfId="4721"/>
    <cellStyle name="标题 5 4 2 2" xfId="4722"/>
    <cellStyle name="标题 5 4 3 2" xfId="4723"/>
    <cellStyle name="适中 3 6 13" xfId="4724"/>
    <cellStyle name="标题 5 4 4" xfId="4725"/>
    <cellStyle name="标题 5 4 5" xfId="4726"/>
    <cellStyle name="标题 5 4 7" xfId="4727"/>
    <cellStyle name="标题 5 4 8" xfId="4728"/>
    <cellStyle name="标题 5 5" xfId="4729"/>
    <cellStyle name="标题 5 5 2" xfId="4730"/>
    <cellStyle name="标题 5 5 3" xfId="4731"/>
    <cellStyle name="标题 5 5 4" xfId="4732"/>
    <cellStyle name="标题 5 5 5" xfId="4733"/>
    <cellStyle name="标题 5 6" xfId="4734"/>
    <cellStyle name="标题 5 6 2" xfId="4735"/>
    <cellStyle name="标题 5 6 3" xfId="4736"/>
    <cellStyle name="标题 5 6 4" xfId="4737"/>
    <cellStyle name="标题 5 6 5" xfId="4738"/>
    <cellStyle name="标题 5 6 6" xfId="4739"/>
    <cellStyle name="标题 5 6 7" xfId="4740"/>
    <cellStyle name="标题 5 6 8" xfId="4741"/>
    <cellStyle name="标题 5 6 9" xfId="4742"/>
    <cellStyle name="标题 6 10" xfId="4743"/>
    <cellStyle name="标题 6 11" xfId="4744"/>
    <cellStyle name="标题 6 12" xfId="4745"/>
    <cellStyle name="标题 6 13" xfId="4746"/>
    <cellStyle name="标题 6 14" xfId="4747"/>
    <cellStyle name="标题 6 15" xfId="4748"/>
    <cellStyle name="标题 6 2 10" xfId="4749"/>
    <cellStyle name="标题 6 2 11" xfId="4750"/>
    <cellStyle name="标题 6 2 12" xfId="4751"/>
    <cellStyle name="标题 6 2 13" xfId="4752"/>
    <cellStyle name="适中 4 3 3 4" xfId="4753"/>
    <cellStyle name="标题 6 2 2" xfId="4754"/>
    <cellStyle name="输入 4 3 2 2" xfId="4755"/>
    <cellStyle name="标题 6 2 2 11" xfId="4756"/>
    <cellStyle name="输入 4 3 2 3" xfId="4757"/>
    <cellStyle name="汇总 2_2015.1.3县级预算表" xfId="4758"/>
    <cellStyle name="标题 6 2 2 12" xfId="4759"/>
    <cellStyle name="输入 4 3 2 5" xfId="4760"/>
    <cellStyle name="差 5 2 2 3" xfId="4761"/>
    <cellStyle name="标题 6 2 2 14" xfId="4762"/>
    <cellStyle name="差 5 2 2 4" xfId="4763"/>
    <cellStyle name="标题 6 2 2 15" xfId="4764"/>
    <cellStyle name="标题 6 2 2 2" xfId="4765"/>
    <cellStyle name="标题 6 2 2 2 2" xfId="4766"/>
    <cellStyle name="标题 6 2 2 2 3" xfId="4767"/>
    <cellStyle name="标题 6 2 2 2 4" xfId="4768"/>
    <cellStyle name="标题 6 2 2 2 5" xfId="4769"/>
    <cellStyle name="标题 6 2 2 3" xfId="4770"/>
    <cellStyle name="标题 6 2 2 4" xfId="4771"/>
    <cellStyle name="标题 6 2 2 5" xfId="4772"/>
    <cellStyle name="标题 6 2 2 6" xfId="4773"/>
    <cellStyle name="标题 6 2 2 7" xfId="4774"/>
    <cellStyle name="标题 6 2 2 8" xfId="4775"/>
    <cellStyle name="适中 4 3 3 5" xfId="4776"/>
    <cellStyle name="标题 6 2 3" xfId="4777"/>
    <cellStyle name="适中 4 3 3 6" xfId="4778"/>
    <cellStyle name="标题 6 2 4" xfId="4779"/>
    <cellStyle name="标题 6 2 4 13" xfId="4780"/>
    <cellStyle name="输出 2 4 3 2" xfId="4781"/>
    <cellStyle name="标题 6 2 4 5" xfId="4782"/>
    <cellStyle name="输出 2 4 3 3" xfId="4783"/>
    <cellStyle name="标题 6 2 4 6" xfId="4784"/>
    <cellStyle name="输出 2 4 3 4" xfId="4785"/>
    <cellStyle name="标题 6 2 4 7" xfId="4786"/>
    <cellStyle name="适中 4 3 3 7" xfId="4787"/>
    <cellStyle name="标题 6 2 5" xfId="4788"/>
    <cellStyle name="适中 4 3 3 8" xfId="4789"/>
    <cellStyle name="标题 6 2 6" xfId="4790"/>
    <cellStyle name="适中 4 3 3 9" xfId="4791"/>
    <cellStyle name="标题 6 2 7" xfId="4792"/>
    <cellStyle name="链接单元格 3 4 5" xfId="4793"/>
    <cellStyle name="差 2 2 9" xfId="4794"/>
    <cellStyle name="标题 6 2_2015.1.3县级预算表" xfId="4795"/>
    <cellStyle name="标题 6 3" xfId="4796"/>
    <cellStyle name="适中 2 2 2 2 2" xfId="4797"/>
    <cellStyle name="汇总 4 2 5" xfId="4798"/>
    <cellStyle name="标题 6 3 10" xfId="4799"/>
    <cellStyle name="适中 2 2 2 2 4" xfId="4800"/>
    <cellStyle name="链接单元格 3 2 2 3 11" xfId="4801"/>
    <cellStyle name="汇总 4 2 7" xfId="4802"/>
    <cellStyle name="标题 6 3 12" xfId="4803"/>
    <cellStyle name="适中 2 2 2 2 5" xfId="4804"/>
    <cellStyle name="链接单元格 3 2 2 3 12" xfId="4805"/>
    <cellStyle name="汇总 4 2 8" xfId="4806"/>
    <cellStyle name="标题 6 3 13" xfId="4807"/>
    <cellStyle name="链接单元格 3 2 2 3 13" xfId="4808"/>
    <cellStyle name="汇总 4 2 9" xfId="4809"/>
    <cellStyle name="标题 6 3 14" xfId="4810"/>
    <cellStyle name="标题 6 3 15" xfId="4811"/>
    <cellStyle name="标题 6 3 2 2" xfId="4812"/>
    <cellStyle name="标题 6 3 3 2" xfId="4813"/>
    <cellStyle name="标题 6 3 4" xfId="4814"/>
    <cellStyle name="标题 6 3 5" xfId="4815"/>
    <cellStyle name="标题 6 3 6" xfId="4816"/>
    <cellStyle name="标题 6 3 7" xfId="4817"/>
    <cellStyle name="标题 6 3 8" xfId="4818"/>
    <cellStyle name="标题 6 3 9" xfId="4819"/>
    <cellStyle name="标题 6 4" xfId="4820"/>
    <cellStyle name="标题 6 4 12" xfId="4821"/>
    <cellStyle name="标题 6 4 13" xfId="4822"/>
    <cellStyle name="标题 6 4 14" xfId="4823"/>
    <cellStyle name="标题 6 4 15" xfId="4824"/>
    <cellStyle name="注释 4 2 2 5" xfId="4825"/>
    <cellStyle name="标题 6 4 2" xfId="4826"/>
    <cellStyle name="差 2 2 4 3" xfId="4827"/>
    <cellStyle name="标题 6 4 2 2" xfId="4828"/>
    <cellStyle name="注释 4 2 2 6" xfId="4829"/>
    <cellStyle name="标题 6 4 3" xfId="4830"/>
    <cellStyle name="标题 6 4 3 10" xfId="4831"/>
    <cellStyle name="警告文本 4 3 8" xfId="4832"/>
    <cellStyle name="常规 2 7 3 2 4" xfId="4833"/>
    <cellStyle name="差 2 2 2 2" xfId="4834"/>
    <cellStyle name="解释性文本 5 2 2 2" xfId="4835"/>
    <cellStyle name="标题 6 4 3 11" xfId="4836"/>
    <cellStyle name="警告文本 4 3 9" xfId="4837"/>
    <cellStyle name="常规 2 7 3 2 5" xfId="4838"/>
    <cellStyle name="差 2 2 2 3" xfId="4839"/>
    <cellStyle name="解释性文本 5 2 2 3" xfId="4840"/>
    <cellStyle name="标题 6 4 3 12" xfId="4841"/>
    <cellStyle name="差 2 2 2 4" xfId="4842"/>
    <cellStyle name="解释性文本 5 2 2 4" xfId="4843"/>
    <cellStyle name="标题 6 4 3 13" xfId="4844"/>
    <cellStyle name="检查单元格 4 4 3 11" xfId="4845"/>
    <cellStyle name="标题 6 4 3 2" xfId="4846"/>
    <cellStyle name="注释 4 2 2 7" xfId="4847"/>
    <cellStyle name="标题 6 4 4" xfId="4848"/>
    <cellStyle name="注释 4 2 2 8" xfId="4849"/>
    <cellStyle name="标题 6 4 5" xfId="4850"/>
    <cellStyle name="注释 4 2 2 9" xfId="4851"/>
    <cellStyle name="标题 6 4 6" xfId="4852"/>
    <cellStyle name="标题 6 4 7" xfId="4853"/>
    <cellStyle name="标题 6 4 8" xfId="4854"/>
    <cellStyle name="标题 6 4 9" xfId="4855"/>
    <cellStyle name="标题 6 5" xfId="4856"/>
    <cellStyle name="注释 4 2 3 5" xfId="4857"/>
    <cellStyle name="标题 6 5 2" xfId="4858"/>
    <cellStyle name="标题 6 5 3" xfId="4859"/>
    <cellStyle name="标题 6 5 4" xfId="4860"/>
    <cellStyle name="标题 6 5 5" xfId="4861"/>
    <cellStyle name="标题 6 6" xfId="4862"/>
    <cellStyle name="注释 4 2 4 6" xfId="4863"/>
    <cellStyle name="标题 6 6 3" xfId="4864"/>
    <cellStyle name="注释 4 2 4 7" xfId="4865"/>
    <cellStyle name="标题 6 6 4" xfId="4866"/>
    <cellStyle name="注释 4 2 4 8" xfId="4867"/>
    <cellStyle name="标题 6 6 5" xfId="4868"/>
    <cellStyle name="注释 4 2 4 9" xfId="4869"/>
    <cellStyle name="标题 6 6 6" xfId="4870"/>
    <cellStyle name="标题 6 6 7" xfId="4871"/>
    <cellStyle name="标题 6 6 8" xfId="4872"/>
    <cellStyle name="标题 6 6 9" xfId="4873"/>
    <cellStyle name="标题 7 10" xfId="4874"/>
    <cellStyle name="标题 7 11" xfId="4875"/>
    <cellStyle name="标题 7 12" xfId="4876"/>
    <cellStyle name="标题 7 13" xfId="4877"/>
    <cellStyle name="标题 7 14" xfId="4878"/>
    <cellStyle name="标题 7 15" xfId="4879"/>
    <cellStyle name="标题 7 16" xfId="4880"/>
    <cellStyle name="标题 7 17" xfId="4881"/>
    <cellStyle name="标题 7 18" xfId="4882"/>
    <cellStyle name="适中 4 4 3 4" xfId="4883"/>
    <cellStyle name="标题 7 2 2" xfId="4884"/>
    <cellStyle name="标题 7 2 2 10" xfId="4885"/>
    <cellStyle name="标题 7 2 2 11" xfId="4886"/>
    <cellStyle name="标题 7 2 2 12" xfId="4887"/>
    <cellStyle name="标题 7 2 2 13" xfId="4888"/>
    <cellStyle name="标题 7 2 2 14" xfId="4889"/>
    <cellStyle name="标题 7 2 2 15" xfId="4890"/>
    <cellStyle name="标题 7 2 2 2" xfId="4891"/>
    <cellStyle name="标题 7 2 2 2 2" xfId="4892"/>
    <cellStyle name="标题 7 2 2 2 3" xfId="4893"/>
    <cellStyle name="解释性文本 2 3 3 10" xfId="4894"/>
    <cellStyle name="标题 7 2 2 2 4" xfId="4895"/>
    <cellStyle name="解释性文本 2 3 3 11" xfId="4896"/>
    <cellStyle name="标题 7 2 2 2 5" xfId="4897"/>
    <cellStyle name="标题 7 2 2 3" xfId="4898"/>
    <cellStyle name="标题 7 2 2 3 10" xfId="4899"/>
    <cellStyle name="差 5 2_2016-2018年财政规划附表(2)" xfId="4900"/>
    <cellStyle name="标题 7 2 2 3 11" xfId="4901"/>
    <cellStyle name="标题 7 2 2 3 12" xfId="4902"/>
    <cellStyle name="适中 2 2 2" xfId="4903"/>
    <cellStyle name="标题 7 2 2 3 13" xfId="4904"/>
    <cellStyle name="标题 7 2 2 3 2" xfId="4905"/>
    <cellStyle name="标题 7 2 2 3 3" xfId="4906"/>
    <cellStyle name="标题 7 2 2 3 4" xfId="4907"/>
    <cellStyle name="标题 7 2 2 3 5" xfId="4908"/>
    <cellStyle name="标题 7 2 2 3 6" xfId="4909"/>
    <cellStyle name="标题 7 2 2 3 7" xfId="4910"/>
    <cellStyle name="标题 7 2 2 3 8" xfId="4911"/>
    <cellStyle name="标题 7 2 2 3 9" xfId="4912"/>
    <cellStyle name="标题 7 2 2 4" xfId="4913"/>
    <cellStyle name="标题 7 2 2 5" xfId="4914"/>
    <cellStyle name="标题 7 2 2 6" xfId="4915"/>
    <cellStyle name="标题 7 2 2 7" xfId="4916"/>
    <cellStyle name="标题 7 2 2 8" xfId="4917"/>
    <cellStyle name="标题 7 2 2 9" xfId="4918"/>
    <cellStyle name="适中 4 4 3 5" xfId="4919"/>
    <cellStyle name="标题 7 2 3" xfId="4920"/>
    <cellStyle name="适中 4 4 3 6" xfId="4921"/>
    <cellStyle name="标题 7 2 4" xfId="4922"/>
    <cellStyle name="标题 7 2 4 10" xfId="4923"/>
    <cellStyle name="标题 7 2 4 11" xfId="4924"/>
    <cellStyle name="标题 7 2 4 12" xfId="4925"/>
    <cellStyle name="标题 7 2 4 13" xfId="4926"/>
    <cellStyle name="解释性文本 3 17" xfId="4927"/>
    <cellStyle name="标题 7 2 4 2" xfId="4928"/>
    <cellStyle name="解释性文本 3 18" xfId="4929"/>
    <cellStyle name="标题 7 2 4 3" xfId="4930"/>
    <cellStyle name="适中 4 4 3 7" xfId="4931"/>
    <cellStyle name="标题 7 2 5" xfId="4932"/>
    <cellStyle name="适中 4 4 3 8" xfId="4933"/>
    <cellStyle name="标题 7 2 6" xfId="4934"/>
    <cellStyle name="适中 4 4 3 9" xfId="4935"/>
    <cellStyle name="标题 7 2 7" xfId="4936"/>
    <cellStyle name="标题 7 3" xfId="4937"/>
    <cellStyle name="解释性文本 8 5" xfId="4938"/>
    <cellStyle name="标题 7 3 12" xfId="4939"/>
    <cellStyle name="解释性文本 8 6" xfId="4940"/>
    <cellStyle name="标题 7 3 13" xfId="4941"/>
    <cellStyle name="标题 7 3 4" xfId="4942"/>
    <cellStyle name="标题 7 3 5" xfId="4943"/>
    <cellStyle name="链接单元格 2 2" xfId="4944"/>
    <cellStyle name="标题 7 3 6" xfId="4945"/>
    <cellStyle name="链接单元格 2 3" xfId="4946"/>
    <cellStyle name="标题 7 3 7" xfId="4947"/>
    <cellStyle name="链接单元格 2 4" xfId="4948"/>
    <cellStyle name="标题 7 3 8" xfId="4949"/>
    <cellStyle name="链接单元格 2 5" xfId="4950"/>
    <cellStyle name="标题 7 3 9" xfId="4951"/>
    <cellStyle name="差 3 2 2 6" xfId="4952"/>
    <cellStyle name="标题 7 3_2016-2018年财政规划附表(2)" xfId="4953"/>
    <cellStyle name="标题 7 4" xfId="4954"/>
    <cellStyle name="注释 4 3 2 5" xfId="4955"/>
    <cellStyle name="标题 7 4 2" xfId="4956"/>
    <cellStyle name="标题 7 4 3" xfId="4957"/>
    <cellStyle name="标题 7 4 3 12" xfId="4958"/>
    <cellStyle name="标题 7 4 3 13" xfId="4959"/>
    <cellStyle name="标题 7 4 3 2" xfId="4960"/>
    <cellStyle name="标题 7 4 3 3" xfId="4961"/>
    <cellStyle name="标题 7 4 3 4" xfId="4962"/>
    <cellStyle name="标题 7 4 3 5" xfId="4963"/>
    <cellStyle name="标题 7 4 3 6" xfId="4964"/>
    <cellStyle name="标题 7 4 3 7" xfId="4965"/>
    <cellStyle name="标题 9 10" xfId="4966"/>
    <cellStyle name="标题 7 4 3 8" xfId="4967"/>
    <cellStyle name="标题 9 11" xfId="4968"/>
    <cellStyle name="标题 7 4 3 9" xfId="4969"/>
    <cellStyle name="标题 7 4 4" xfId="4970"/>
    <cellStyle name="标题 7 4 5" xfId="4971"/>
    <cellStyle name="链接单元格 3 2" xfId="4972"/>
    <cellStyle name="标题 7 4 6" xfId="4973"/>
    <cellStyle name="链接单元格 3 3" xfId="4974"/>
    <cellStyle name="标题 7 4 7" xfId="4975"/>
    <cellStyle name="链接单元格 3 4" xfId="4976"/>
    <cellStyle name="标题 7 4 8" xfId="4977"/>
    <cellStyle name="链接单元格 3 5" xfId="4978"/>
    <cellStyle name="标题 7 4 9" xfId="4979"/>
    <cellStyle name="常规 6 2" xfId="4980"/>
    <cellStyle name="标题 7 4_2016-2018年财政规划附表(2)" xfId="4981"/>
    <cellStyle name="标题 7 5" xfId="4982"/>
    <cellStyle name="注释 4 3 3 5" xfId="4983"/>
    <cellStyle name="标题 7 5 2" xfId="4984"/>
    <cellStyle name="标题 7_2015.1.3县级预算表" xfId="4985"/>
    <cellStyle name="注释 4 3 3 6" xfId="4986"/>
    <cellStyle name="标题 7 5 3" xfId="4987"/>
    <cellStyle name="注释 4 3 3 7" xfId="4988"/>
    <cellStyle name="标题 7 5 4" xfId="4989"/>
    <cellStyle name="注释 4 3 3 8" xfId="4990"/>
    <cellStyle name="标题 7 5 5" xfId="4991"/>
    <cellStyle name="标题 7 6" xfId="4992"/>
    <cellStyle name="标题 7 6 3" xfId="4993"/>
    <cellStyle name="标题 7 6 4" xfId="4994"/>
    <cellStyle name="标题 7 6 5" xfId="4995"/>
    <cellStyle name="链接单元格 5 2" xfId="4996"/>
    <cellStyle name="标题 7 6 6" xfId="4997"/>
    <cellStyle name="链接单元格 5 3" xfId="4998"/>
    <cellStyle name="标题 7 6 7" xfId="4999"/>
    <cellStyle name="链接单元格 5 4" xfId="5000"/>
    <cellStyle name="标题 7 6 8" xfId="5001"/>
    <cellStyle name="链接单元格 5 5" xfId="5002"/>
    <cellStyle name="标题 7 6 9" xfId="5003"/>
    <cellStyle name="标题 7 7" xfId="5004"/>
    <cellStyle name="标题 7 8" xfId="5005"/>
    <cellStyle name="标题 7 9" xfId="5006"/>
    <cellStyle name="标题 8 10" xfId="5007"/>
    <cellStyle name="标题 8 11" xfId="5008"/>
    <cellStyle name="标题 8 16" xfId="5009"/>
    <cellStyle name="标题 8 17" xfId="5010"/>
    <cellStyle name="适中 3 2 2" xfId="5011"/>
    <cellStyle name="标题 8 2 10" xfId="5012"/>
    <cellStyle name="标题 8 2 2" xfId="5013"/>
    <cellStyle name="标题 8 2 3 10" xfId="5014"/>
    <cellStyle name="标题 8 3 10" xfId="5015"/>
    <cellStyle name="警告文本 4 3_2016-2018年财政规划附表(2)" xfId="5016"/>
    <cellStyle name="标题 8 3 11" xfId="5017"/>
    <cellStyle name="检查单元格 2 2_2015.1.3县级预算表" xfId="5018"/>
    <cellStyle name="标题 8 3 12" xfId="5019"/>
    <cellStyle name="标题 8 3 13" xfId="5020"/>
    <cellStyle name="标题 8 3 14" xfId="5021"/>
    <cellStyle name="标题 8 3 15" xfId="5022"/>
    <cellStyle name="标题 8 3 2" xfId="5023"/>
    <cellStyle name="标题 8 3 3" xfId="5024"/>
    <cellStyle name="标题 8 3 4" xfId="5025"/>
    <cellStyle name="标题 8 3 5" xfId="5026"/>
    <cellStyle name="标题 8 3 6" xfId="5027"/>
    <cellStyle name="标题 8 3 7" xfId="5028"/>
    <cellStyle name="标题 8 3 8" xfId="5029"/>
    <cellStyle name="标题 8 3 9" xfId="5030"/>
    <cellStyle name="汇总 4 4 11" xfId="5031"/>
    <cellStyle name="标题 8 4 5" xfId="5032"/>
    <cellStyle name="标题 8 5 10" xfId="5033"/>
    <cellStyle name="注释 4 4 3 5" xfId="5034"/>
    <cellStyle name="汇总 2 2 2 11" xfId="5035"/>
    <cellStyle name="标题 8 5 2" xfId="5036"/>
    <cellStyle name="注释 4 4 3 6" xfId="5037"/>
    <cellStyle name="汇总 2 2 2 12" xfId="5038"/>
    <cellStyle name="标题 8 5 3" xfId="5039"/>
    <cellStyle name="注释 4 4 3 7" xfId="5040"/>
    <cellStyle name="汇总 2 2 2 13" xfId="5041"/>
    <cellStyle name="标题 8 5 4" xfId="5042"/>
    <cellStyle name="注释 4 4 3 8" xfId="5043"/>
    <cellStyle name="汇总 2 2 2 14" xfId="5044"/>
    <cellStyle name="标题 8 5 5" xfId="5045"/>
    <cellStyle name="注释 4 4 3 9" xfId="5046"/>
    <cellStyle name="汇总 2 2 2 15" xfId="5047"/>
    <cellStyle name="标题 8 5 6" xfId="5048"/>
    <cellStyle name="标题 8 5 7" xfId="5049"/>
    <cellStyle name="标题 8 5 8" xfId="5050"/>
    <cellStyle name="标题 8 5 9" xfId="5051"/>
    <cellStyle name="标题 8_2015.1.3县级预算表" xfId="5052"/>
    <cellStyle name="标题 9 12" xfId="5053"/>
    <cellStyle name="标题 9 13" xfId="5054"/>
    <cellStyle name="标题 9 14" xfId="5055"/>
    <cellStyle name="标题 9 15" xfId="5056"/>
    <cellStyle name="计算 6 12" xfId="5057"/>
    <cellStyle name="标题 9 2 3" xfId="5058"/>
    <cellStyle name="计算 6 13" xfId="5059"/>
    <cellStyle name="标题 9 2 4" xfId="5060"/>
    <cellStyle name="计算 6 14" xfId="5061"/>
    <cellStyle name="标题 9 2 5" xfId="5062"/>
    <cellStyle name="标题 9 3" xfId="5063"/>
    <cellStyle name="标题 9 4" xfId="5064"/>
    <cellStyle name="标题 9 5" xfId="5065"/>
    <cellStyle name="标题 9 6" xfId="5066"/>
    <cellStyle name="检查单元格 2 4 2 2" xfId="5067"/>
    <cellStyle name="标题 9 7" xfId="5068"/>
    <cellStyle name="检查单元格 2 4 2 3" xfId="5069"/>
    <cellStyle name="标题 9 8" xfId="5070"/>
    <cellStyle name="检查单元格 2 4 2 4" xfId="5071"/>
    <cellStyle name="汇总 7 3 10" xfId="5072"/>
    <cellStyle name="标题 9 9" xfId="5073"/>
    <cellStyle name="标题 9_2016-2018年财政规划附表(2)" xfId="5074"/>
    <cellStyle name="差 10" xfId="5075"/>
    <cellStyle name="差 11" xfId="5076"/>
    <cellStyle name="差 12" xfId="5077"/>
    <cellStyle name="常规 2 3 2 3 4" xfId="5078"/>
    <cellStyle name="差 2 15" xfId="5079"/>
    <cellStyle name="差 2 2 10" xfId="5080"/>
    <cellStyle name="差 2 2 11" xfId="5081"/>
    <cellStyle name="差 2 2 12" xfId="5082"/>
    <cellStyle name="差 2 2 13" xfId="5083"/>
    <cellStyle name="差 2 2 2 2 2" xfId="5084"/>
    <cellStyle name="差 2 2 2 3 10" xfId="5085"/>
    <cellStyle name="差 2 2 2 3 11" xfId="5086"/>
    <cellStyle name="差 2 2 2 3 12" xfId="5087"/>
    <cellStyle name="差 2 2 2 3 13" xfId="5088"/>
    <cellStyle name="差 2 2 2 3 2" xfId="5089"/>
    <cellStyle name="警告文本 4 4 8" xfId="5090"/>
    <cellStyle name="常规 2 7 3 3 4" xfId="5091"/>
    <cellStyle name="差 2 2 3 2" xfId="5092"/>
    <cellStyle name="警告文本 4 4 9" xfId="5093"/>
    <cellStyle name="常规 2 7 3 3 5" xfId="5094"/>
    <cellStyle name="差 2 2 3 3" xfId="5095"/>
    <cellStyle name="差 2 2 4 11" xfId="5096"/>
    <cellStyle name="差 2 2 4 12" xfId="5097"/>
    <cellStyle name="差 2 2 4 13" xfId="5098"/>
    <cellStyle name="差 2 2 4 2" xfId="5099"/>
    <cellStyle name="链接单元格 3 4 4" xfId="5100"/>
    <cellStyle name="差 2 2 8" xfId="5101"/>
    <cellStyle name="差 2 2_2015.1.3县级预算表" xfId="5102"/>
    <cellStyle name="差 2 3 13" xfId="5103"/>
    <cellStyle name="计算 4 4 3 10" xfId="5104"/>
    <cellStyle name="差 2 3 14" xfId="5105"/>
    <cellStyle name="计算 4 4 3 11" xfId="5106"/>
    <cellStyle name="差 2 3 15" xfId="5107"/>
    <cellStyle name="警告文本 5 3 8" xfId="5108"/>
    <cellStyle name="差 2 3 2 2" xfId="5109"/>
    <cellStyle name="警告文本 5 3 9" xfId="5110"/>
    <cellStyle name="差 2 3 2 3" xfId="5111"/>
    <cellStyle name="差 2 3 2 4" xfId="5112"/>
    <cellStyle name="差 4 6 11" xfId="5113"/>
    <cellStyle name="差 2 3 3" xfId="5114"/>
    <cellStyle name="警告文本 2 4 6" xfId="5115"/>
    <cellStyle name="差 2 3 3 10" xfId="5116"/>
    <cellStyle name="警告文本 2 4 7" xfId="5117"/>
    <cellStyle name="差 2 3 3 11" xfId="5118"/>
    <cellStyle name="警告文本 2 4 8" xfId="5119"/>
    <cellStyle name="差 2 3 3 12" xfId="5120"/>
    <cellStyle name="警告文本 2 4 9" xfId="5121"/>
    <cellStyle name="差 2 3 3 13" xfId="5122"/>
    <cellStyle name="差 2 3_2016-2018年财政规划附表(2)" xfId="5123"/>
    <cellStyle name="差 2 4" xfId="5124"/>
    <cellStyle name="检查单元格 2 6 4" xfId="5125"/>
    <cellStyle name="差 2 4 14" xfId="5126"/>
    <cellStyle name="检查单元格 2 6 5" xfId="5127"/>
    <cellStyle name="差 2 4 15" xfId="5128"/>
    <cellStyle name="链接单元格 3 6 4" xfId="5129"/>
    <cellStyle name="差 2 4 8" xfId="5130"/>
    <cellStyle name="链接单元格 3 6 5" xfId="5131"/>
    <cellStyle name="差 2 4 9" xfId="5132"/>
    <cellStyle name="差 2 5" xfId="5133"/>
    <cellStyle name="差 2 5 3" xfId="5134"/>
    <cellStyle name="差 2 5 4" xfId="5135"/>
    <cellStyle name="差 2 5 5" xfId="5136"/>
    <cellStyle name="差 2 6" xfId="5137"/>
    <cellStyle name="差 2 6 10" xfId="5138"/>
    <cellStyle name="差 2 6 11" xfId="5139"/>
    <cellStyle name="差 2 6 12" xfId="5140"/>
    <cellStyle name="差 2 6 13" xfId="5141"/>
    <cellStyle name="差 2 6 2" xfId="5142"/>
    <cellStyle name="差 2 6 3" xfId="5143"/>
    <cellStyle name="差 2 6 4" xfId="5144"/>
    <cellStyle name="差 2 6 5" xfId="5145"/>
    <cellStyle name="差 2 6 6" xfId="5146"/>
    <cellStyle name="差 2 6 7" xfId="5147"/>
    <cellStyle name="差 2 6 8" xfId="5148"/>
    <cellStyle name="差 2 6 9" xfId="5149"/>
    <cellStyle name="差 2 7" xfId="5150"/>
    <cellStyle name="差 2 8" xfId="5151"/>
    <cellStyle name="差 2 9" xfId="5152"/>
    <cellStyle name="差 2_2015.1.3县级预算表" xfId="5153"/>
    <cellStyle name="差 3 10" xfId="5154"/>
    <cellStyle name="差 3 11" xfId="5155"/>
    <cellStyle name="差 3 12" xfId="5156"/>
    <cellStyle name="差 3 13" xfId="5157"/>
    <cellStyle name="差 3 14" xfId="5158"/>
    <cellStyle name="差 3 15" xfId="5159"/>
    <cellStyle name="差 3 16" xfId="5160"/>
    <cellStyle name="差 3 17" xfId="5161"/>
    <cellStyle name="常规 6 4 3 10" xfId="5162"/>
    <cellStyle name="差 3 18" xfId="5163"/>
    <cellStyle name="差 3 2" xfId="5164"/>
    <cellStyle name="常规 4 2 4 11" xfId="5165"/>
    <cellStyle name="差 3 2 10" xfId="5166"/>
    <cellStyle name="常规 4 2 4 12" xfId="5167"/>
    <cellStyle name="差 3 2 11" xfId="5168"/>
    <cellStyle name="常规 4 2 4 13" xfId="5169"/>
    <cellStyle name="差 3 2 12" xfId="5170"/>
    <cellStyle name="常规 4 2 4 14" xfId="5171"/>
    <cellStyle name="差 3 2 13" xfId="5172"/>
    <cellStyle name="常规 4 2 4 15" xfId="5173"/>
    <cellStyle name="差 3 2 14" xfId="5174"/>
    <cellStyle name="差 3 2 15" xfId="5175"/>
    <cellStyle name="差 3 2 16" xfId="5176"/>
    <cellStyle name="差 3 2 2" xfId="5177"/>
    <cellStyle name="差 3 2 2 10" xfId="5178"/>
    <cellStyle name="差 3 2 2 11" xfId="5179"/>
    <cellStyle name="差 3 2 2 12" xfId="5180"/>
    <cellStyle name="差 3 2 2 13" xfId="5181"/>
    <cellStyle name="差 3 2 2 14" xfId="5182"/>
    <cellStyle name="差 3 2 2 15" xfId="5183"/>
    <cellStyle name="输入 2 3 2 4" xfId="5184"/>
    <cellStyle name="差 3 2 2 2" xfId="5185"/>
    <cellStyle name="差 3 2 2 2 5" xfId="5186"/>
    <cellStyle name="输入 2 3 2 5" xfId="5187"/>
    <cellStyle name="差 3 2 2 3" xfId="5188"/>
    <cellStyle name="差 3 2 2 3 10" xfId="5189"/>
    <cellStyle name="差 3 2 2 3 11" xfId="5190"/>
    <cellStyle name="差 3 2 2 3 12" xfId="5191"/>
    <cellStyle name="差 3 2 2 3 13" xfId="5192"/>
    <cellStyle name="差 3 2 2 3 2" xfId="5193"/>
    <cellStyle name="差 3 2 2 3 3" xfId="5194"/>
    <cellStyle name="差 3 2 2 3 4" xfId="5195"/>
    <cellStyle name="差 3 2 2 3 5" xfId="5196"/>
    <cellStyle name="差 3 2 2 3 6" xfId="5197"/>
    <cellStyle name="差 3 2 2 3 7" xfId="5198"/>
    <cellStyle name="差 3 2 2 3 8" xfId="5199"/>
    <cellStyle name="差 3 2 2 3 9" xfId="5200"/>
    <cellStyle name="差 3 2 2 4" xfId="5201"/>
    <cellStyle name="差 3 2 2 5" xfId="5202"/>
    <cellStyle name="差 3 2 2 7" xfId="5203"/>
    <cellStyle name="差 3 2 2 8" xfId="5204"/>
    <cellStyle name="差 3 2 2 9" xfId="5205"/>
    <cellStyle name="差 3 2 3" xfId="5206"/>
    <cellStyle name="输入 2 3 3 4" xfId="5207"/>
    <cellStyle name="常规 4 2 4 3 7" xfId="5208"/>
    <cellStyle name="差 3 2 3 2" xfId="5209"/>
    <cellStyle name="输入 2 3 3 5" xfId="5210"/>
    <cellStyle name="常规 4 2 4 3 8" xfId="5211"/>
    <cellStyle name="差 3 2 3 3" xfId="5212"/>
    <cellStyle name="输入 2 3 3 6" xfId="5213"/>
    <cellStyle name="常规 4 2 4 3 9" xfId="5214"/>
    <cellStyle name="差 3 2 3 4" xfId="5215"/>
    <cellStyle name="输入 2 3 3 7" xfId="5216"/>
    <cellStyle name="差 3 2 3 5" xfId="5217"/>
    <cellStyle name="差 3 6 9" xfId="5218"/>
    <cellStyle name="差 3 2 4 10" xfId="5219"/>
    <cellStyle name="差 3 2 4 11" xfId="5220"/>
    <cellStyle name="差 3 2 4 12" xfId="5221"/>
    <cellStyle name="差 3 2 4 13" xfId="5222"/>
    <cellStyle name="差 3 2 4 2" xfId="5223"/>
    <cellStyle name="差 3 2 4 3" xfId="5224"/>
    <cellStyle name="差 3 2 4 4" xfId="5225"/>
    <cellStyle name="差 3 2 4 5" xfId="5226"/>
    <cellStyle name="差 3 2 4 6" xfId="5227"/>
    <cellStyle name="差 3 2 4 7" xfId="5228"/>
    <cellStyle name="差 3 2 4 8" xfId="5229"/>
    <cellStyle name="差 3 2 4 9" xfId="5230"/>
    <cellStyle name="链接单元格 4 4 4" xfId="5231"/>
    <cellStyle name="差 3 2 8" xfId="5232"/>
    <cellStyle name="链接单元格 4 4 5" xfId="5233"/>
    <cellStyle name="差 3 2 9" xfId="5234"/>
    <cellStyle name="差 3 3" xfId="5235"/>
    <cellStyle name="计算 3 2 2 3 3" xfId="5236"/>
    <cellStyle name="差 3 3 10" xfId="5237"/>
    <cellStyle name="计算 3 2 2 3 4" xfId="5238"/>
    <cellStyle name="差 3 3 11" xfId="5239"/>
    <cellStyle name="计算 3 2 2 3 5" xfId="5240"/>
    <cellStyle name="差 3 3 12" xfId="5241"/>
    <cellStyle name="计算 3 2 2 3 6" xfId="5242"/>
    <cellStyle name="差 3 3 13" xfId="5243"/>
    <cellStyle name="计算 3 2 2 3 7" xfId="5244"/>
    <cellStyle name="差 3 3 14" xfId="5245"/>
    <cellStyle name="计算 3 2 2 3 8" xfId="5246"/>
    <cellStyle name="差 3 3 15" xfId="5247"/>
    <cellStyle name="差 3 3 2" xfId="5248"/>
    <cellStyle name="输入 2 4 2 4" xfId="5249"/>
    <cellStyle name="差 3 3 2 2" xfId="5250"/>
    <cellStyle name="输入 2 4 2 5" xfId="5251"/>
    <cellStyle name="差 3 3 2 3" xfId="5252"/>
    <cellStyle name="差 3 3 2 4" xfId="5253"/>
    <cellStyle name="差 3 3 2 5" xfId="5254"/>
    <cellStyle name="差 3 3 3" xfId="5255"/>
    <cellStyle name="差 3 3 3 10" xfId="5256"/>
    <cellStyle name="差 3 3 3 11" xfId="5257"/>
    <cellStyle name="差 3 3 3 12" xfId="5258"/>
    <cellStyle name="差 3 3 3 13" xfId="5259"/>
    <cellStyle name="输入 2 4 3 4" xfId="5260"/>
    <cellStyle name="差 3 3 3 2" xfId="5261"/>
    <cellStyle name="输入 2 4 3 5" xfId="5262"/>
    <cellStyle name="差 3 3 3 3" xfId="5263"/>
    <cellStyle name="输入 2 4 3 6" xfId="5264"/>
    <cellStyle name="差 3 3 3 4" xfId="5265"/>
    <cellStyle name="输入 2 4 3 7" xfId="5266"/>
    <cellStyle name="差 3 3 3 5" xfId="5267"/>
    <cellStyle name="输入 2 4 3 8" xfId="5268"/>
    <cellStyle name="差 3 3 3 6" xfId="5269"/>
    <cellStyle name="输入 2 4 3 9" xfId="5270"/>
    <cellStyle name="差 3 3 3 7" xfId="5271"/>
    <cellStyle name="差 3 3 3 8" xfId="5272"/>
    <cellStyle name="差 3 3 3 9" xfId="5273"/>
    <cellStyle name="差 3 3_2016-2018年财政规划附表(2)" xfId="5274"/>
    <cellStyle name="差 3 4" xfId="5275"/>
    <cellStyle name="常规 4 2 6 11" xfId="5276"/>
    <cellStyle name="差 3 4 10" xfId="5277"/>
    <cellStyle name="常规 4 2 6 12" xfId="5278"/>
    <cellStyle name="差 3 4 11" xfId="5279"/>
    <cellStyle name="常规 4 2 6 13" xfId="5280"/>
    <cellStyle name="差 3 4 12" xfId="5281"/>
    <cellStyle name="差 3 4 13" xfId="5282"/>
    <cellStyle name="常规 2 3 5 2 2" xfId="5283"/>
    <cellStyle name="差 3 4 14" xfId="5284"/>
    <cellStyle name="常规 2 3 5 2 3" xfId="5285"/>
    <cellStyle name="差 3 4 15" xfId="5286"/>
    <cellStyle name="差 3 4 2" xfId="5287"/>
    <cellStyle name="差 3 4 2 3" xfId="5288"/>
    <cellStyle name="差 3 4 2 4" xfId="5289"/>
    <cellStyle name="差 3 4 2 5" xfId="5290"/>
    <cellStyle name="差 3 4 3" xfId="5291"/>
    <cellStyle name="差 3 4 3 10" xfId="5292"/>
    <cellStyle name="差 3 4 3 11" xfId="5293"/>
    <cellStyle name="差 3 4 3 12" xfId="5294"/>
    <cellStyle name="差 3 4 3 13" xfId="5295"/>
    <cellStyle name="差 3 4 3 2" xfId="5296"/>
    <cellStyle name="差 3 4 3 3" xfId="5297"/>
    <cellStyle name="差 3 4 3 4" xfId="5298"/>
    <cellStyle name="差 3 4 3 5" xfId="5299"/>
    <cellStyle name="差 3 4 3 6" xfId="5300"/>
    <cellStyle name="差 3 4 3 7" xfId="5301"/>
    <cellStyle name="差 3 4 3 8" xfId="5302"/>
    <cellStyle name="差 3 4 3 9" xfId="5303"/>
    <cellStyle name="差 3 4 4" xfId="5304"/>
    <cellStyle name="差 3 4 5" xfId="5305"/>
    <cellStyle name="链接单元格 4 6 2" xfId="5306"/>
    <cellStyle name="差 3 4 6" xfId="5307"/>
    <cellStyle name="链接单元格 4 6 3" xfId="5308"/>
    <cellStyle name="差 3 4 7" xfId="5309"/>
    <cellStyle name="链接单元格 4 6 4" xfId="5310"/>
    <cellStyle name="差 3 4 8" xfId="5311"/>
    <cellStyle name="链接单元格 4 6 5" xfId="5312"/>
    <cellStyle name="差 3 4 9" xfId="5313"/>
    <cellStyle name="解释性文本 3 2 2 14" xfId="5314"/>
    <cellStyle name="差 3 4_2016-2018年财政规划附表(2)" xfId="5315"/>
    <cellStyle name="差 3 5" xfId="5316"/>
    <cellStyle name="差 3 5 2" xfId="5317"/>
    <cellStyle name="差 3 5 3" xfId="5318"/>
    <cellStyle name="差 3 5 4" xfId="5319"/>
    <cellStyle name="差 3 5 5" xfId="5320"/>
    <cellStyle name="差 3 6" xfId="5321"/>
    <cellStyle name="差 3 6 10" xfId="5322"/>
    <cellStyle name="差 3 6 11" xfId="5323"/>
    <cellStyle name="差 3 6 12" xfId="5324"/>
    <cellStyle name="差 3 6 13" xfId="5325"/>
    <cellStyle name="差 3 6 2" xfId="5326"/>
    <cellStyle name="差 3 6 3" xfId="5327"/>
    <cellStyle name="差 3 6 4" xfId="5328"/>
    <cellStyle name="差 3 6 5" xfId="5329"/>
    <cellStyle name="差 3 6 6" xfId="5330"/>
    <cellStyle name="差 3 6 7" xfId="5331"/>
    <cellStyle name="差 3 6 8" xfId="5332"/>
    <cellStyle name="差 3 7" xfId="5333"/>
    <cellStyle name="差 3 8" xfId="5334"/>
    <cellStyle name="差 3 9" xfId="5335"/>
    <cellStyle name="常规 2 4 3 13" xfId="5336"/>
    <cellStyle name="差 3_2015.1.3县级预算表" xfId="5337"/>
    <cellStyle name="常规 7 2 3 7" xfId="5338"/>
    <cellStyle name="差 4 10" xfId="5339"/>
    <cellStyle name="常规 7 2 3 8" xfId="5340"/>
    <cellStyle name="差 4 11" xfId="5341"/>
    <cellStyle name="常规 7 2 3 9" xfId="5342"/>
    <cellStyle name="差 4 12" xfId="5343"/>
    <cellStyle name="差 4 13" xfId="5344"/>
    <cellStyle name="差 4 14" xfId="5345"/>
    <cellStyle name="差 4 15" xfId="5346"/>
    <cellStyle name="差 4 16" xfId="5347"/>
    <cellStyle name="差 4 17" xfId="5348"/>
    <cellStyle name="差 4 18" xfId="5349"/>
    <cellStyle name="差 4 2" xfId="5350"/>
    <cellStyle name="常规 4 3 4 11" xfId="5351"/>
    <cellStyle name="差 4 2 10" xfId="5352"/>
    <cellStyle name="常规 4 3 4 12" xfId="5353"/>
    <cellStyle name="差 4 2 11" xfId="5354"/>
    <cellStyle name="常规 4 3 4 13" xfId="5355"/>
    <cellStyle name="差 4 2 12" xfId="5356"/>
    <cellStyle name="常规 4 3 4 14" xfId="5357"/>
    <cellStyle name="差 4 2 13" xfId="5358"/>
    <cellStyle name="常规 4 3 4 15" xfId="5359"/>
    <cellStyle name="差 4 2 14" xfId="5360"/>
    <cellStyle name="差 4 2 15" xfId="5361"/>
    <cellStyle name="差 4 2 16" xfId="5362"/>
    <cellStyle name="差 4 2 2" xfId="5363"/>
    <cellStyle name="差 4 2 2 10" xfId="5364"/>
    <cellStyle name="差 4 2 2 11" xfId="5365"/>
    <cellStyle name="差 4 2 2 12" xfId="5366"/>
    <cellStyle name="差 4 2 2 13" xfId="5367"/>
    <cellStyle name="差 4 2 2 14" xfId="5368"/>
    <cellStyle name="差 4 2 2 15" xfId="5369"/>
    <cellStyle name="输入 3 3 2 4" xfId="5370"/>
    <cellStyle name="常规 2 2 3 5 13" xfId="5371"/>
    <cellStyle name="差 4 2 2 2" xfId="5372"/>
    <cellStyle name="链接单元格 3 2 11" xfId="5373"/>
    <cellStyle name="警告文本 5 5 9" xfId="5374"/>
    <cellStyle name="差 4 2 2 2 2" xfId="5375"/>
    <cellStyle name="输入 3 3 2 5" xfId="5376"/>
    <cellStyle name="差 4 2 2 3" xfId="5377"/>
    <cellStyle name="差 4 2 2 3 10" xfId="5378"/>
    <cellStyle name="差 4 2 2 3 11" xfId="5379"/>
    <cellStyle name="差 4 2 2 3 12" xfId="5380"/>
    <cellStyle name="差 4 2 2 3 13" xfId="5381"/>
    <cellStyle name="差 4 2 2 3 2" xfId="5382"/>
    <cellStyle name="差 4 2 2 3 3" xfId="5383"/>
    <cellStyle name="差 4 2 2 3 4" xfId="5384"/>
    <cellStyle name="差 4 2 2 3 5" xfId="5385"/>
    <cellStyle name="差 4 2 2 3 6" xfId="5386"/>
    <cellStyle name="差 4 2 2 3 7" xfId="5387"/>
    <cellStyle name="差 4 2 2 3 8" xfId="5388"/>
    <cellStyle name="差 4 2 2 3 9" xfId="5389"/>
    <cellStyle name="差 4 2 2 4" xfId="5390"/>
    <cellStyle name="差 4 2 2 5" xfId="5391"/>
    <cellStyle name="差 4 2 2 6" xfId="5392"/>
    <cellStyle name="差 4 2 2 7" xfId="5393"/>
    <cellStyle name="差 4 2 2 8" xfId="5394"/>
    <cellStyle name="差 4 2 2 9" xfId="5395"/>
    <cellStyle name="差 4 2 2_2016-2018年财政规划附表(2)" xfId="5396"/>
    <cellStyle name="差 4 2 3" xfId="5397"/>
    <cellStyle name="输入 3 3 3 4" xfId="5398"/>
    <cellStyle name="常规 4 3 4 3 7" xfId="5399"/>
    <cellStyle name="差 4 2 3 2" xfId="5400"/>
    <cellStyle name="输入 3 3 3 5" xfId="5401"/>
    <cellStyle name="常规 4 3 4 3 8" xfId="5402"/>
    <cellStyle name="常规 2 3 2 2 4 10" xfId="5403"/>
    <cellStyle name="差 4 2 3 3" xfId="5404"/>
    <cellStyle name="输入 3 3 3 6" xfId="5405"/>
    <cellStyle name="常规 4 3 4 3 9" xfId="5406"/>
    <cellStyle name="常规 2 3 2 2 4 11" xfId="5407"/>
    <cellStyle name="差 4 2 3 4" xfId="5408"/>
    <cellStyle name="输入 3 3 3 7" xfId="5409"/>
    <cellStyle name="常规 2 3 2 2 4 12" xfId="5410"/>
    <cellStyle name="差 4 2 3 5" xfId="5411"/>
    <cellStyle name="差 4 2 4 10" xfId="5412"/>
    <cellStyle name="差 4 2 4 11" xfId="5413"/>
    <cellStyle name="差 4 2 4 12" xfId="5414"/>
    <cellStyle name="差 4 2 4 13" xfId="5415"/>
    <cellStyle name="差 4 2 4 2" xfId="5416"/>
    <cellStyle name="差 4 2 4 3" xfId="5417"/>
    <cellStyle name="输出 7 2 2" xfId="5418"/>
    <cellStyle name="差 4 2 4 4" xfId="5419"/>
    <cellStyle name="输出 7 2 3" xfId="5420"/>
    <cellStyle name="差 4 2 4 5" xfId="5421"/>
    <cellStyle name="输出 7 2 4" xfId="5422"/>
    <cellStyle name="差 4 2 4 6" xfId="5423"/>
    <cellStyle name="输出 7 2 5" xfId="5424"/>
    <cellStyle name="差 4 2 4 7" xfId="5425"/>
    <cellStyle name="差 4 2 4 8" xfId="5426"/>
    <cellStyle name="差 4 2 4 9" xfId="5427"/>
    <cellStyle name="差 4 2_2015.1.3县级预算表" xfId="5428"/>
    <cellStyle name="差 4 3" xfId="5429"/>
    <cellStyle name="差 4 3 10" xfId="5430"/>
    <cellStyle name="差 4 3 11" xfId="5431"/>
    <cellStyle name="差 4 3 12" xfId="5432"/>
    <cellStyle name="差 4 3 13" xfId="5433"/>
    <cellStyle name="差 4 3 14" xfId="5434"/>
    <cellStyle name="链接单元格 4 2 2 2 2" xfId="5435"/>
    <cellStyle name="差 4 3 15" xfId="5436"/>
    <cellStyle name="常规 7 2 3 12" xfId="5437"/>
    <cellStyle name="差 4 3 2" xfId="5438"/>
    <cellStyle name="输入 3 4 2 4" xfId="5439"/>
    <cellStyle name="差 4 3 2 2" xfId="5440"/>
    <cellStyle name="输入 3 4 2 5" xfId="5441"/>
    <cellStyle name="差 4 3 2 3" xfId="5442"/>
    <cellStyle name="差 4 3 2 4" xfId="5443"/>
    <cellStyle name="差 4 3 2 5" xfId="5444"/>
    <cellStyle name="常规 7 2 3 13" xfId="5445"/>
    <cellStyle name="差 4 3 3" xfId="5446"/>
    <cellStyle name="差 4 3 3 10" xfId="5447"/>
    <cellStyle name="差 4 3 3 11" xfId="5448"/>
    <cellStyle name="差 4 3 3 12" xfId="5449"/>
    <cellStyle name="差 4 3 3 13" xfId="5450"/>
    <cellStyle name="输入 3 4 3 4" xfId="5451"/>
    <cellStyle name="差 4 3 3 2" xfId="5452"/>
    <cellStyle name="输入 3 4 3 5" xfId="5453"/>
    <cellStyle name="差 4 3 3 3" xfId="5454"/>
    <cellStyle name="输入 3 4 3 6" xfId="5455"/>
    <cellStyle name="差 4 3 3 4" xfId="5456"/>
    <cellStyle name="输入 3 4 3 7" xfId="5457"/>
    <cellStyle name="差 4 3 3 5" xfId="5458"/>
    <cellStyle name="输入 3 4 3 8" xfId="5459"/>
    <cellStyle name="差 4 3 3 6" xfId="5460"/>
    <cellStyle name="输入 3 4 3 9" xfId="5461"/>
    <cellStyle name="差 4 3 3 7" xfId="5462"/>
    <cellStyle name="差 4 3 3 8" xfId="5463"/>
    <cellStyle name="差 4 3 3 9" xfId="5464"/>
    <cellStyle name="差 4 3 4" xfId="5465"/>
    <cellStyle name="差 4 3 5" xfId="5466"/>
    <cellStyle name="链接单元格 5 5 2" xfId="5467"/>
    <cellStyle name="差 4 3 6" xfId="5468"/>
    <cellStyle name="链接单元格 5 5 3" xfId="5469"/>
    <cellStyle name="差 4 3 7" xfId="5470"/>
    <cellStyle name="链接单元格 5 5 4" xfId="5471"/>
    <cellStyle name="差 4 3 8" xfId="5472"/>
    <cellStyle name="链接单元格 5 5 5" xfId="5473"/>
    <cellStyle name="差 4 3 9" xfId="5474"/>
    <cellStyle name="差 4 4" xfId="5475"/>
    <cellStyle name="注释 3 2 2 2" xfId="5476"/>
    <cellStyle name="常规 4 3 6 11" xfId="5477"/>
    <cellStyle name="差 4 4 10" xfId="5478"/>
    <cellStyle name="注释 3 2 2 3" xfId="5479"/>
    <cellStyle name="常规 4 3 6 12" xfId="5480"/>
    <cellStyle name="差 4 4 11" xfId="5481"/>
    <cellStyle name="注释 3 2 2 4" xfId="5482"/>
    <cellStyle name="常规 4 3 6 13" xfId="5483"/>
    <cellStyle name="差 4 4 12" xfId="5484"/>
    <cellStyle name="注释 3 2 2 5" xfId="5485"/>
    <cellStyle name="差 4 4 13" xfId="5486"/>
    <cellStyle name="注释 3 2 2 6" xfId="5487"/>
    <cellStyle name="差 4 4 14" xfId="5488"/>
    <cellStyle name="注释 3 2 2 7" xfId="5489"/>
    <cellStyle name="差 4 4 15" xfId="5490"/>
    <cellStyle name="差 4 4 2" xfId="5491"/>
    <cellStyle name="差 4 4 2 2" xfId="5492"/>
    <cellStyle name="差 4 4 2 3" xfId="5493"/>
    <cellStyle name="差 4 4 2 4" xfId="5494"/>
    <cellStyle name="差 4 4 2 5" xfId="5495"/>
    <cellStyle name="差 4 4 3 11" xfId="5496"/>
    <cellStyle name="差 4 4 3 12" xfId="5497"/>
    <cellStyle name="差 4 4 3 13" xfId="5498"/>
    <cellStyle name="差 4 4 3 2" xfId="5499"/>
    <cellStyle name="差 4 4 3 3" xfId="5500"/>
    <cellStyle name="差 4 4 7" xfId="5501"/>
    <cellStyle name="差 4 4 8" xfId="5502"/>
    <cellStyle name="检查单元格 3 3 3 10" xfId="5503"/>
    <cellStyle name="差 4 4 9" xfId="5504"/>
    <cellStyle name="检查单元格 3 6 2" xfId="5505"/>
    <cellStyle name="差 4 4_2016-2018年财政规划附表(2)" xfId="5506"/>
    <cellStyle name="差 4 5" xfId="5507"/>
    <cellStyle name="差 4 5 2" xfId="5508"/>
    <cellStyle name="差 4 5 3" xfId="5509"/>
    <cellStyle name="差 4 5 4" xfId="5510"/>
    <cellStyle name="差 4 5 5" xfId="5511"/>
    <cellStyle name="差 4 6" xfId="5512"/>
    <cellStyle name="差 4 6 2" xfId="5513"/>
    <cellStyle name="差 4 6 3" xfId="5514"/>
    <cellStyle name="差 4 6 4" xfId="5515"/>
    <cellStyle name="检查单元格 2 2" xfId="5516"/>
    <cellStyle name="差 4 6 5" xfId="5517"/>
    <cellStyle name="检查单元格 2 3" xfId="5518"/>
    <cellStyle name="差 4 6 6" xfId="5519"/>
    <cellStyle name="检查单元格 2 4" xfId="5520"/>
    <cellStyle name="差 4 6 7" xfId="5521"/>
    <cellStyle name="检查单元格 2 5" xfId="5522"/>
    <cellStyle name="差 4 6 8" xfId="5523"/>
    <cellStyle name="检查单元格 2 6" xfId="5524"/>
    <cellStyle name="差 4 6 9" xfId="5525"/>
    <cellStyle name="差 4 7" xfId="5526"/>
    <cellStyle name="差 4 8" xfId="5527"/>
    <cellStyle name="差 4 9" xfId="5528"/>
    <cellStyle name="差 4_2015.1.3县级预算表" xfId="5529"/>
    <cellStyle name="差 5 10" xfId="5530"/>
    <cellStyle name="差 5 11" xfId="5531"/>
    <cellStyle name="差 5 12" xfId="5532"/>
    <cellStyle name="差 5 13" xfId="5533"/>
    <cellStyle name="差 5 14" xfId="5534"/>
    <cellStyle name="差 5 15" xfId="5535"/>
    <cellStyle name="差 5 16" xfId="5536"/>
    <cellStyle name="差 5 17" xfId="5537"/>
    <cellStyle name="差 5 2" xfId="5538"/>
    <cellStyle name="差 5 2 10" xfId="5539"/>
    <cellStyle name="差 5 2 11" xfId="5540"/>
    <cellStyle name="差 5 2 12" xfId="5541"/>
    <cellStyle name="差 5 2 13" xfId="5542"/>
    <cellStyle name="差 5 2 14" xfId="5543"/>
    <cellStyle name="差 5 2 15" xfId="5544"/>
    <cellStyle name="差 5 2 2" xfId="5545"/>
    <cellStyle name="差 5 2 2 5" xfId="5546"/>
    <cellStyle name="差 5 2 3" xfId="5547"/>
    <cellStyle name="警告文本 5 4 5" xfId="5548"/>
    <cellStyle name="差 5 2 3 10" xfId="5549"/>
    <cellStyle name="差 5 2 3 11" xfId="5550"/>
    <cellStyle name="差 5 2 3 12" xfId="5551"/>
    <cellStyle name="输入 4 3 3 4" xfId="5552"/>
    <cellStyle name="警告文本 5 11" xfId="5553"/>
    <cellStyle name="汇总 7 2 3" xfId="5554"/>
    <cellStyle name="差 5 2 3 2" xfId="5555"/>
    <cellStyle name="输入 4 3 3 5" xfId="5556"/>
    <cellStyle name="警告文本 5 12" xfId="5557"/>
    <cellStyle name="汇总 7 2 4" xfId="5558"/>
    <cellStyle name="差 5 2 3 3" xfId="5559"/>
    <cellStyle name="输入 4 3 3 6" xfId="5560"/>
    <cellStyle name="警告文本 5 13" xfId="5561"/>
    <cellStyle name="汇总 7 2 5" xfId="5562"/>
    <cellStyle name="差 5 2 3 4" xfId="5563"/>
    <cellStyle name="输入 4 3 3 7" xfId="5564"/>
    <cellStyle name="警告文本 5 14" xfId="5565"/>
    <cellStyle name="差 5 2 3 5" xfId="5566"/>
    <cellStyle name="输入 4 3 3 8" xfId="5567"/>
    <cellStyle name="警告文本 5 15" xfId="5568"/>
    <cellStyle name="差 5 2 3 6" xfId="5569"/>
    <cellStyle name="输入 4 3 3 9" xfId="5570"/>
    <cellStyle name="警告文本 5 16" xfId="5571"/>
    <cellStyle name="差 5 2 3 7" xfId="5572"/>
    <cellStyle name="差 5 3" xfId="5573"/>
    <cellStyle name="差 5 3 10" xfId="5574"/>
    <cellStyle name="差 5 3 11" xfId="5575"/>
    <cellStyle name="差 5 3 12" xfId="5576"/>
    <cellStyle name="差 5 3 13" xfId="5577"/>
    <cellStyle name="差 5 3 14" xfId="5578"/>
    <cellStyle name="差 5 3 15" xfId="5579"/>
    <cellStyle name="输入 4 4 2 4" xfId="5580"/>
    <cellStyle name="差 5 3 2 2" xfId="5581"/>
    <cellStyle name="输入 4 4 2 5" xfId="5582"/>
    <cellStyle name="差 5 3 2 3" xfId="5583"/>
    <cellStyle name="差 5 3 2 4" xfId="5584"/>
    <cellStyle name="差 5 3 2 5" xfId="5585"/>
    <cellStyle name="差 5 3 3 10" xfId="5586"/>
    <cellStyle name="差 5 3 3 11" xfId="5587"/>
    <cellStyle name="差 5 3 3 12" xfId="5588"/>
    <cellStyle name="差 5 3 3 13" xfId="5589"/>
    <cellStyle name="输入 4 4 3 4" xfId="5590"/>
    <cellStyle name="差 5 3 3 2" xfId="5591"/>
    <cellStyle name="输入 4 4 3 5" xfId="5592"/>
    <cellStyle name="差 5 3 3 3" xfId="5593"/>
    <cellStyle name="输入 4 4 3 6" xfId="5594"/>
    <cellStyle name="差 5 3 3 4" xfId="5595"/>
    <cellStyle name="输入 4 4 3 7" xfId="5596"/>
    <cellStyle name="差 5 3 3 5" xfId="5597"/>
    <cellStyle name="输入 4 4 3 8" xfId="5598"/>
    <cellStyle name="差 5 3 3 6" xfId="5599"/>
    <cellStyle name="输入 4 4 3 9" xfId="5600"/>
    <cellStyle name="差 5 3 3 7" xfId="5601"/>
    <cellStyle name="差 5 3 6" xfId="5602"/>
    <cellStyle name="差 5 3 7" xfId="5603"/>
    <cellStyle name="差 5 3 8" xfId="5604"/>
    <cellStyle name="差 5 3 9" xfId="5605"/>
    <cellStyle name="链接单元格 5 3 14" xfId="5606"/>
    <cellStyle name="差 5 3_2016-2018年财政规划附表(2)" xfId="5607"/>
    <cellStyle name="差 5 4" xfId="5608"/>
    <cellStyle name="差 5 4 2" xfId="5609"/>
    <cellStyle name="差 5 4 3" xfId="5610"/>
    <cellStyle name="差 5 4 4" xfId="5611"/>
    <cellStyle name="差 5 4 5" xfId="5612"/>
    <cellStyle name="差 5 5" xfId="5613"/>
    <cellStyle name="差 5 5 2" xfId="5614"/>
    <cellStyle name="差 5 5 3" xfId="5615"/>
    <cellStyle name="差 5 5 4" xfId="5616"/>
    <cellStyle name="差 5 5 5" xfId="5617"/>
    <cellStyle name="差 5 5 6" xfId="5618"/>
    <cellStyle name="差 5 5 7" xfId="5619"/>
    <cellStyle name="差 5 5 8" xfId="5620"/>
    <cellStyle name="差 5 5 9" xfId="5621"/>
    <cellStyle name="差 5 6" xfId="5622"/>
    <cellStyle name="差 5 7" xfId="5623"/>
    <cellStyle name="计算 4 2 4 10" xfId="5624"/>
    <cellStyle name="差 5 8" xfId="5625"/>
    <cellStyle name="计算 4 2 4 11" xfId="5626"/>
    <cellStyle name="差 5 9" xfId="5627"/>
    <cellStyle name="差 5_2015.1.3县级预算表" xfId="5628"/>
    <cellStyle name="差 6 10" xfId="5629"/>
    <cellStyle name="检查单元格 5 2 2" xfId="5630"/>
    <cellStyle name="差 6 11" xfId="5631"/>
    <cellStyle name="检查单元格 5 2 3" xfId="5632"/>
    <cellStyle name="差 6 12" xfId="5633"/>
    <cellStyle name="检查单元格 5 2 4" xfId="5634"/>
    <cellStyle name="差 6 13" xfId="5635"/>
    <cellStyle name="检查单元格 5 2 5" xfId="5636"/>
    <cellStyle name="差 6 14" xfId="5637"/>
    <cellStyle name="检查单元格 5 2 6" xfId="5638"/>
    <cellStyle name="好 3 4 2" xfId="5639"/>
    <cellStyle name="差 6 15" xfId="5640"/>
    <cellStyle name="差 6 2" xfId="5641"/>
    <cellStyle name="差 6 2 5" xfId="5642"/>
    <cellStyle name="差 6 3" xfId="5643"/>
    <cellStyle name="输入 4 2 4 4" xfId="5644"/>
    <cellStyle name="汇总 6 3 3" xfId="5645"/>
    <cellStyle name="差 6 3 12" xfId="5646"/>
    <cellStyle name="输入 4 2 4 5" xfId="5647"/>
    <cellStyle name="汇总 6 3 4" xfId="5648"/>
    <cellStyle name="差 6 3 13" xfId="5649"/>
    <cellStyle name="差 6 3 2" xfId="5650"/>
    <cellStyle name="差 6 3 3" xfId="5651"/>
    <cellStyle name="差 6 3 4" xfId="5652"/>
    <cellStyle name="差 6 3 5" xfId="5653"/>
    <cellStyle name="差 6 3 6" xfId="5654"/>
    <cellStyle name="差 6 3 7" xfId="5655"/>
    <cellStyle name="差 6 3 8" xfId="5656"/>
    <cellStyle name="差 6 3 9" xfId="5657"/>
    <cellStyle name="差 6 8" xfId="5658"/>
    <cellStyle name="差 6 9" xfId="5659"/>
    <cellStyle name="差 6_2016-2018年财政规划附表(2)" xfId="5660"/>
    <cellStyle name="差 7" xfId="5661"/>
    <cellStyle name="差 7 10" xfId="5662"/>
    <cellStyle name="差 7 11" xfId="5663"/>
    <cellStyle name="差 7 12" xfId="5664"/>
    <cellStyle name="常规 2 3 3 3 2" xfId="5665"/>
    <cellStyle name="差 7 13" xfId="5666"/>
    <cellStyle name="常规 2 3 3 3 3" xfId="5667"/>
    <cellStyle name="差 7 14" xfId="5668"/>
    <cellStyle name="常规 2 3 3 3 4" xfId="5669"/>
    <cellStyle name="差 7 15" xfId="5670"/>
    <cellStyle name="差 7 2" xfId="5671"/>
    <cellStyle name="差 7 2 2" xfId="5672"/>
    <cellStyle name="差 7 2 3" xfId="5673"/>
    <cellStyle name="差 7 2 4" xfId="5674"/>
    <cellStyle name="差 7 2 5" xfId="5675"/>
    <cellStyle name="差 7 3 12" xfId="5676"/>
    <cellStyle name="差 7 3 13" xfId="5677"/>
    <cellStyle name="差 7 3 2" xfId="5678"/>
    <cellStyle name="差 7 3 3" xfId="5679"/>
    <cellStyle name="差 7 3 4" xfId="5680"/>
    <cellStyle name="差 7 3 5" xfId="5681"/>
    <cellStyle name="差 7 3 6" xfId="5682"/>
    <cellStyle name="差 7 3 7" xfId="5683"/>
    <cellStyle name="差 7 3 8" xfId="5684"/>
    <cellStyle name="差 7 3 9" xfId="5685"/>
    <cellStyle name="差 7_2016-2018年财政规划附表(2)" xfId="5686"/>
    <cellStyle name="差 8" xfId="5687"/>
    <cellStyle name="差 8 10" xfId="5688"/>
    <cellStyle name="差 8 11" xfId="5689"/>
    <cellStyle name="差 8 12" xfId="5690"/>
    <cellStyle name="差 8 13" xfId="5691"/>
    <cellStyle name="差 8 2" xfId="5692"/>
    <cellStyle name="常规 2 2 2 2 10" xfId="5693"/>
    <cellStyle name="差 8 3" xfId="5694"/>
    <cellStyle name="常规 2 2 2 2 11" xfId="5695"/>
    <cellStyle name="差 8 4" xfId="5696"/>
    <cellStyle name="常规 2 2 2 2 12" xfId="5697"/>
    <cellStyle name="差 8 5" xfId="5698"/>
    <cellStyle name="常规 2 2 2 2 13" xfId="5699"/>
    <cellStyle name="差 8 6" xfId="5700"/>
    <cellStyle name="常规 2 2 2 2 14" xfId="5701"/>
    <cellStyle name="差 8 7" xfId="5702"/>
    <cellStyle name="常规 2 2 2 2 15" xfId="5703"/>
    <cellStyle name="差 8 8" xfId="5704"/>
    <cellStyle name="常规 2 2 2 2 16" xfId="5705"/>
    <cellStyle name="差 8 9" xfId="5706"/>
    <cellStyle name="差 9" xfId="5707"/>
    <cellStyle name="常规 10" xfId="5708"/>
    <cellStyle name="常规 10 10" xfId="5709"/>
    <cellStyle name="常规 10 11" xfId="5710"/>
    <cellStyle name="常规 10 12" xfId="5711"/>
    <cellStyle name="常规 10 13" xfId="5712"/>
    <cellStyle name="常规 10 14" xfId="5713"/>
    <cellStyle name="常规 10 15" xfId="5714"/>
    <cellStyle name="常规 6 2 4 3" xfId="5715"/>
    <cellStyle name="常规 10 2" xfId="5716"/>
    <cellStyle name="常规 10 2 2" xfId="5717"/>
    <cellStyle name="常规 10 2 3" xfId="5718"/>
    <cellStyle name="常规 10 2 4" xfId="5719"/>
    <cellStyle name="常规 10 2 5" xfId="5720"/>
    <cellStyle name="常规 6 2 4 4" xfId="5721"/>
    <cellStyle name="常规 10 3" xfId="5722"/>
    <cellStyle name="检查单元格 3 2 4 7" xfId="5723"/>
    <cellStyle name="常规 10 3 10" xfId="5724"/>
    <cellStyle name="检查单元格 3 2 4 8" xfId="5725"/>
    <cellStyle name="常规 10 3 11" xfId="5726"/>
    <cellStyle name="检查单元格 3 2 4 9" xfId="5727"/>
    <cellStyle name="常规 10 3 12" xfId="5728"/>
    <cellStyle name="常规 10 3 13" xfId="5729"/>
    <cellStyle name="常规 10 3 2" xfId="5730"/>
    <cellStyle name="常规 10 3 3" xfId="5731"/>
    <cellStyle name="常规 10 3 4" xfId="5732"/>
    <cellStyle name="常规 10 3 5" xfId="5733"/>
    <cellStyle name="常规 10 3 6" xfId="5734"/>
    <cellStyle name="常规 10 3 7" xfId="5735"/>
    <cellStyle name="常规 10 3 8" xfId="5736"/>
    <cellStyle name="常规 10 3 9" xfId="5737"/>
    <cellStyle name="常规 6 2 4 5" xfId="5738"/>
    <cellStyle name="常规 10 4" xfId="5739"/>
    <cellStyle name="常规 6 2 4 6" xfId="5740"/>
    <cellStyle name="常规 10 5" xfId="5741"/>
    <cellStyle name="常规 6 2 4 7" xfId="5742"/>
    <cellStyle name="常规 10 6" xfId="5743"/>
    <cellStyle name="常规 6 2 4 8" xfId="5744"/>
    <cellStyle name="常规 10 7" xfId="5745"/>
    <cellStyle name="常规 6 2 4 9" xfId="5746"/>
    <cellStyle name="常规 10 8" xfId="5747"/>
    <cellStyle name="常规 10 9" xfId="5748"/>
    <cellStyle name="计算 4 2 2 3 8" xfId="5749"/>
    <cellStyle name="常规 10_2016-2018年财政规划附表(2)" xfId="5750"/>
    <cellStyle name="常规 11 10" xfId="5751"/>
    <cellStyle name="常规 11 11" xfId="5752"/>
    <cellStyle name="常规 11 2" xfId="5753"/>
    <cellStyle name="常规 11 3" xfId="5754"/>
    <cellStyle name="常规 11 4" xfId="5755"/>
    <cellStyle name="常规 11 5" xfId="5756"/>
    <cellStyle name="常规 11 6" xfId="5757"/>
    <cellStyle name="常规 11 7" xfId="5758"/>
    <cellStyle name="常规 11 8" xfId="5759"/>
    <cellStyle name="常规 11 9" xfId="5760"/>
    <cellStyle name="检查单元格 4 3 3 3" xfId="5761"/>
    <cellStyle name="常规 2" xfId="5762"/>
    <cellStyle name="常规 2 2 2 6 3" xfId="5763"/>
    <cellStyle name="常规 2 10" xfId="5764"/>
    <cellStyle name="常规 2 10 10" xfId="5765"/>
    <cellStyle name="常规 2 10 11" xfId="5766"/>
    <cellStyle name="常规 2 10 12" xfId="5767"/>
    <cellStyle name="常规 2 10 13" xfId="5768"/>
    <cellStyle name="输出 3 3 3 3" xfId="5769"/>
    <cellStyle name="常规 2 10 2" xfId="5770"/>
    <cellStyle name="输出 3 3 3 4" xfId="5771"/>
    <cellStyle name="常规 2 10 3" xfId="5772"/>
    <cellStyle name="输出 3 3 3 5" xfId="5773"/>
    <cellStyle name="常规 2 10 4" xfId="5774"/>
    <cellStyle name="常规 2 10 9" xfId="5775"/>
    <cellStyle name="常规 2 2 2 6 4" xfId="5776"/>
    <cellStyle name="常规 2 11" xfId="5777"/>
    <cellStyle name="常规 2 2 2 6 5" xfId="5778"/>
    <cellStyle name="常规 2 12" xfId="5779"/>
    <cellStyle name="计算 3 5 2" xfId="5780"/>
    <cellStyle name="常规 2 2 2 6 6" xfId="5781"/>
    <cellStyle name="常规 2 13" xfId="5782"/>
    <cellStyle name="计算 3 5 3" xfId="5783"/>
    <cellStyle name="常规 2 2 2 6 7" xfId="5784"/>
    <cellStyle name="常规 2 14" xfId="5785"/>
    <cellStyle name="常规 5 3 3 9" xfId="5786"/>
    <cellStyle name="常规 2 2" xfId="5787"/>
    <cellStyle name="常规 2 2 10" xfId="5788"/>
    <cellStyle name="输出 2 3 4" xfId="5789"/>
    <cellStyle name="常规 2 2 2" xfId="5790"/>
    <cellStyle name="常规 2 2 2 10" xfId="5791"/>
    <cellStyle name="常规 2 2 2 11" xfId="5792"/>
    <cellStyle name="常规 2 2 2 12" xfId="5793"/>
    <cellStyle name="常规 2 2 2 13" xfId="5794"/>
    <cellStyle name="常规 2 2 2 14" xfId="5795"/>
    <cellStyle name="常规 2 2 2 15" xfId="5796"/>
    <cellStyle name="常规 2 2 2 16" xfId="5797"/>
    <cellStyle name="解释性文本 7 3 10" xfId="5798"/>
    <cellStyle name="常规 2 2 2 17" xfId="5799"/>
    <cellStyle name="解释性文本 7 3 11" xfId="5800"/>
    <cellStyle name="常规 2 2 2 18" xfId="5801"/>
    <cellStyle name="常规 2 2 2 2" xfId="5802"/>
    <cellStyle name="常规 2 2 2 2 2" xfId="5803"/>
    <cellStyle name="常规 2 2 2 2 2 10" xfId="5804"/>
    <cellStyle name="常规 2 2 2 2 2 11" xfId="5805"/>
    <cellStyle name="常规 4 3 4_2016-2018年财政规划附表(2)" xfId="5806"/>
    <cellStyle name="常规 2 2 2 2 2 12" xfId="5807"/>
    <cellStyle name="常规 2 2 2 2 2 13" xfId="5808"/>
    <cellStyle name="常规 2 2 2 2 2 14" xfId="5809"/>
    <cellStyle name="解释性文本 3 4_2016-2018年财政规划附表(2)" xfId="5810"/>
    <cellStyle name="常规 2 2 2 2 2 15" xfId="5811"/>
    <cellStyle name="常规 2 2 2 2 2 2 2" xfId="5812"/>
    <cellStyle name="常规 2 2 2 2 2 2 3" xfId="5813"/>
    <cellStyle name="常规 2 2 2 2 2 2 4" xfId="5814"/>
    <cellStyle name="常规 2 2 2 2 2 2 5" xfId="5815"/>
    <cellStyle name="常规 2 2 2 2 2 3 10" xfId="5816"/>
    <cellStyle name="常规 2 2 2 2 2 3 11" xfId="5817"/>
    <cellStyle name="常规 2 2 2 2 2 3 12" xfId="5818"/>
    <cellStyle name="常规 2 2 2 2 2 3 13" xfId="5819"/>
    <cellStyle name="常规 2 2 2 2 2 3 2" xfId="5820"/>
    <cellStyle name="常规 2 2 2 2 2 3 3" xfId="5821"/>
    <cellStyle name="常规 2 2 2 2 2 3 4" xfId="5822"/>
    <cellStyle name="常规 2 2 2 2 2 3 5" xfId="5823"/>
    <cellStyle name="常规 2 2 2 2 2 3 6" xfId="5824"/>
    <cellStyle name="常规 2 2 2 2 2 3 7" xfId="5825"/>
    <cellStyle name="常规 2 2 2 2 2 3 8" xfId="5826"/>
    <cellStyle name="常规 2 2 2 2 2 3 9" xfId="5827"/>
    <cellStyle name="常规 2 2 2 2 2 6" xfId="5828"/>
    <cellStyle name="常规 2 2 2 2 2 7" xfId="5829"/>
    <cellStyle name="常规 2 2 2 2 2 8" xfId="5830"/>
    <cellStyle name="常规 2 2 2 2 2 9" xfId="5831"/>
    <cellStyle name="常规 4 3 2 4 12" xfId="5832"/>
    <cellStyle name="常规 2 2 2 2 2_2016-2018年财政规划附表(2)" xfId="5833"/>
    <cellStyle name="常规 2 2 2 2 3" xfId="5834"/>
    <cellStyle name="常规 2 2 2 2 3 2" xfId="5835"/>
    <cellStyle name="常规 2 2 2 2 3 3" xfId="5836"/>
    <cellStyle name="常规 2 2 2 2 3 4" xfId="5837"/>
    <cellStyle name="常规 2 2 2 2 3 5" xfId="5838"/>
    <cellStyle name="常规 2 2 2 2 4" xfId="5839"/>
    <cellStyle name="常规 2 2 2 2 4 2" xfId="5840"/>
    <cellStyle name="常规 2 2 2 2 4 3" xfId="5841"/>
    <cellStyle name="常规 2 2 2 2 4 4" xfId="5842"/>
    <cellStyle name="常规 2 2 2 2 4 5" xfId="5843"/>
    <cellStyle name="常规 2 2 2 2 4 6" xfId="5844"/>
    <cellStyle name="常规 2 2 2 2 4 7" xfId="5845"/>
    <cellStyle name="常规 2 2 2 2 4 8" xfId="5846"/>
    <cellStyle name="常规 2 2 2 2 4 9" xfId="5847"/>
    <cellStyle name="常规 2 2 2 2 5" xfId="5848"/>
    <cellStyle name="常规 2 2 2 2 6" xfId="5849"/>
    <cellStyle name="常规 2 2 2 2 7" xfId="5850"/>
    <cellStyle name="常规 2 3 2 2 2 3 2" xfId="5851"/>
    <cellStyle name="常规 2 2 2 2 8" xfId="5852"/>
    <cellStyle name="常规 2 3 2 2 2 3 3" xfId="5853"/>
    <cellStyle name="常规 2 2 2 2 9" xfId="5854"/>
    <cellStyle name="常规 2 2 2 2_2015.1.3县级预算表" xfId="5855"/>
    <cellStyle name="常规 2 2 2 3" xfId="5856"/>
    <cellStyle name="常规 2 2 2 3 10" xfId="5857"/>
    <cellStyle name="常规 2 2 2 3 11" xfId="5858"/>
    <cellStyle name="常规 2 2 2 3 12" xfId="5859"/>
    <cellStyle name="常规 2 2 2 3 13" xfId="5860"/>
    <cellStyle name="常规 2 2 2 3 14" xfId="5861"/>
    <cellStyle name="常规 2 2 2 3 15" xfId="5862"/>
    <cellStyle name="常规 2 2 2 3 2" xfId="5863"/>
    <cellStyle name="输入 4 4 3 11" xfId="5864"/>
    <cellStyle name="常规 2 2 2 3 2 2" xfId="5865"/>
    <cellStyle name="输入 4 4 3 12" xfId="5866"/>
    <cellStyle name="常规 2 2 2 3 2 3" xfId="5867"/>
    <cellStyle name="输入 4 4 3 13" xfId="5868"/>
    <cellStyle name="常规 2 2 2 3 2 4" xfId="5869"/>
    <cellStyle name="常规 2 2 2 3 2 5" xfId="5870"/>
    <cellStyle name="常规 2 2 2 3 3" xfId="5871"/>
    <cellStyle name="常规 2 2 2 3 3 10" xfId="5872"/>
    <cellStyle name="常规 2 2 2 3 3 11" xfId="5873"/>
    <cellStyle name="常规 2 2 2 3 3 12" xfId="5874"/>
    <cellStyle name="常规 2 2 2 3 3 13" xfId="5875"/>
    <cellStyle name="常规 2 2 2 3 3 2" xfId="5876"/>
    <cellStyle name="常规 2 2 2 3 3 3" xfId="5877"/>
    <cellStyle name="常规 2 2 2 3 3 4" xfId="5878"/>
    <cellStyle name="常规 2 2 2 3 3 5" xfId="5879"/>
    <cellStyle name="常规 2 2 2 3 3 6" xfId="5880"/>
    <cellStyle name="常规 2 2 2 3 3 7" xfId="5881"/>
    <cellStyle name="常规 2 2 2 3 3 8" xfId="5882"/>
    <cellStyle name="常规 2 2 2 3 3 9" xfId="5883"/>
    <cellStyle name="常规 2 2 2 3 4" xfId="5884"/>
    <cellStyle name="常规 2 2 2 3 5" xfId="5885"/>
    <cellStyle name="计算 3 2 2" xfId="5886"/>
    <cellStyle name="常规 2 2 2 3 6" xfId="5887"/>
    <cellStyle name="计算 3 2 3" xfId="5888"/>
    <cellStyle name="常规 2 2 2 3 7" xfId="5889"/>
    <cellStyle name="计算 3 2 4" xfId="5890"/>
    <cellStyle name="常规 2 2 2 3 8" xfId="5891"/>
    <cellStyle name="计算 3 2 5" xfId="5892"/>
    <cellStyle name="常规 2 2 2 3 9" xfId="5893"/>
    <cellStyle name="常规 2 2 2 4" xfId="5894"/>
    <cellStyle name="常规 2 2 2 4 10" xfId="5895"/>
    <cellStyle name="常规 2 2 2 4 11" xfId="5896"/>
    <cellStyle name="常规 2 2 2 4 12" xfId="5897"/>
    <cellStyle name="常规 2 2 2 4 13" xfId="5898"/>
    <cellStyle name="常规 2 2 2 4 14" xfId="5899"/>
    <cellStyle name="常规 2 2 2 4 15" xfId="5900"/>
    <cellStyle name="常规 2 2 2 4 2" xfId="5901"/>
    <cellStyle name="常规 2 2 2 4 2 2" xfId="5902"/>
    <cellStyle name="常规 2 2 2 4 2 3" xfId="5903"/>
    <cellStyle name="常规 2 2 2 4 2 4" xfId="5904"/>
    <cellStyle name="常规 2 2 2 4 2 5" xfId="5905"/>
    <cellStyle name="常规 2 2 2 4 3" xfId="5906"/>
    <cellStyle name="常规 3 2 3 2 5" xfId="5907"/>
    <cellStyle name="常规 2 2 2 4 3 11" xfId="5908"/>
    <cellStyle name="常规 2 2 2 4 3 12" xfId="5909"/>
    <cellStyle name="常规 2 2 2 4 3 13" xfId="5910"/>
    <cellStyle name="常规 2 2 2 4 3 2" xfId="5911"/>
    <cellStyle name="常规 2 2 2 4 3 3" xfId="5912"/>
    <cellStyle name="常规 2 2 2 4 3 4" xfId="5913"/>
    <cellStyle name="常规 2 2 2 4 3 5" xfId="5914"/>
    <cellStyle name="常规 2 2 2 4 3 6" xfId="5915"/>
    <cellStyle name="常规 2 2 2 4 3 7" xfId="5916"/>
    <cellStyle name="常规 2 2 2 4 3 8" xfId="5917"/>
    <cellStyle name="常规 2 2 2 4 3 9" xfId="5918"/>
    <cellStyle name="常规 2 2 2 4 4" xfId="5919"/>
    <cellStyle name="常规 2 2 2 4 5" xfId="5920"/>
    <cellStyle name="计算 3 3 2" xfId="5921"/>
    <cellStyle name="常规 2 2 2 4 6" xfId="5922"/>
    <cellStyle name="计算 3 3 3" xfId="5923"/>
    <cellStyle name="常规 2 2 2 4 7" xfId="5924"/>
    <cellStyle name="计算 3 3 4" xfId="5925"/>
    <cellStyle name="常规 2 2 2 4 8" xfId="5926"/>
    <cellStyle name="计算 3 3 5" xfId="5927"/>
    <cellStyle name="常规 2 2 2 4 9" xfId="5928"/>
    <cellStyle name="常规 2 2 2 4_2016-2018年财政规划附表(2)" xfId="5929"/>
    <cellStyle name="常规 2 2 2 5" xfId="5930"/>
    <cellStyle name="常规 2 2 2 5 2" xfId="5931"/>
    <cellStyle name="常规 2 2 2 5 3" xfId="5932"/>
    <cellStyle name="常规 2 2 2 5 4" xfId="5933"/>
    <cellStyle name="常规 2 2 2 5 5" xfId="5934"/>
    <cellStyle name="常规 2 2 2 6" xfId="5935"/>
    <cellStyle name="常规 2 2 2 6 10" xfId="5936"/>
    <cellStyle name="常规 2 2 2 6 11" xfId="5937"/>
    <cellStyle name="常规 2 2 2 6 12" xfId="5938"/>
    <cellStyle name="常规 2 2 2 6 13" xfId="5939"/>
    <cellStyle name="常规 2 2 2 6 2" xfId="5940"/>
    <cellStyle name="计算 3 5 4" xfId="5941"/>
    <cellStyle name="常规 2 2 2 6 8" xfId="5942"/>
    <cellStyle name="适中 5 3 2" xfId="5943"/>
    <cellStyle name="计算 3 5 5" xfId="5944"/>
    <cellStyle name="常规 2 2 2 6 9" xfId="5945"/>
    <cellStyle name="常规 2 2 2 7" xfId="5946"/>
    <cellStyle name="常规 2 2 2 8" xfId="5947"/>
    <cellStyle name="常规 2 2 2 9" xfId="5948"/>
    <cellStyle name="链接单元格 3" xfId="5949"/>
    <cellStyle name="常规 2 2 2_2015.1.3县级预算表" xfId="5950"/>
    <cellStyle name="输出 2 3 5" xfId="5951"/>
    <cellStyle name="常规 2 2 3" xfId="5952"/>
    <cellStyle name="常规 2 2 3 10" xfId="5953"/>
    <cellStyle name="常规 2 2 3 11" xfId="5954"/>
    <cellStyle name="常规 2 2 3 12" xfId="5955"/>
    <cellStyle name="常规 2 2 3 13" xfId="5956"/>
    <cellStyle name="常规 2 2 3 14" xfId="5957"/>
    <cellStyle name="常规 2 2 3 15" xfId="5958"/>
    <cellStyle name="常规 2 2 3 16" xfId="5959"/>
    <cellStyle name="常规 2 2 3 17" xfId="5960"/>
    <cellStyle name="常规 2 2 3 2" xfId="5961"/>
    <cellStyle name="常规 2 2 3 2 10" xfId="5962"/>
    <cellStyle name="常规 2 2 3 2 11" xfId="5963"/>
    <cellStyle name="常规 2 2 3 2 12" xfId="5964"/>
    <cellStyle name="适中 2" xfId="5965"/>
    <cellStyle name="常规 2 2 3 2 13" xfId="5966"/>
    <cellStyle name="适中 3" xfId="5967"/>
    <cellStyle name="常规 2 2 3 2 14" xfId="5968"/>
    <cellStyle name="适中 4" xfId="5969"/>
    <cellStyle name="常规 2 2 3 2 15" xfId="5970"/>
    <cellStyle name="常规 2 2 3 2 2" xfId="5971"/>
    <cellStyle name="常规 2 2 3 2 2 2" xfId="5972"/>
    <cellStyle name="常规 2 2 3 2 2 3" xfId="5973"/>
    <cellStyle name="常规 2 2 3 2 2 4" xfId="5974"/>
    <cellStyle name="常规 2 2 3 2 2 5" xfId="5975"/>
    <cellStyle name="常规 2 2 3 2 3" xfId="5976"/>
    <cellStyle name="常规 2 2 3 2 3 10" xfId="5977"/>
    <cellStyle name="常规 2 2 3 2 3 11" xfId="5978"/>
    <cellStyle name="常规 2 2 3 2 3 12" xfId="5979"/>
    <cellStyle name="常规 2 2 3 2 3 13" xfId="5980"/>
    <cellStyle name="适中 2 2 16" xfId="5981"/>
    <cellStyle name="常规 2 2 3 2 3 2" xfId="5982"/>
    <cellStyle name="常规 2 2 3 2 3 3" xfId="5983"/>
    <cellStyle name="常规 2 2 3 2 3 4" xfId="5984"/>
    <cellStyle name="常规 2 2 3 2 3 5" xfId="5985"/>
    <cellStyle name="常规 2 2 3 2 3 6" xfId="5986"/>
    <cellStyle name="常规 2 2 3 2 3 7" xfId="5987"/>
    <cellStyle name="常规 2 2 3 2 3 8" xfId="5988"/>
    <cellStyle name="常规 2 2 3 2 3 9" xfId="5989"/>
    <cellStyle name="常规 2 2 3 2 4" xfId="5990"/>
    <cellStyle name="好 4 2 2 3 2" xfId="5991"/>
    <cellStyle name="常规 2 2 3 2 5" xfId="5992"/>
    <cellStyle name="好 4 2 2 3 3" xfId="5993"/>
    <cellStyle name="常规 2 2 3 2 6" xfId="5994"/>
    <cellStyle name="好 4 2 2 3 4" xfId="5995"/>
    <cellStyle name="常规 2 2 3 2 7" xfId="5996"/>
    <cellStyle name="好 4 2 2 3 5" xfId="5997"/>
    <cellStyle name="常规 2 2 3 2 8" xfId="5998"/>
    <cellStyle name="好 4 2 2 3 6" xfId="5999"/>
    <cellStyle name="常规 2 2 3 2 9" xfId="6000"/>
    <cellStyle name="常规 2 2 3 2_2016-2018年财政规划附表(2)" xfId="6001"/>
    <cellStyle name="常规 2 2 3 3" xfId="6002"/>
    <cellStyle name="常规 2 2 3 3 10" xfId="6003"/>
    <cellStyle name="常规 2 2 3 3 11" xfId="6004"/>
    <cellStyle name="常规 2 2 3 3 12" xfId="6005"/>
    <cellStyle name="常规 2 2 3 3 13" xfId="6006"/>
    <cellStyle name="常规 2 2 3 3 14" xfId="6007"/>
    <cellStyle name="常规 2 2 3 3 15" xfId="6008"/>
    <cellStyle name="常规 2 2 3 3 2" xfId="6009"/>
    <cellStyle name="常规 2 2 3 3 3" xfId="6010"/>
    <cellStyle name="常规 2 2 3 3 3 10" xfId="6011"/>
    <cellStyle name="常规 2 2 3 3 3 11" xfId="6012"/>
    <cellStyle name="常规 2 2 3 3 3 12" xfId="6013"/>
    <cellStyle name="常规 2 2 3 3 3 13" xfId="6014"/>
    <cellStyle name="常规 2 2 3 3 3 2" xfId="6015"/>
    <cellStyle name="常规 2 2 3 3 3 3" xfId="6016"/>
    <cellStyle name="常规 2 2 3 3 3 4" xfId="6017"/>
    <cellStyle name="常规 2 2 3 3 3 5" xfId="6018"/>
    <cellStyle name="常规 2 2 3 3 3 6" xfId="6019"/>
    <cellStyle name="常规 2 2 3 3 3 7" xfId="6020"/>
    <cellStyle name="常规 2 2 3 3 3 8" xfId="6021"/>
    <cellStyle name="常规 2 2 3 3 3 9" xfId="6022"/>
    <cellStyle name="常规 2 2 3 3 4" xfId="6023"/>
    <cellStyle name="常规 2 2 3 3 5" xfId="6024"/>
    <cellStyle name="计算 4 2 2" xfId="6025"/>
    <cellStyle name="常规 2 2 3 3 6" xfId="6026"/>
    <cellStyle name="计算 4 2 3" xfId="6027"/>
    <cellStyle name="常规 2 2 3 3 7" xfId="6028"/>
    <cellStyle name="计算 4 2 4" xfId="6029"/>
    <cellStyle name="常规 2 2 3 3 8" xfId="6030"/>
    <cellStyle name="注释 2 2 4 10" xfId="6031"/>
    <cellStyle name="计算 4 2 5" xfId="6032"/>
    <cellStyle name="常规 2 2 3 3 9" xfId="6033"/>
    <cellStyle name="注释 5 2 12" xfId="6034"/>
    <cellStyle name="常规 2 2 3 3_2016-2018年财政规划附表(2)" xfId="6035"/>
    <cellStyle name="常规 2 2 3 4" xfId="6036"/>
    <cellStyle name="常规 2 2 3 4 2" xfId="6037"/>
    <cellStyle name="常规 2 2 3 4 3" xfId="6038"/>
    <cellStyle name="常规 2 2 3 4 4" xfId="6039"/>
    <cellStyle name="常规 2 2 3 4 5" xfId="6040"/>
    <cellStyle name="常规 2 2 3 5" xfId="6041"/>
    <cellStyle name="常规 4 3 4 2 4" xfId="6042"/>
    <cellStyle name="常规 2 2 3 5 10" xfId="6043"/>
    <cellStyle name="输入 3 3 2 2" xfId="6044"/>
    <cellStyle name="常规 4 3 4 2 5" xfId="6045"/>
    <cellStyle name="常规 2 2 3 5 11" xfId="6046"/>
    <cellStyle name="输入 3 3 2 3" xfId="6047"/>
    <cellStyle name="常规 2 2 3 5 12" xfId="6048"/>
    <cellStyle name="常规 2 2 3 5 2" xfId="6049"/>
    <cellStyle name="常规 2 2 3 5 3" xfId="6050"/>
    <cellStyle name="常规 2 2 3 5 4" xfId="6051"/>
    <cellStyle name="常规 2 2 3 5 5" xfId="6052"/>
    <cellStyle name="计算 4 4 2" xfId="6053"/>
    <cellStyle name="常规 2 2 3 5 6" xfId="6054"/>
    <cellStyle name="计算 4 4 3" xfId="6055"/>
    <cellStyle name="常规 2 2 3 5 7" xfId="6056"/>
    <cellStyle name="计算 4 4 4" xfId="6057"/>
    <cellStyle name="常规 2 2 3 5 8" xfId="6058"/>
    <cellStyle name="适中 6 2 2" xfId="6059"/>
    <cellStyle name="计算 4 4 5" xfId="6060"/>
    <cellStyle name="常规 2 2 3 5 9" xfId="6061"/>
    <cellStyle name="常规 2 2 3 6" xfId="6062"/>
    <cellStyle name="常规 2 2 3 8" xfId="6063"/>
    <cellStyle name="常规 2 2 3 9" xfId="6064"/>
    <cellStyle name="检查单元格 5 2 3 8" xfId="6065"/>
    <cellStyle name="常规 2 2 3_2015.1.3县级预算表" xfId="6066"/>
    <cellStyle name="输出 2 3 6" xfId="6067"/>
    <cellStyle name="常规 2 2 4" xfId="6068"/>
    <cellStyle name="常规 2 2 4 10" xfId="6069"/>
    <cellStyle name="常规 2 2 4 11" xfId="6070"/>
    <cellStyle name="常规 2 2 4 12" xfId="6071"/>
    <cellStyle name="常规 2 2 4 13" xfId="6072"/>
    <cellStyle name="常规 2 2 4 14" xfId="6073"/>
    <cellStyle name="常规 2 2 4 15" xfId="6074"/>
    <cellStyle name="常规 4 3 4 3 11" xfId="6075"/>
    <cellStyle name="常规 2 2 4 2 2" xfId="6076"/>
    <cellStyle name="输入 3 4_2016-2018年财政规划附表(2)" xfId="6077"/>
    <cellStyle name="常规 4 3 4 3 12" xfId="6078"/>
    <cellStyle name="常规 2 2 4 2 3" xfId="6079"/>
    <cellStyle name="常规 4 3 4 3 13" xfId="6080"/>
    <cellStyle name="常规 2 2 4 2 4" xfId="6081"/>
    <cellStyle name="常规 2 2 4 2 5" xfId="6082"/>
    <cellStyle name="常规 2 2 4 3 10" xfId="6083"/>
    <cellStyle name="常规 2 2 4 3 11" xfId="6084"/>
    <cellStyle name="常规 2 2 4 3 12" xfId="6085"/>
    <cellStyle name="常规 2 2 4 3 13" xfId="6086"/>
    <cellStyle name="常规 2 2 4 3 2" xfId="6087"/>
    <cellStyle name="常规 2 2 4 3 3" xfId="6088"/>
    <cellStyle name="常规 2 2 4 3 4" xfId="6089"/>
    <cellStyle name="常规 2 2 4 3 5" xfId="6090"/>
    <cellStyle name="计算 5 2 2" xfId="6091"/>
    <cellStyle name="常规 2 2 4 3 6" xfId="6092"/>
    <cellStyle name="计算 5 2 3" xfId="6093"/>
    <cellStyle name="常规 2 2 4 3 7" xfId="6094"/>
    <cellStyle name="输出 3 2 4 10" xfId="6095"/>
    <cellStyle name="计算 5 2 4" xfId="6096"/>
    <cellStyle name="常规 2 2 4 3 8" xfId="6097"/>
    <cellStyle name="输出 3 2 4 11" xfId="6098"/>
    <cellStyle name="计算 5 2 5" xfId="6099"/>
    <cellStyle name="常规 2 2 4 3 9" xfId="6100"/>
    <cellStyle name="警告文本 3 3 3 9" xfId="6101"/>
    <cellStyle name="常规 2 2 4 5" xfId="6102"/>
    <cellStyle name="常规 2 2 4 6" xfId="6103"/>
    <cellStyle name="常规 2 2 4 7" xfId="6104"/>
    <cellStyle name="常规 2 2 4 8" xfId="6105"/>
    <cellStyle name="常规 2 2 4 9" xfId="6106"/>
    <cellStyle name="常规 2 2 4_2016-2018年财政规划附表(2)" xfId="6107"/>
    <cellStyle name="输出 2 3 7" xfId="6108"/>
    <cellStyle name="常规 2 2 5" xfId="6109"/>
    <cellStyle name="常规 2 2 5 10" xfId="6110"/>
    <cellStyle name="常规 2 2 5 11" xfId="6111"/>
    <cellStyle name="常规 2 2 5 12" xfId="6112"/>
    <cellStyle name="常规 2 2 5 13" xfId="6113"/>
    <cellStyle name="常规 2 2 5 14" xfId="6114"/>
    <cellStyle name="常规 2 2 5 15" xfId="6115"/>
    <cellStyle name="常规 2 2 5 2" xfId="6116"/>
    <cellStyle name="常规 2 2 5 2 2" xfId="6117"/>
    <cellStyle name="常规 2 2 5 2 3" xfId="6118"/>
    <cellStyle name="常规 2 2 5 2 4" xfId="6119"/>
    <cellStyle name="常规 2 2 5 2 5" xfId="6120"/>
    <cellStyle name="常规 2 2 5 3" xfId="6121"/>
    <cellStyle name="警告文本 3 2 2 3 4" xfId="6122"/>
    <cellStyle name="常规 2 2 5 3 10" xfId="6123"/>
    <cellStyle name="警告文本 3 2 2 3 5" xfId="6124"/>
    <cellStyle name="常规 2 2 5 3 11" xfId="6125"/>
    <cellStyle name="警告文本 3 2 2 3 6" xfId="6126"/>
    <cellStyle name="解释性文本 4_2015.1.3县级预算表" xfId="6127"/>
    <cellStyle name="常规 2 2 5 3 12" xfId="6128"/>
    <cellStyle name="警告文本 3 2 2 3 7" xfId="6129"/>
    <cellStyle name="常规 2 2 5 3 13" xfId="6130"/>
    <cellStyle name="常规 2 2 5 3 2" xfId="6131"/>
    <cellStyle name="常规 2 2 5 3 3" xfId="6132"/>
    <cellStyle name="常规 2 2 5 3 4" xfId="6133"/>
    <cellStyle name="常规 2 2 5 3 5" xfId="6134"/>
    <cellStyle name="计算 6 2 2" xfId="6135"/>
    <cellStyle name="常规 2 2 5 3 6" xfId="6136"/>
    <cellStyle name="计算 6 2 3" xfId="6137"/>
    <cellStyle name="常规 2 2 5 3 7" xfId="6138"/>
    <cellStyle name="计算 6 2 4" xfId="6139"/>
    <cellStyle name="常规 2 2 5 3 8" xfId="6140"/>
    <cellStyle name="计算 6 2 5" xfId="6141"/>
    <cellStyle name="常规 2 2 5 3 9" xfId="6142"/>
    <cellStyle name="常规 2 2 5 4" xfId="6143"/>
    <cellStyle name="常规 2 2 5 5" xfId="6144"/>
    <cellStyle name="常规 2 2 5 6" xfId="6145"/>
    <cellStyle name="常规 2 2 5 7" xfId="6146"/>
    <cellStyle name="常规 2 2 5 8" xfId="6147"/>
    <cellStyle name="常规 2 2 5 9" xfId="6148"/>
    <cellStyle name="常规 5 6 13" xfId="6149"/>
    <cellStyle name="常规 2 2 5_2016-2018年财政规划附表(2)" xfId="6150"/>
    <cellStyle name="注释 5 3 3 10" xfId="6151"/>
    <cellStyle name="输出 2 3 8" xfId="6152"/>
    <cellStyle name="常规 2 2 6" xfId="6153"/>
    <cellStyle name="常规 2 2 6 10" xfId="6154"/>
    <cellStyle name="常规 2 2 6 11" xfId="6155"/>
    <cellStyle name="常规 2 2 6 12" xfId="6156"/>
    <cellStyle name="常规 2 2 6 13" xfId="6157"/>
    <cellStyle name="常规 2 2 6 2" xfId="6158"/>
    <cellStyle name="常规 2 2 6 3" xfId="6159"/>
    <cellStyle name="常规 2 2 6 4" xfId="6160"/>
    <cellStyle name="常规 2 2 6 5" xfId="6161"/>
    <cellStyle name="常规 2 2 6 6" xfId="6162"/>
    <cellStyle name="常规 2 2 6 7" xfId="6163"/>
    <cellStyle name="常规 2 2 6 8" xfId="6164"/>
    <cellStyle name="常规 2 2 6 9" xfId="6165"/>
    <cellStyle name="注释 5 3 3 11" xfId="6166"/>
    <cellStyle name="输出 2 3 9" xfId="6167"/>
    <cellStyle name="常规 2 2 7" xfId="6168"/>
    <cellStyle name="注释 5 3 3 12" xfId="6169"/>
    <cellStyle name="常规 2 2 8" xfId="6170"/>
    <cellStyle name="注释 5 3 3 13" xfId="6171"/>
    <cellStyle name="常规 2 2 9" xfId="6172"/>
    <cellStyle name="常规 2 3" xfId="6173"/>
    <cellStyle name="常规 2 3 10" xfId="6174"/>
    <cellStyle name="输出 2 4 4" xfId="6175"/>
    <cellStyle name="常规 2 3 2" xfId="6176"/>
    <cellStyle name="常规 2 3 2 10" xfId="6177"/>
    <cellStyle name="常规 2 3 2 11" xfId="6178"/>
    <cellStyle name="常规 2 3 2 12" xfId="6179"/>
    <cellStyle name="常规 2 3 2 13" xfId="6180"/>
    <cellStyle name="常规 2 3 2 14" xfId="6181"/>
    <cellStyle name="常规 2 3 2 15" xfId="6182"/>
    <cellStyle name="链接单元格 4 2 3 2" xfId="6183"/>
    <cellStyle name="常规 2 3 2 16" xfId="6184"/>
    <cellStyle name="链接单元格 4 2 3 3" xfId="6185"/>
    <cellStyle name="常规 2 3 2 17" xfId="6186"/>
    <cellStyle name="链接单元格 4 2 3 4" xfId="6187"/>
    <cellStyle name="常规 2 3 2 18" xfId="6188"/>
    <cellStyle name="常规 2 3 2 2" xfId="6189"/>
    <cellStyle name="常规 2 3 2 2 10" xfId="6190"/>
    <cellStyle name="常规 2 3 2 2 11" xfId="6191"/>
    <cellStyle name="常规 2 3 2 2 12" xfId="6192"/>
    <cellStyle name="常规 2 3 2 2 13" xfId="6193"/>
    <cellStyle name="常规 2 3 2 2 14" xfId="6194"/>
    <cellStyle name="常规 2 3 2 2 15" xfId="6195"/>
    <cellStyle name="常规 2 3 2 2 16" xfId="6196"/>
    <cellStyle name="检查单元格 4 6 4" xfId="6197"/>
    <cellStyle name="常规 2 3 2 2 2" xfId="6198"/>
    <cellStyle name="常规 2 3 2 2 2 10" xfId="6199"/>
    <cellStyle name="常规 2 3 2 2 2 11" xfId="6200"/>
    <cellStyle name="常规 2 3 2 2 2 2" xfId="6201"/>
    <cellStyle name="常规 2 3 2 2 2 2 2" xfId="6202"/>
    <cellStyle name="常规 2 3 2 2 2 2 3" xfId="6203"/>
    <cellStyle name="常规 2 3 2 2 2 2 4" xfId="6204"/>
    <cellStyle name="常规 2 3 2 2 2 2 5" xfId="6205"/>
    <cellStyle name="常规 2 3 2 2 2 3" xfId="6206"/>
    <cellStyle name="常规 2 3 2 2 2 3 10" xfId="6207"/>
    <cellStyle name="常规 2 3 2 2 2 3 11" xfId="6208"/>
    <cellStyle name="常规 2 3 2 2 2 3 12" xfId="6209"/>
    <cellStyle name="常规 2 3 2 2 2 3 13" xfId="6210"/>
    <cellStyle name="常规 2 3 2 2 2 3 4" xfId="6211"/>
    <cellStyle name="常规 2 3 2 2 2 3 5" xfId="6212"/>
    <cellStyle name="常规 2 3 2 2 2 3 6" xfId="6213"/>
    <cellStyle name="常规 2 3 2 2 2 3 7" xfId="6214"/>
    <cellStyle name="常规 2 3 2 2 2 3 8" xfId="6215"/>
    <cellStyle name="常规 2 3 2 2 2 3 9" xfId="6216"/>
    <cellStyle name="常规 2 3 2 2 2 5" xfId="6217"/>
    <cellStyle name="常规 2 3 2 2 2 6" xfId="6218"/>
    <cellStyle name="检查单元格 4 6 5" xfId="6219"/>
    <cellStyle name="常规 2 3 2 2 3" xfId="6220"/>
    <cellStyle name="常规 2 3 2 2 3 2" xfId="6221"/>
    <cellStyle name="常规 2 3 2 2 3 3" xfId="6222"/>
    <cellStyle name="常规 2 3 2 2 3 4" xfId="6223"/>
    <cellStyle name="常规 2 3 2 2 3 5" xfId="6224"/>
    <cellStyle name="检查单元格 4 6 6" xfId="6225"/>
    <cellStyle name="常规 2 3 2 2 4" xfId="6226"/>
    <cellStyle name="输入 3 3 3 8" xfId="6227"/>
    <cellStyle name="常规 2 3 2 2 4 13" xfId="6228"/>
    <cellStyle name="警告文本 5 2 5" xfId="6229"/>
    <cellStyle name="常规 2 3 2 2 4 2" xfId="6230"/>
    <cellStyle name="警告文本 5 2 6" xfId="6231"/>
    <cellStyle name="常规 2 3 2 2 4 3" xfId="6232"/>
    <cellStyle name="警告文本 5 2 7" xfId="6233"/>
    <cellStyle name="常规 2 3 2 2 4 4" xfId="6234"/>
    <cellStyle name="警告文本 5 2 8" xfId="6235"/>
    <cellStyle name="常规 2 3 2 2 4 5" xfId="6236"/>
    <cellStyle name="输入 3 3 10" xfId="6237"/>
    <cellStyle name="警告文本 5 2 9" xfId="6238"/>
    <cellStyle name="常规 2 9 3 10" xfId="6239"/>
    <cellStyle name="常规 2 3 2 2 4 6" xfId="6240"/>
    <cellStyle name="输入 3 3 11" xfId="6241"/>
    <cellStyle name="常规 2 9 3 11" xfId="6242"/>
    <cellStyle name="常规 2 3 2 2 4 7" xfId="6243"/>
    <cellStyle name="输入 3 3 12" xfId="6244"/>
    <cellStyle name="常规 2 9 3 12" xfId="6245"/>
    <cellStyle name="常规 2 3 2 2 4 8" xfId="6246"/>
    <cellStyle name="输入 3 3 13" xfId="6247"/>
    <cellStyle name="常规 2 9 3 13" xfId="6248"/>
    <cellStyle name="常规 2 3 2 2 4 9" xfId="6249"/>
    <cellStyle name="检查单元格 4 6 7" xfId="6250"/>
    <cellStyle name="常规 2 3 2 2 5" xfId="6251"/>
    <cellStyle name="检查单元格 4 6 8" xfId="6252"/>
    <cellStyle name="常规 2 3 2 2 6" xfId="6253"/>
    <cellStyle name="检查单元格 4 6 9" xfId="6254"/>
    <cellStyle name="常规 2 3 2 2 7" xfId="6255"/>
    <cellStyle name="常规 2 3 2 2 8" xfId="6256"/>
    <cellStyle name="常规 2 3 2 2 9" xfId="6257"/>
    <cellStyle name="常规 2 3 2 2_2015.1.3县级预算表" xfId="6258"/>
    <cellStyle name="常规 2 3 2 3" xfId="6259"/>
    <cellStyle name="常规 2 3 2 3 10" xfId="6260"/>
    <cellStyle name="常规 2 3 2 3 11" xfId="6261"/>
    <cellStyle name="常规 2 3 2 3 12" xfId="6262"/>
    <cellStyle name="常规 2 3 2 3 13" xfId="6263"/>
    <cellStyle name="常规 2 3 2 3 14" xfId="6264"/>
    <cellStyle name="常规 2 3 2 3 15" xfId="6265"/>
    <cellStyle name="常规 2 3 2 3 2 2" xfId="6266"/>
    <cellStyle name="常规 2 3 2 3 2 3" xfId="6267"/>
    <cellStyle name="常规 2 3 2 3 2 4" xfId="6268"/>
    <cellStyle name="链接单元格 3 6 10" xfId="6269"/>
    <cellStyle name="常规 2 3 2 3 2 5" xfId="6270"/>
    <cellStyle name="常规 2 3 2 3 3 10" xfId="6271"/>
    <cellStyle name="常规 2 3 2 3 3 11" xfId="6272"/>
    <cellStyle name="常规 2 3 2 3 3 12" xfId="6273"/>
    <cellStyle name="常规 2 3 2 3 3 13" xfId="6274"/>
    <cellStyle name="常规 2 3 2 3 3 2" xfId="6275"/>
    <cellStyle name="常规 2 3 2 3 3 3" xfId="6276"/>
    <cellStyle name="常规 2 3 2 3 3 4" xfId="6277"/>
    <cellStyle name="常规 2 3 2 3 3 5" xfId="6278"/>
    <cellStyle name="常规 2 3 2 3 3 6" xfId="6279"/>
    <cellStyle name="常规 2 3 2 3 3 7" xfId="6280"/>
    <cellStyle name="常规 2 3 2 3 3 8" xfId="6281"/>
    <cellStyle name="常规 2 3 2 3 3 9" xfId="6282"/>
    <cellStyle name="常规 2 3 2 3 8" xfId="6283"/>
    <cellStyle name="常规 2 3 2 3 9" xfId="6284"/>
    <cellStyle name="常规 2 3 2 3_2016-2018年财政规划附表(2)" xfId="6285"/>
    <cellStyle name="常规 2 3 2 4" xfId="6286"/>
    <cellStyle name="常规 2 3 2 4 10" xfId="6287"/>
    <cellStyle name="常规 2 3 2 4 11" xfId="6288"/>
    <cellStyle name="常规 2 3 2 4 12" xfId="6289"/>
    <cellStyle name="常规 2 3 2 4 13" xfId="6290"/>
    <cellStyle name="常规 2 3 2 4 14" xfId="6291"/>
    <cellStyle name="常规 2 3 2 4 15" xfId="6292"/>
    <cellStyle name="常规 2 3 2 4 2" xfId="6293"/>
    <cellStyle name="常规 2 3 2 4 2 2" xfId="6294"/>
    <cellStyle name="常规 2 3 2 4 2 3" xfId="6295"/>
    <cellStyle name="常规 2 3 2 4 2 4" xfId="6296"/>
    <cellStyle name="常规 2 3 2 4 2 5" xfId="6297"/>
    <cellStyle name="常规 2 3 2 4 3" xfId="6298"/>
    <cellStyle name="常规 2 3 2 4 3 10" xfId="6299"/>
    <cellStyle name="常规 2 3 2 4 3 11" xfId="6300"/>
    <cellStyle name="常规 2 3 2 4 3 12" xfId="6301"/>
    <cellStyle name="常规 2 3 2 4 3 13" xfId="6302"/>
    <cellStyle name="常规 2 3 2 4 3 2" xfId="6303"/>
    <cellStyle name="常规 2 3 2 4 3 3" xfId="6304"/>
    <cellStyle name="常规 2 3 2 4 3 4" xfId="6305"/>
    <cellStyle name="常规 2 3 2 4 3 5" xfId="6306"/>
    <cellStyle name="常规 2 3 2 4 3 6" xfId="6307"/>
    <cellStyle name="常规 2 3 2 4 3 7" xfId="6308"/>
    <cellStyle name="常规 2 3 2 4 3 8" xfId="6309"/>
    <cellStyle name="常规 2 3 2 4 3 9" xfId="6310"/>
    <cellStyle name="常规 2 3 2 4 4" xfId="6311"/>
    <cellStyle name="常规 2 3 2 4 5" xfId="6312"/>
    <cellStyle name="常规 2 3 2 4 6" xfId="6313"/>
    <cellStyle name="常规 2 3 2 4 7" xfId="6314"/>
    <cellStyle name="常规 2 3 2 4 8" xfId="6315"/>
    <cellStyle name="常规 2 3 2 4 9" xfId="6316"/>
    <cellStyle name="常规 2 3 2 4_2016-2018年财政规划附表(2)" xfId="6317"/>
    <cellStyle name="常规 2 3 2 5" xfId="6318"/>
    <cellStyle name="常规 2 3 2 5 2" xfId="6319"/>
    <cellStyle name="常规 2 3 2 5 3" xfId="6320"/>
    <cellStyle name="常规 2 3 2 5 4" xfId="6321"/>
    <cellStyle name="常规 2 3 2 5 5" xfId="6322"/>
    <cellStyle name="常规 2 3 2 6" xfId="6323"/>
    <cellStyle name="常规 2 3 2 6 10" xfId="6324"/>
    <cellStyle name="常规 2 3 2 6 11" xfId="6325"/>
    <cellStyle name="常规 2 3 2 6 12" xfId="6326"/>
    <cellStyle name="常规 2 3 2 6 13" xfId="6327"/>
    <cellStyle name="常规 2 3 2 6 2" xfId="6328"/>
    <cellStyle name="常规 2 3 2 6 3" xfId="6329"/>
    <cellStyle name="注释 3 3 10" xfId="6330"/>
    <cellStyle name="常规 2 3 2 6 4" xfId="6331"/>
    <cellStyle name="注释 3 3 11" xfId="6332"/>
    <cellStyle name="常规 2 3 2 6 5" xfId="6333"/>
    <cellStyle name="注释 3 3 12" xfId="6334"/>
    <cellStyle name="常规 2 3 2 6 6" xfId="6335"/>
    <cellStyle name="注释 3 3 13" xfId="6336"/>
    <cellStyle name="常规 2 3 2 6 7" xfId="6337"/>
    <cellStyle name="注释 3 3 14" xfId="6338"/>
    <cellStyle name="常规 2 3 2 6 8" xfId="6339"/>
    <cellStyle name="注释 3 3 15" xfId="6340"/>
    <cellStyle name="常规 2 3 2 6 9" xfId="6341"/>
    <cellStyle name="常规 2 3 2 7" xfId="6342"/>
    <cellStyle name="常规 2 3 2 8" xfId="6343"/>
    <cellStyle name="常规 2 3 2 9" xfId="6344"/>
    <cellStyle name="常规 2 3 2_2015.1.3县级预算表" xfId="6345"/>
    <cellStyle name="输出 2 4 5" xfId="6346"/>
    <cellStyle name="常规 2 3 3" xfId="6347"/>
    <cellStyle name="常规 2 3 3 10" xfId="6348"/>
    <cellStyle name="常规 2 3 3 11" xfId="6349"/>
    <cellStyle name="常规 2 3 3 12" xfId="6350"/>
    <cellStyle name="常规 2 3 3 13" xfId="6351"/>
    <cellStyle name="常规 2 3 3 14" xfId="6352"/>
    <cellStyle name="常规 2 3 3 15" xfId="6353"/>
    <cellStyle name="常规 2 3 3 16" xfId="6354"/>
    <cellStyle name="常规 2 3 3 17" xfId="6355"/>
    <cellStyle name="常规 2 3 3 2" xfId="6356"/>
    <cellStyle name="常规 2 3 3 2 10" xfId="6357"/>
    <cellStyle name="常规 2 3 3 2 11" xfId="6358"/>
    <cellStyle name="常规 2 3 3 2 12" xfId="6359"/>
    <cellStyle name="常规 2 3 3 2 13" xfId="6360"/>
    <cellStyle name="常规 2 3 3 2 14" xfId="6361"/>
    <cellStyle name="常规 2 3 3 2 15" xfId="6362"/>
    <cellStyle name="常规 2 3 3 2 2" xfId="6363"/>
    <cellStyle name="常规 2 3 3 2 2 2" xfId="6364"/>
    <cellStyle name="常规 2 3 3 2 2 3" xfId="6365"/>
    <cellStyle name="常规 2 3 3 2 2 4" xfId="6366"/>
    <cellStyle name="常规 2 3 3 2 2 5" xfId="6367"/>
    <cellStyle name="常规 2 3 3 2 3" xfId="6368"/>
    <cellStyle name="常规 2 3 3 2 3 10" xfId="6369"/>
    <cellStyle name="常规 2 3 3 2 3 11" xfId="6370"/>
    <cellStyle name="常规 2 3 3 2 3 12" xfId="6371"/>
    <cellStyle name="常规 2 3 3 2 3 13" xfId="6372"/>
    <cellStyle name="常规 2 3 3 2 3 2" xfId="6373"/>
    <cellStyle name="常规 2 3 3 2 3 3" xfId="6374"/>
    <cellStyle name="常规 2 3 3 2 3 4" xfId="6375"/>
    <cellStyle name="常规 2 3 3 2 3 5" xfId="6376"/>
    <cellStyle name="常规 2 3 3 2 3 6" xfId="6377"/>
    <cellStyle name="常规 2 3 3 2 3 7" xfId="6378"/>
    <cellStyle name="好 5 2 10" xfId="6379"/>
    <cellStyle name="常规 2 3 3 2 3 8" xfId="6380"/>
    <cellStyle name="好 5 2 11" xfId="6381"/>
    <cellStyle name="常规 2 3 3 2 3 9" xfId="6382"/>
    <cellStyle name="常规 2 3 3 2 4" xfId="6383"/>
    <cellStyle name="常规 2 3 3 2 5" xfId="6384"/>
    <cellStyle name="常规 2 3 3 2 6" xfId="6385"/>
    <cellStyle name="常规 2 3 3 2 7" xfId="6386"/>
    <cellStyle name="常规 2 3 3 2 8" xfId="6387"/>
    <cellStyle name="常规 2 3 3 2 9" xfId="6388"/>
    <cellStyle name="常规 2 3 3 2_2016-2018年财政规划附表(2)" xfId="6389"/>
    <cellStyle name="常规 2 3 3 3" xfId="6390"/>
    <cellStyle name="常规 2 3 3 3 13" xfId="6391"/>
    <cellStyle name="常规 2 3 3 3 14" xfId="6392"/>
    <cellStyle name="链接单元格 2 4_2016-2018年财政规划附表(2)" xfId="6393"/>
    <cellStyle name="常规 2 3 3 3 2 2" xfId="6394"/>
    <cellStyle name="常规 2 3 3 3 2 3" xfId="6395"/>
    <cellStyle name="常规 2 3 3 3 2 4" xfId="6396"/>
    <cellStyle name="常规 2 3 3 3 2 5" xfId="6397"/>
    <cellStyle name="常规 2 3 3 3 3 10" xfId="6398"/>
    <cellStyle name="常规 2 3 3 3 3 11" xfId="6399"/>
    <cellStyle name="常规 2 3 3 3 3 12" xfId="6400"/>
    <cellStyle name="常规 2 3 3 3 3 13" xfId="6401"/>
    <cellStyle name="常规 2 3 3 3 3 6" xfId="6402"/>
    <cellStyle name="常规 2 3 3 3 3 7" xfId="6403"/>
    <cellStyle name="常规 2 3 3 3 3 8" xfId="6404"/>
    <cellStyle name="常规 2 3 3 3 3 9" xfId="6405"/>
    <cellStyle name="常规 2 3 3 3 5" xfId="6406"/>
    <cellStyle name="常规 2 3 3 3 6" xfId="6407"/>
    <cellStyle name="常规 2 3 3 3 7" xfId="6408"/>
    <cellStyle name="常规 2 3 3 3 8" xfId="6409"/>
    <cellStyle name="检查单元格 3 2 12" xfId="6410"/>
    <cellStyle name="常规 2 3 3 3_2016-2018年财政规划附表(2)" xfId="6411"/>
    <cellStyle name="常规 2 3 3 4" xfId="6412"/>
    <cellStyle name="常规 2 3 3 4 2" xfId="6413"/>
    <cellStyle name="常规 2 3 3 4 3" xfId="6414"/>
    <cellStyle name="常规 2 3 3 4 4" xfId="6415"/>
    <cellStyle name="常规 2 3 3 4 5" xfId="6416"/>
    <cellStyle name="常规 2 3 3 5" xfId="6417"/>
    <cellStyle name="常规 2 3 3 5 10" xfId="6418"/>
    <cellStyle name="常规 2 3 3 5 11" xfId="6419"/>
    <cellStyle name="常规 2 3 3 5 12" xfId="6420"/>
    <cellStyle name="常规 2 3 3 5 13" xfId="6421"/>
    <cellStyle name="适中 2 2 2_2016-2018年财政规划附表(2)" xfId="6422"/>
    <cellStyle name="常规 2 3 3 5 2" xfId="6423"/>
    <cellStyle name="常规 2 3 3 5 3" xfId="6424"/>
    <cellStyle name="常规 2 3 3 5 4" xfId="6425"/>
    <cellStyle name="常规 2 3 3 5 5" xfId="6426"/>
    <cellStyle name="常规 2 3 3 5 6" xfId="6427"/>
    <cellStyle name="常规 2 3 3 5 7" xfId="6428"/>
    <cellStyle name="常规 2 3 3 5 8" xfId="6429"/>
    <cellStyle name="常规 2 3 3 5 9" xfId="6430"/>
    <cellStyle name="常规 2 3 3 6" xfId="6431"/>
    <cellStyle name="常规 2 3 3 7" xfId="6432"/>
    <cellStyle name="常规 2 3 3 8" xfId="6433"/>
    <cellStyle name="常规 2 3 3 9" xfId="6434"/>
    <cellStyle name="常规 2 3 3_2015.1.3县级预算表" xfId="6435"/>
    <cellStyle name="输出 2 4 6" xfId="6436"/>
    <cellStyle name="常规 2 3 4" xfId="6437"/>
    <cellStyle name="常规 2 3 4 10" xfId="6438"/>
    <cellStyle name="常规 2 3 4 11" xfId="6439"/>
    <cellStyle name="常规 2 3 4 12" xfId="6440"/>
    <cellStyle name="常规 2 3 4 13" xfId="6441"/>
    <cellStyle name="常规 2 3 4 14" xfId="6442"/>
    <cellStyle name="常规 2 3 4 15" xfId="6443"/>
    <cellStyle name="警告文本 3 4 3 6" xfId="6444"/>
    <cellStyle name="常规 2 3 4 2" xfId="6445"/>
    <cellStyle name="常规 2 3 4 2 2" xfId="6446"/>
    <cellStyle name="常规 2 3 4 2 3" xfId="6447"/>
    <cellStyle name="常规 2 3 4 2 4" xfId="6448"/>
    <cellStyle name="常规 2 3 4 2 5" xfId="6449"/>
    <cellStyle name="警告文本 3 4 3 7" xfId="6450"/>
    <cellStyle name="常规 2 3 4 3" xfId="6451"/>
    <cellStyle name="常规 2 3 4 3 13" xfId="6452"/>
    <cellStyle name="常规 2 3 4 3 2" xfId="6453"/>
    <cellStyle name="常规 2 3 4 3 3" xfId="6454"/>
    <cellStyle name="常规 2 3 4 3 4" xfId="6455"/>
    <cellStyle name="常规 2 3 4 3 5" xfId="6456"/>
    <cellStyle name="常规 2 3 4 3 6" xfId="6457"/>
    <cellStyle name="常规 2 3 4 3 7" xfId="6458"/>
    <cellStyle name="常规 2 3 4 3 8" xfId="6459"/>
    <cellStyle name="常规 2 3 4 3 9" xfId="6460"/>
    <cellStyle name="警告文本 3 4 3 8" xfId="6461"/>
    <cellStyle name="常规 2 3 4 4" xfId="6462"/>
    <cellStyle name="警告文本 3 4 3 9" xfId="6463"/>
    <cellStyle name="常规 2 3 4 5" xfId="6464"/>
    <cellStyle name="常规 2 3 4 6" xfId="6465"/>
    <cellStyle name="常规 2 3 4 7" xfId="6466"/>
    <cellStyle name="常规 2 3 4 8" xfId="6467"/>
    <cellStyle name="常规 2 3 4 9" xfId="6468"/>
    <cellStyle name="常规 2 3 4_2016-2018年财政规划附表(2)" xfId="6469"/>
    <cellStyle name="输出 2 4 7" xfId="6470"/>
    <cellStyle name="常规 2 3 5" xfId="6471"/>
    <cellStyle name="常规 2 3 5 10" xfId="6472"/>
    <cellStyle name="常规 2 3 5 11" xfId="6473"/>
    <cellStyle name="常规 2 3 5 12" xfId="6474"/>
    <cellStyle name="常规 2 3 5 13" xfId="6475"/>
    <cellStyle name="常规 2 3 5 14" xfId="6476"/>
    <cellStyle name="常规 2 3 5 15" xfId="6477"/>
    <cellStyle name="常规 2 3 5 2" xfId="6478"/>
    <cellStyle name="常规 2 3 5 2 4" xfId="6479"/>
    <cellStyle name="常规 2 3 5 2 5" xfId="6480"/>
    <cellStyle name="常规 2 3 5 3" xfId="6481"/>
    <cellStyle name="常规 2 3 5 3 10" xfId="6482"/>
    <cellStyle name="常规 2 3 5 3 11" xfId="6483"/>
    <cellStyle name="常规 2 3 5 3 12" xfId="6484"/>
    <cellStyle name="常规 2 5 2_2015.1.3县级预算表" xfId="6485"/>
    <cellStyle name="常规 2 3 5 3 13" xfId="6486"/>
    <cellStyle name="常规 2 3 5 3 2" xfId="6487"/>
    <cellStyle name="常规 2 3 5 3 3" xfId="6488"/>
    <cellStyle name="常规 2 3 5 3 4" xfId="6489"/>
    <cellStyle name="常规 2 3 5 3 5" xfId="6490"/>
    <cellStyle name="常规 2 3 5 3 6" xfId="6491"/>
    <cellStyle name="常规 2 3 5 3 7" xfId="6492"/>
    <cellStyle name="常规 2 3 5 3 8" xfId="6493"/>
    <cellStyle name="常规 2 3 5 3 9" xfId="6494"/>
    <cellStyle name="常规 2 3 5 4" xfId="6495"/>
    <cellStyle name="常规 2 3 5 5" xfId="6496"/>
    <cellStyle name="常规 2 3 5 6" xfId="6497"/>
    <cellStyle name="常规 2 3 5 7" xfId="6498"/>
    <cellStyle name="常规 2 3 5 8" xfId="6499"/>
    <cellStyle name="常规 2 3 5 9" xfId="6500"/>
    <cellStyle name="常规 2 3 5_2016-2018年财政规划附表(2)" xfId="6501"/>
    <cellStyle name="输出 2 4 8" xfId="6502"/>
    <cellStyle name="常规 2 3 6" xfId="6503"/>
    <cellStyle name="常规 2 3 6 10" xfId="6504"/>
    <cellStyle name="常规 4 2 3 2 2" xfId="6505"/>
    <cellStyle name="常规 2 3 6 11" xfId="6506"/>
    <cellStyle name="常规 4 2 3 2 3" xfId="6507"/>
    <cellStyle name="常规 2 3 6 12" xfId="6508"/>
    <cellStyle name="常规 4 2 3 2 4" xfId="6509"/>
    <cellStyle name="常规 2 3 6 13" xfId="6510"/>
    <cellStyle name="常规 2 3 6 2" xfId="6511"/>
    <cellStyle name="常规 2 3 6 3" xfId="6512"/>
    <cellStyle name="常规 2 3 6 4" xfId="6513"/>
    <cellStyle name="常规 2 3 6 5" xfId="6514"/>
    <cellStyle name="常规 2 3 6 6" xfId="6515"/>
    <cellStyle name="常规 2 3 6 7" xfId="6516"/>
    <cellStyle name="常规 2 3 6 8" xfId="6517"/>
    <cellStyle name="常规 2 3 6 9" xfId="6518"/>
    <cellStyle name="输出 2 4 9" xfId="6519"/>
    <cellStyle name="常规 2 3 7" xfId="6520"/>
    <cellStyle name="常规 2 3 8" xfId="6521"/>
    <cellStyle name="常规 2 3 9" xfId="6522"/>
    <cellStyle name="常规 2 4" xfId="6523"/>
    <cellStyle name="常规 2 4 10" xfId="6524"/>
    <cellStyle name="常规 2 4 11" xfId="6525"/>
    <cellStyle name="常规 2 4 12" xfId="6526"/>
    <cellStyle name="常规 2 4 13" xfId="6527"/>
    <cellStyle name="常规 2 4 14" xfId="6528"/>
    <cellStyle name="常规 2 4 15" xfId="6529"/>
    <cellStyle name="常规 2 4 16" xfId="6530"/>
    <cellStyle name="常规 2 4 17" xfId="6531"/>
    <cellStyle name="常规 2 4 18" xfId="6532"/>
    <cellStyle name="输出 2 5 4" xfId="6533"/>
    <cellStyle name="常规 2 4 2" xfId="6534"/>
    <cellStyle name="常规 2 4 2 10" xfId="6535"/>
    <cellStyle name="常规 2 4 2 11" xfId="6536"/>
    <cellStyle name="常规 2 4 2 12" xfId="6537"/>
    <cellStyle name="汇总 4 2 2_2016-2018年财政规划附表(2)" xfId="6538"/>
    <cellStyle name="常规 2 4 2 13" xfId="6539"/>
    <cellStyle name="常规 2 4 2 14" xfId="6540"/>
    <cellStyle name="常规 2 4 2 15" xfId="6541"/>
    <cellStyle name="常规 2 4 2 16" xfId="6542"/>
    <cellStyle name="常规 2 4 2 2" xfId="6543"/>
    <cellStyle name="好 4 2 2 2 4" xfId="6544"/>
    <cellStyle name="常规 6 14" xfId="6545"/>
    <cellStyle name="常规 2 4 2 2 10" xfId="6546"/>
    <cellStyle name="好 4 2 2 2 5" xfId="6547"/>
    <cellStyle name="常规 6 15" xfId="6548"/>
    <cellStyle name="常规 2 4 2 2 11" xfId="6549"/>
    <cellStyle name="常规 6 16" xfId="6550"/>
    <cellStyle name="常规 2 4 2 2 12" xfId="6551"/>
    <cellStyle name="常规 6 17" xfId="6552"/>
    <cellStyle name="常规 2 4 2 2 13" xfId="6553"/>
    <cellStyle name="常规 6 18" xfId="6554"/>
    <cellStyle name="常规 2 4 2 2 14" xfId="6555"/>
    <cellStyle name="常规 2 4 2 2 15" xfId="6556"/>
    <cellStyle name="常规 2 4 2 2 2" xfId="6557"/>
    <cellStyle name="常规 2 4 2 2 2 2" xfId="6558"/>
    <cellStyle name="链接单元格 5 3 2 2" xfId="6559"/>
    <cellStyle name="常规 2 4 2 2 2 3" xfId="6560"/>
    <cellStyle name="链接单元格 5 3 2 3" xfId="6561"/>
    <cellStyle name="常规 2 4 2 2 2 4" xfId="6562"/>
    <cellStyle name="链接单元格 5 3 2 4" xfId="6563"/>
    <cellStyle name="常规 2 4 2 2 2 5" xfId="6564"/>
    <cellStyle name="汇总 2 4 10" xfId="6565"/>
    <cellStyle name="常规 2 4 2 2 3" xfId="6566"/>
    <cellStyle name="常规 2 4 2 2 3 10" xfId="6567"/>
    <cellStyle name="常规 2 4 2 2 3 11" xfId="6568"/>
    <cellStyle name="常规 2 4 2 2 3 12" xfId="6569"/>
    <cellStyle name="常规 2 4 2 2 3 13" xfId="6570"/>
    <cellStyle name="常规 2 4 2 2 3 2" xfId="6571"/>
    <cellStyle name="链接单元格 5 3 3 2" xfId="6572"/>
    <cellStyle name="常规 2 4 2 2 3 3" xfId="6573"/>
    <cellStyle name="链接单元格 5 3 3 3" xfId="6574"/>
    <cellStyle name="常规 2 4 2 2 3 4" xfId="6575"/>
    <cellStyle name="链接单元格 5 3 3 4" xfId="6576"/>
    <cellStyle name="检查单元格 4 3_2016-2018年财政规划附表(2)" xfId="6577"/>
    <cellStyle name="常规 2 4 2 2 3 5" xfId="6578"/>
    <cellStyle name="链接单元格 5 3 3 5" xfId="6579"/>
    <cellStyle name="常规 2 4 2 2 3 6" xfId="6580"/>
    <cellStyle name="链接单元格 5 3 3 6" xfId="6581"/>
    <cellStyle name="常规 6 4 2" xfId="6582"/>
    <cellStyle name="常规 2 4 2 2 3 7" xfId="6583"/>
    <cellStyle name="链接单元格 5 3 3 7" xfId="6584"/>
    <cellStyle name="常规 6 4 3" xfId="6585"/>
    <cellStyle name="常规 2 4 2 2 3 8" xfId="6586"/>
    <cellStyle name="链接单元格 5 3 3 8" xfId="6587"/>
    <cellStyle name="常规 6 4 4" xfId="6588"/>
    <cellStyle name="常规 2 4 2 2 3 9" xfId="6589"/>
    <cellStyle name="汇总 2 4 11" xfId="6590"/>
    <cellStyle name="常规 2 4 2 2 4" xfId="6591"/>
    <cellStyle name="汇总 2 4 12" xfId="6592"/>
    <cellStyle name="常规 2 4 2 2 5" xfId="6593"/>
    <cellStyle name="汇总 2 4 13" xfId="6594"/>
    <cellStyle name="常规 2 4 2 2 6" xfId="6595"/>
    <cellStyle name="汇总 2 4 14" xfId="6596"/>
    <cellStyle name="常规 2 4 2 2 7" xfId="6597"/>
    <cellStyle name="汇总 2 4 15" xfId="6598"/>
    <cellStyle name="常规 2 4 2 2 8" xfId="6599"/>
    <cellStyle name="常规 2 4 2 2 9" xfId="6600"/>
    <cellStyle name="常规 2 4 2 3" xfId="6601"/>
    <cellStyle name="常规 2 4 2 3 2" xfId="6602"/>
    <cellStyle name="常规 2 4 2 3 3" xfId="6603"/>
    <cellStyle name="常规 2 4 2 3 4" xfId="6604"/>
    <cellStyle name="常规 2 4 2 3 5" xfId="6605"/>
    <cellStyle name="常规 2 4 2 4" xfId="6606"/>
    <cellStyle name="常规 2 4 2 4 10" xfId="6607"/>
    <cellStyle name="常规 2 4 2 4 11" xfId="6608"/>
    <cellStyle name="常规 2 4 2 4 12" xfId="6609"/>
    <cellStyle name="常规 2 4 2 4 13" xfId="6610"/>
    <cellStyle name="常规 2 4 2 4 2" xfId="6611"/>
    <cellStyle name="常规 2 4 2 4 3" xfId="6612"/>
    <cellStyle name="常规 2 4 2 4 4" xfId="6613"/>
    <cellStyle name="常规 2 4 2 4 5" xfId="6614"/>
    <cellStyle name="计算 3 3 3 10" xfId="6615"/>
    <cellStyle name="常规 2 4 2 4 6" xfId="6616"/>
    <cellStyle name="计算 3 3 3 11" xfId="6617"/>
    <cellStyle name="常规 2 4 2 4 7" xfId="6618"/>
    <cellStyle name="计算 3 3 3 12" xfId="6619"/>
    <cellStyle name="常规 2 4 2 4 8" xfId="6620"/>
    <cellStyle name="计算 3 3 3 13" xfId="6621"/>
    <cellStyle name="常规 2 4 2 4 9" xfId="6622"/>
    <cellStyle name="常规 3 2 3 10" xfId="6623"/>
    <cellStyle name="常规 2 4 2 5" xfId="6624"/>
    <cellStyle name="常规 3 2 3 11" xfId="6625"/>
    <cellStyle name="常规 2 4 2 6" xfId="6626"/>
    <cellStyle name="常规 3 2 3 12" xfId="6627"/>
    <cellStyle name="常规 2 4 2 7" xfId="6628"/>
    <cellStyle name="常规 3 2 3 13" xfId="6629"/>
    <cellStyle name="常规 2 4 2 8" xfId="6630"/>
    <cellStyle name="常规 3 2 3 14" xfId="6631"/>
    <cellStyle name="常规 2 4 2 9" xfId="6632"/>
    <cellStyle name="常规 2 4 2_2015.1.3县级预算表" xfId="6633"/>
    <cellStyle name="输出 2 5 5" xfId="6634"/>
    <cellStyle name="常规 2 4 3" xfId="6635"/>
    <cellStyle name="常规 2 4 3 10" xfId="6636"/>
    <cellStyle name="常规 2 4 3 11" xfId="6637"/>
    <cellStyle name="常规 2 4 3 12" xfId="6638"/>
    <cellStyle name="常规 2 4 3 14" xfId="6639"/>
    <cellStyle name="常规 2 4 3 15" xfId="6640"/>
    <cellStyle name="常规 2 4 3 2" xfId="6641"/>
    <cellStyle name="汇总 6 5" xfId="6642"/>
    <cellStyle name="常规 2 4 3 2 2" xfId="6643"/>
    <cellStyle name="汇总 6 6" xfId="6644"/>
    <cellStyle name="常规 2 4 3 2 3" xfId="6645"/>
    <cellStyle name="适中 3 3_2016-2018年财政规划附表(2)" xfId="6646"/>
    <cellStyle name="汇总 6 7" xfId="6647"/>
    <cellStyle name="常规 2 4 3 2 4" xfId="6648"/>
    <cellStyle name="汇总 6 8" xfId="6649"/>
    <cellStyle name="常规 2 4 3 2 5" xfId="6650"/>
    <cellStyle name="常规 2 4 3 3" xfId="6651"/>
    <cellStyle name="输出 2 4 2 4" xfId="6652"/>
    <cellStyle name="常规 2 4 3 3 10" xfId="6653"/>
    <cellStyle name="输出 2 4 2 5" xfId="6654"/>
    <cellStyle name="常规 2 4 3 3 11" xfId="6655"/>
    <cellStyle name="常规 2 4 3 3 12" xfId="6656"/>
    <cellStyle name="常规 2 4 3 3 13" xfId="6657"/>
    <cellStyle name="汇总 7 5" xfId="6658"/>
    <cellStyle name="常规 2 4 3 3 2" xfId="6659"/>
    <cellStyle name="汇总 7 6" xfId="6660"/>
    <cellStyle name="常规 2 4 3 3 3" xfId="6661"/>
    <cellStyle name="汇总 7 7" xfId="6662"/>
    <cellStyle name="常规 2 4 3 3 4" xfId="6663"/>
    <cellStyle name="汇总 7 8" xfId="6664"/>
    <cellStyle name="常规 2 4 3 3 5" xfId="6665"/>
    <cellStyle name="汇总 7 9" xfId="6666"/>
    <cellStyle name="常规 2 4 3 3 6" xfId="6667"/>
    <cellStyle name="常规 2 4 3 3 7" xfId="6668"/>
    <cellStyle name="常规 2 4 3 3 8" xfId="6669"/>
    <cellStyle name="常规 2 4 3 3 9" xfId="6670"/>
    <cellStyle name="常规 2 4 3 4" xfId="6671"/>
    <cellStyle name="常规 2 4 3 5" xfId="6672"/>
    <cellStyle name="常规 2 4 3 6" xfId="6673"/>
    <cellStyle name="常规 2 4 3 7" xfId="6674"/>
    <cellStyle name="常规 2 4 3 8" xfId="6675"/>
    <cellStyle name="常规 2 4 3 9" xfId="6676"/>
    <cellStyle name="常规 2 4 3_2016-2018年财政规划附表(2)" xfId="6677"/>
    <cellStyle name="常规 2 4 4" xfId="6678"/>
    <cellStyle name="常规 2 4 4 10" xfId="6679"/>
    <cellStyle name="常规 2 4 4 11" xfId="6680"/>
    <cellStyle name="常规 2 4 4 12" xfId="6681"/>
    <cellStyle name="常规 2 4 4 13" xfId="6682"/>
    <cellStyle name="常规 2 4 4 14" xfId="6683"/>
    <cellStyle name="常规 2 4 4 15" xfId="6684"/>
    <cellStyle name="常规 2 4 4 2" xfId="6685"/>
    <cellStyle name="适中 2 6 12" xfId="6686"/>
    <cellStyle name="常规 2 4 4 2 2" xfId="6687"/>
    <cellStyle name="适中 2 6 13" xfId="6688"/>
    <cellStyle name="常规 2 4 4 2 3" xfId="6689"/>
    <cellStyle name="常规 2 4 4 2 4" xfId="6690"/>
    <cellStyle name="常规 2 4 4 2 5" xfId="6691"/>
    <cellStyle name="常规 2 4 4 3" xfId="6692"/>
    <cellStyle name="检查单元格 2 2 2 3 8" xfId="6693"/>
    <cellStyle name="常规 2 4 4 3 10" xfId="6694"/>
    <cellStyle name="检查单元格 2 2 2 3 9" xfId="6695"/>
    <cellStyle name="常规 2 4 4 3 11" xfId="6696"/>
    <cellStyle name="常规 2 4 4 3 12" xfId="6697"/>
    <cellStyle name="常规 2 4 4 3 13" xfId="6698"/>
    <cellStyle name="常规 2 4 4 3 2" xfId="6699"/>
    <cellStyle name="常规 2 4 4 3 3" xfId="6700"/>
    <cellStyle name="常规 2 4 4 3 4" xfId="6701"/>
    <cellStyle name="常规 2 4 4 3 5" xfId="6702"/>
    <cellStyle name="常规 2 4 4 3 6" xfId="6703"/>
    <cellStyle name="常规 2 4 4 3 7" xfId="6704"/>
    <cellStyle name="常规 2 4 4 3 8" xfId="6705"/>
    <cellStyle name="常规 2 4 4 3 9" xfId="6706"/>
    <cellStyle name="常规 2 4 4 4" xfId="6707"/>
    <cellStyle name="常规 2 4 4 5" xfId="6708"/>
    <cellStyle name="常规 2 4 4 6" xfId="6709"/>
    <cellStyle name="常规 2 4 4 7" xfId="6710"/>
    <cellStyle name="常规 2 4 4 8" xfId="6711"/>
    <cellStyle name="常规 2 4 4 9" xfId="6712"/>
    <cellStyle name="检查单元格 3 2 4 2" xfId="6713"/>
    <cellStyle name="常规 2 4 4_2016-2018年财政规划附表(2)" xfId="6714"/>
    <cellStyle name="常规 2 4 5" xfId="6715"/>
    <cellStyle name="常规 2 4 5 2" xfId="6716"/>
    <cellStyle name="常规 2 4 5 3" xfId="6717"/>
    <cellStyle name="常规 2 4 5 4" xfId="6718"/>
    <cellStyle name="常规 2 4 5 5" xfId="6719"/>
    <cellStyle name="常规 2 4 6" xfId="6720"/>
    <cellStyle name="常规 2 4 6 10" xfId="6721"/>
    <cellStyle name="常规 2 4 6 11" xfId="6722"/>
    <cellStyle name="常规 2 4 6 12" xfId="6723"/>
    <cellStyle name="常规 2 4 6 13" xfId="6724"/>
    <cellStyle name="常规 2 4 6 2" xfId="6725"/>
    <cellStyle name="常规 2 4 6 3" xfId="6726"/>
    <cellStyle name="常规 2 4 6 4" xfId="6727"/>
    <cellStyle name="常规 2 4 6 5" xfId="6728"/>
    <cellStyle name="常规 2 4 6 6" xfId="6729"/>
    <cellStyle name="常规 2 4 6 7" xfId="6730"/>
    <cellStyle name="常规 2 4 6 8" xfId="6731"/>
    <cellStyle name="常规 2 4 6 9" xfId="6732"/>
    <cellStyle name="常规 2 4 7" xfId="6733"/>
    <cellStyle name="常规 2 4 8" xfId="6734"/>
    <cellStyle name="警告文本 4 3 10" xfId="6735"/>
    <cellStyle name="常规 2 4 9" xfId="6736"/>
    <cellStyle name="常规 2 4_2015.1.3县级预算表" xfId="6737"/>
    <cellStyle name="常规 2 5" xfId="6738"/>
    <cellStyle name="常规 2 5 10" xfId="6739"/>
    <cellStyle name="常规 2 5 11" xfId="6740"/>
    <cellStyle name="常规 2 5 12" xfId="6741"/>
    <cellStyle name="常规 2 5 13" xfId="6742"/>
    <cellStyle name="常规 2 5 14" xfId="6743"/>
    <cellStyle name="常规 2 5 15" xfId="6744"/>
    <cellStyle name="常规 2 5 16" xfId="6745"/>
    <cellStyle name="常规 2 5 17" xfId="6746"/>
    <cellStyle name="常规 2 5 18" xfId="6747"/>
    <cellStyle name="输出 2 6 4" xfId="6748"/>
    <cellStyle name="常规 2 5 2" xfId="6749"/>
    <cellStyle name="常规 2 5 2 10" xfId="6750"/>
    <cellStyle name="常规 2 5 2 11" xfId="6751"/>
    <cellStyle name="常规 2 5 2 12" xfId="6752"/>
    <cellStyle name="常规 2 5 2 13" xfId="6753"/>
    <cellStyle name="常规 2 5 2 14" xfId="6754"/>
    <cellStyle name="常规 2 5 2 15" xfId="6755"/>
    <cellStyle name="常规 2 5 2 16" xfId="6756"/>
    <cellStyle name="常规 2 5 2 2" xfId="6757"/>
    <cellStyle name="常规 2 5 2 2 10" xfId="6758"/>
    <cellStyle name="常规 2 5 2 2 11" xfId="6759"/>
    <cellStyle name="常规 2 5 2 2 12" xfId="6760"/>
    <cellStyle name="常规 2 5 2 2 13" xfId="6761"/>
    <cellStyle name="常规 2 5 2 2 14" xfId="6762"/>
    <cellStyle name="常规 2 5 2 2 15" xfId="6763"/>
    <cellStyle name="常规 2 5 2 2 2" xfId="6764"/>
    <cellStyle name="常规 2 5 2 2 2 2" xfId="6765"/>
    <cellStyle name="常规 2 5 2 2 2 3" xfId="6766"/>
    <cellStyle name="解释性文本 5 3 2" xfId="6767"/>
    <cellStyle name="常规 2 5 2 2 2 4" xfId="6768"/>
    <cellStyle name="警告文本 4 2 10" xfId="6769"/>
    <cellStyle name="解释性文本 5 3 3" xfId="6770"/>
    <cellStyle name="常规 2 5 2 2 2 5" xfId="6771"/>
    <cellStyle name="常规 2 5 2 2 3" xfId="6772"/>
    <cellStyle name="常规 2 5 2 2 3 10" xfId="6773"/>
    <cellStyle name="常规 2 5 2 2 3 11" xfId="6774"/>
    <cellStyle name="常规 2 5 2 2 3 12" xfId="6775"/>
    <cellStyle name="适中 5 2 11" xfId="6776"/>
    <cellStyle name="常规 2 5 2 2 3 2" xfId="6777"/>
    <cellStyle name="适中 5 2 12" xfId="6778"/>
    <cellStyle name="常规 2 5 2 2 3 3" xfId="6779"/>
    <cellStyle name="适中 5 2 13" xfId="6780"/>
    <cellStyle name="解释性文本 5 4 2" xfId="6781"/>
    <cellStyle name="常规 2 5 2 2 3 4" xfId="6782"/>
    <cellStyle name="适中 5 2 14" xfId="6783"/>
    <cellStyle name="解释性文本 5 4 3" xfId="6784"/>
    <cellStyle name="常规 2 5 2 2 3 5" xfId="6785"/>
    <cellStyle name="适中 5 2 15" xfId="6786"/>
    <cellStyle name="解释性文本 5 4 4" xfId="6787"/>
    <cellStyle name="常规 2 5 2 2 3 6" xfId="6788"/>
    <cellStyle name="解释性文本 5 4 5" xfId="6789"/>
    <cellStyle name="常规 2 5 2 2 3 7" xfId="6790"/>
    <cellStyle name="常规 2 5 2 2 3 8" xfId="6791"/>
    <cellStyle name="常规 2 5 2 2 3 9" xfId="6792"/>
    <cellStyle name="常规 2 5 2 2 4" xfId="6793"/>
    <cellStyle name="常规 2 5 2 2 5" xfId="6794"/>
    <cellStyle name="常规 2 5 2 2 6" xfId="6795"/>
    <cellStyle name="常规 2 5 2 2 7" xfId="6796"/>
    <cellStyle name="常规 2 5 2 2 8" xfId="6797"/>
    <cellStyle name="常规 2 5 2 2 9" xfId="6798"/>
    <cellStyle name="常规 2 5 2 2_2016-2018年财政规划附表(2)" xfId="6799"/>
    <cellStyle name="常规 2 5 2 3" xfId="6800"/>
    <cellStyle name="常规 2 5 2 3 2" xfId="6801"/>
    <cellStyle name="常规 2 5 2 3 3" xfId="6802"/>
    <cellStyle name="常规 2 5 2 3 4" xfId="6803"/>
    <cellStyle name="常规 2 5 2 3 5" xfId="6804"/>
    <cellStyle name="常规 2 5 2 4" xfId="6805"/>
    <cellStyle name="汇总 5 2 3 2" xfId="6806"/>
    <cellStyle name="常规 2 5 2 4 10" xfId="6807"/>
    <cellStyle name="汇总 5 2 3 3" xfId="6808"/>
    <cellStyle name="常规 2 5 2 4 11" xfId="6809"/>
    <cellStyle name="汇总 5 2 3 4" xfId="6810"/>
    <cellStyle name="常规 2 5 2 4 12" xfId="6811"/>
    <cellStyle name="汇总 5 2 3 5" xfId="6812"/>
    <cellStyle name="常规 2 5 2 4 13" xfId="6813"/>
    <cellStyle name="常规 2 5 2 4 2" xfId="6814"/>
    <cellStyle name="常规 2 5 2 4 3" xfId="6815"/>
    <cellStyle name="常规 2 5 2 4 4" xfId="6816"/>
    <cellStyle name="常规 2 5 2 4 5" xfId="6817"/>
    <cellStyle name="常规 2 5 2 4 6" xfId="6818"/>
    <cellStyle name="常规 2 5 2 4 7" xfId="6819"/>
    <cellStyle name="常规 2 5 2 4 8" xfId="6820"/>
    <cellStyle name="常规 2 5 2 4 9" xfId="6821"/>
    <cellStyle name="常规 2 5 2 5" xfId="6822"/>
    <cellStyle name="常规 2 5 2 6" xfId="6823"/>
    <cellStyle name="常规 2 5 2 7" xfId="6824"/>
    <cellStyle name="常规 2 5 2 8" xfId="6825"/>
    <cellStyle name="常规 2 5 2 9" xfId="6826"/>
    <cellStyle name="输出 2 6 5" xfId="6827"/>
    <cellStyle name="常规 2 5 3" xfId="6828"/>
    <cellStyle name="常规 2 5 3 10" xfId="6829"/>
    <cellStyle name="常规 2 5 3 11" xfId="6830"/>
    <cellStyle name="常规 2 5 3 12" xfId="6831"/>
    <cellStyle name="常规 2 5 3 13" xfId="6832"/>
    <cellStyle name="常规 2 5 3 14" xfId="6833"/>
    <cellStyle name="常规 2 5 3 15" xfId="6834"/>
    <cellStyle name="常规 2 5 3 2" xfId="6835"/>
    <cellStyle name="常规 2 5 3 3" xfId="6836"/>
    <cellStyle name="常规 2 5 3 3 10" xfId="6837"/>
    <cellStyle name="常规 2 5 3 3 11" xfId="6838"/>
    <cellStyle name="常规 2 5 3 3 12" xfId="6839"/>
    <cellStyle name="常规 2 5 3 3 13" xfId="6840"/>
    <cellStyle name="计算 4 2 2 2 5" xfId="6841"/>
    <cellStyle name="常规 2 5 3 3 2" xfId="6842"/>
    <cellStyle name="常规 2 5 3 3 3" xfId="6843"/>
    <cellStyle name="常规 2 5 3 3 4" xfId="6844"/>
    <cellStyle name="常规 2 5 3 3 5" xfId="6845"/>
    <cellStyle name="常规 2 5 3 3 6" xfId="6846"/>
    <cellStyle name="常规 2 5 3 3 7" xfId="6847"/>
    <cellStyle name="常规 2 5 3 3 8" xfId="6848"/>
    <cellStyle name="常规 2 5 3 3 9" xfId="6849"/>
    <cellStyle name="计算 5 10" xfId="6850"/>
    <cellStyle name="常规 2 5 3 4" xfId="6851"/>
    <cellStyle name="计算 5 11" xfId="6852"/>
    <cellStyle name="常规 2 5 3 5" xfId="6853"/>
    <cellStyle name="计算 5 12" xfId="6854"/>
    <cellStyle name="常规 2 5 3 6" xfId="6855"/>
    <cellStyle name="计算 5 13" xfId="6856"/>
    <cellStyle name="常规 2 5 3 7" xfId="6857"/>
    <cellStyle name="计算 5 14" xfId="6858"/>
    <cellStyle name="常规 2 5 3 8" xfId="6859"/>
    <cellStyle name="计算 5 15" xfId="6860"/>
    <cellStyle name="常规 2 5 3 9" xfId="6861"/>
    <cellStyle name="常规 2 5 3_2016-2018年财政规划附表(2)" xfId="6862"/>
    <cellStyle name="输出 2 6 6" xfId="6863"/>
    <cellStyle name="常规 2 5 4" xfId="6864"/>
    <cellStyle name="常规 2 5 4 10" xfId="6865"/>
    <cellStyle name="常规 2 5 4 11" xfId="6866"/>
    <cellStyle name="常规 2 5 4 12" xfId="6867"/>
    <cellStyle name="常规 2 5 4 13" xfId="6868"/>
    <cellStyle name="常规 2 5 4 14" xfId="6869"/>
    <cellStyle name="常规 2 5 4 15" xfId="6870"/>
    <cellStyle name="常规 2 5 4 2" xfId="6871"/>
    <cellStyle name="常规 2 5 4 2 2" xfId="6872"/>
    <cellStyle name="常规 2 5 4 2 3" xfId="6873"/>
    <cellStyle name="常规 2 5 4 2 4" xfId="6874"/>
    <cellStyle name="常规 2 5 4 2 5" xfId="6875"/>
    <cellStyle name="常规 2 5 4 3" xfId="6876"/>
    <cellStyle name="输入 3 17" xfId="6877"/>
    <cellStyle name="常规 2 5 4 3 10" xfId="6878"/>
    <cellStyle name="输入 3 18" xfId="6879"/>
    <cellStyle name="常规 2 5 4 3 11" xfId="6880"/>
    <cellStyle name="常规 2 5 4 3 12" xfId="6881"/>
    <cellStyle name="常规 2 5 4 3 13" xfId="6882"/>
    <cellStyle name="常规 2 5 4 3 2" xfId="6883"/>
    <cellStyle name="常规 2 5 4 3 3" xfId="6884"/>
    <cellStyle name="常规 2 5 4 3 4" xfId="6885"/>
    <cellStyle name="常规 2 5 4 3 5" xfId="6886"/>
    <cellStyle name="常规 2 5 4 3 6" xfId="6887"/>
    <cellStyle name="常规 2 5 4 3 7" xfId="6888"/>
    <cellStyle name="常规 2 5 4 3 8" xfId="6889"/>
    <cellStyle name="常规 2 5 4 3 9" xfId="6890"/>
    <cellStyle name="常规 2 5 4 4" xfId="6891"/>
    <cellStyle name="常规 2 5 4 5" xfId="6892"/>
    <cellStyle name="常规 2 5 4 6" xfId="6893"/>
    <cellStyle name="常规 2 5 4 7" xfId="6894"/>
    <cellStyle name="常规 2 5 4 8" xfId="6895"/>
    <cellStyle name="常规 2 5 4_2016-2018年财政规划附表(2)" xfId="6896"/>
    <cellStyle name="输出 2 6 7" xfId="6897"/>
    <cellStyle name="适中 5 3 10" xfId="6898"/>
    <cellStyle name="常规 2 5 5" xfId="6899"/>
    <cellStyle name="常规 2 5 5 2" xfId="6900"/>
    <cellStyle name="常规 2 5 5 3" xfId="6901"/>
    <cellStyle name="常规 2 5 5 4" xfId="6902"/>
    <cellStyle name="常规 2 5 5 5" xfId="6903"/>
    <cellStyle name="输出 2 6 8" xfId="6904"/>
    <cellStyle name="适中 5 3 11" xfId="6905"/>
    <cellStyle name="常规 2 5 6" xfId="6906"/>
    <cellStyle name="常规 2 5 6 10" xfId="6907"/>
    <cellStyle name="常规 2 5 6 11" xfId="6908"/>
    <cellStyle name="常规 2 5 6 12" xfId="6909"/>
    <cellStyle name="常规 2 5 6 13" xfId="6910"/>
    <cellStyle name="常规 2 5 6 2" xfId="6911"/>
    <cellStyle name="常规 2 5 6 3" xfId="6912"/>
    <cellStyle name="常规 2 5 6 4" xfId="6913"/>
    <cellStyle name="常规 2 5 6 5" xfId="6914"/>
    <cellStyle name="常规 2 5 6 6" xfId="6915"/>
    <cellStyle name="常规 2 5 6 7" xfId="6916"/>
    <cellStyle name="常规 2 5 6 8" xfId="6917"/>
    <cellStyle name="常规 2 5 6 9" xfId="6918"/>
    <cellStyle name="输出 2 6 9" xfId="6919"/>
    <cellStyle name="适中 5 3 12" xfId="6920"/>
    <cellStyle name="常规 2 5 7" xfId="6921"/>
    <cellStyle name="适中 5 3 13" xfId="6922"/>
    <cellStyle name="常规 2 5 8" xfId="6923"/>
    <cellStyle name="适中 5 3 14" xfId="6924"/>
    <cellStyle name="常规 2 5 9" xfId="6925"/>
    <cellStyle name="常规 2 5_2015.1.3县级预算表" xfId="6926"/>
    <cellStyle name="常规 2 6" xfId="6927"/>
    <cellStyle name="常规 2 6 10" xfId="6928"/>
    <cellStyle name="常规 2 6 11" xfId="6929"/>
    <cellStyle name="常规 2 6 12" xfId="6930"/>
    <cellStyle name="常规 2 6 13" xfId="6931"/>
    <cellStyle name="常规 2 6 14" xfId="6932"/>
    <cellStyle name="常规 2 6 15" xfId="6933"/>
    <cellStyle name="常规 2 6 16" xfId="6934"/>
    <cellStyle name="常规 2 6 17" xfId="6935"/>
    <cellStyle name="常规 2 6 18" xfId="6936"/>
    <cellStyle name="常规 2 6 2" xfId="6937"/>
    <cellStyle name="常规 2 6 2 10" xfId="6938"/>
    <cellStyle name="常规 2 6 2 11" xfId="6939"/>
    <cellStyle name="常规 2 6 2 12" xfId="6940"/>
    <cellStyle name="常规 2 6 2 13" xfId="6941"/>
    <cellStyle name="常规 2 6 2 14" xfId="6942"/>
    <cellStyle name="适中 2 2 3 2" xfId="6943"/>
    <cellStyle name="常规 2 6 2 15" xfId="6944"/>
    <cellStyle name="适中 2 2 3 3" xfId="6945"/>
    <cellStyle name="常规 2 6 2 16" xfId="6946"/>
    <cellStyle name="常规 2 6 2 2" xfId="6947"/>
    <cellStyle name="常规 2 6 2 2 10" xfId="6948"/>
    <cellStyle name="常规 2 6 2 2 11" xfId="6949"/>
    <cellStyle name="常规 2 6 2 2 12" xfId="6950"/>
    <cellStyle name="常规 2 6 2 2 13" xfId="6951"/>
    <cellStyle name="常规 2 6 2 2 14" xfId="6952"/>
    <cellStyle name="常规 2 6 2 2 15" xfId="6953"/>
    <cellStyle name="常规 2 6 2 2 2" xfId="6954"/>
    <cellStyle name="常规 2 6 2 2 2 2" xfId="6955"/>
    <cellStyle name="常规 2 6 2 2 2 3" xfId="6956"/>
    <cellStyle name="常规 2 6 2 2 2 4" xfId="6957"/>
    <cellStyle name="常规 2 6 2 2 3" xfId="6958"/>
    <cellStyle name="常规 2 6 2 2 3 10" xfId="6959"/>
    <cellStyle name="常规 2 6 2 2 3 11" xfId="6960"/>
    <cellStyle name="常规 2 6 2 2 3 12" xfId="6961"/>
    <cellStyle name="常规 2 6 2 2 3 13" xfId="6962"/>
    <cellStyle name="常规 2 6 2 2 3 2" xfId="6963"/>
    <cellStyle name="常规 2 6 2 2 3 3" xfId="6964"/>
    <cellStyle name="常规 2 6 2 2 3 4" xfId="6965"/>
    <cellStyle name="常规 2 6 2 2 4" xfId="6966"/>
    <cellStyle name="常规 2 6 2 2 5" xfId="6967"/>
    <cellStyle name="常规 2 6 2 2 6" xfId="6968"/>
    <cellStyle name="常规 2 6 2 2 7" xfId="6969"/>
    <cellStyle name="常规 2 6 2 2 8" xfId="6970"/>
    <cellStyle name="常规 2 6 2 2 9" xfId="6971"/>
    <cellStyle name="常规 2 6 2 2_2016-2018年财政规划附表(2)" xfId="6972"/>
    <cellStyle name="常规 2 6 2 3" xfId="6973"/>
    <cellStyle name="常规 2 6 2 3 2" xfId="6974"/>
    <cellStyle name="常规 2 6 2 3 3" xfId="6975"/>
    <cellStyle name="常规 2 6 2 3 4" xfId="6976"/>
    <cellStyle name="常规 2 6 2 3 5" xfId="6977"/>
    <cellStyle name="常规 2 6 2 4" xfId="6978"/>
    <cellStyle name="常规 2 6 2 4 10" xfId="6979"/>
    <cellStyle name="常规 2 6 2 4 11" xfId="6980"/>
    <cellStyle name="常规 2 6 2 4 12" xfId="6981"/>
    <cellStyle name="常规 2 6 2 4 13" xfId="6982"/>
    <cellStyle name="常规 2 6 2 4 2" xfId="6983"/>
    <cellStyle name="常规 2 6 2 4 3" xfId="6984"/>
    <cellStyle name="常规 2 6 2 4 4" xfId="6985"/>
    <cellStyle name="常规 2 6 2 4 5" xfId="6986"/>
    <cellStyle name="常规 2 6 2 4 6" xfId="6987"/>
    <cellStyle name="常规 2 6 2 4 7" xfId="6988"/>
    <cellStyle name="常规 2 6 2 4 8" xfId="6989"/>
    <cellStyle name="常规 2 6 2 4 9" xfId="6990"/>
    <cellStyle name="常规 2 6 2 5" xfId="6991"/>
    <cellStyle name="常规 2 6 2 6" xfId="6992"/>
    <cellStyle name="常规 2 6 2 7" xfId="6993"/>
    <cellStyle name="常规 2 6 2 8" xfId="6994"/>
    <cellStyle name="好 2 2 2 2 2" xfId="6995"/>
    <cellStyle name="常规 2 6 2 9" xfId="6996"/>
    <cellStyle name="汇总 5 3 8" xfId="6997"/>
    <cellStyle name="常规 2 6 2_2015.1.3县级预算表" xfId="6998"/>
    <cellStyle name="常规 2 6 3" xfId="6999"/>
    <cellStyle name="常规 2 6 3 10" xfId="7000"/>
    <cellStyle name="常规 2 6 3 11" xfId="7001"/>
    <cellStyle name="常规 2 6 3 12" xfId="7002"/>
    <cellStyle name="常规 2 6 3 13" xfId="7003"/>
    <cellStyle name="常规 2 6 3 14" xfId="7004"/>
    <cellStyle name="常规 2 6 3 15" xfId="7005"/>
    <cellStyle name="常规 2 6 3 2" xfId="7006"/>
    <cellStyle name="常规 2 6 3 2 2" xfId="7007"/>
    <cellStyle name="常规 2 6 3 2 3" xfId="7008"/>
    <cellStyle name="常规 2 6 3 2 4" xfId="7009"/>
    <cellStyle name="常规 2 6 3 2 5" xfId="7010"/>
    <cellStyle name="常规 2 6 3 3" xfId="7011"/>
    <cellStyle name="常规 2 6 3 3 10" xfId="7012"/>
    <cellStyle name="常规 2 6 3 3 11" xfId="7013"/>
    <cellStyle name="常规 2 6 3 3 12" xfId="7014"/>
    <cellStyle name="常规 2 6 3 3 13" xfId="7015"/>
    <cellStyle name="常规 2 6 3 3 2" xfId="7016"/>
    <cellStyle name="常规 2 6 3 3 3" xfId="7017"/>
    <cellStyle name="常规 2 6 3 3 4" xfId="7018"/>
    <cellStyle name="常规 2 6 3 3 5" xfId="7019"/>
    <cellStyle name="常规 2 6 3 3 6" xfId="7020"/>
    <cellStyle name="常规 2 6 3 3 7" xfId="7021"/>
    <cellStyle name="常规 2 6 3 3 8" xfId="7022"/>
    <cellStyle name="常规 2 6 3 3 9" xfId="7023"/>
    <cellStyle name="常规 2 6 3 4" xfId="7024"/>
    <cellStyle name="常规 2 6 3 5" xfId="7025"/>
    <cellStyle name="常规 2 6 3 6" xfId="7026"/>
    <cellStyle name="常规 2 6 3 7" xfId="7027"/>
    <cellStyle name="常规 2 6 3 8" xfId="7028"/>
    <cellStyle name="好 2 2 2 3 2" xfId="7029"/>
    <cellStyle name="常规 2 6 3 9" xfId="7030"/>
    <cellStyle name="常规 2 6 3_2016-2018年财政规划附表(2)" xfId="7031"/>
    <cellStyle name="常规 2 6 4" xfId="7032"/>
    <cellStyle name="适中 4 2" xfId="7033"/>
    <cellStyle name="常规 2 6 4 10" xfId="7034"/>
    <cellStyle name="适中 4 3" xfId="7035"/>
    <cellStyle name="常规 2 6 4 11" xfId="7036"/>
    <cellStyle name="适中 4 4" xfId="7037"/>
    <cellStyle name="常规 2 6 4 12" xfId="7038"/>
    <cellStyle name="适中 4 5" xfId="7039"/>
    <cellStyle name="常规 2 6 4 13" xfId="7040"/>
    <cellStyle name="适中 4 6" xfId="7041"/>
    <cellStyle name="常规 2 6 4 14" xfId="7042"/>
    <cellStyle name="适中 4 7" xfId="7043"/>
    <cellStyle name="常规 2 6 4 15" xfId="7044"/>
    <cellStyle name="常规 2 6 4 2" xfId="7045"/>
    <cellStyle name="适中 2 2 9" xfId="7046"/>
    <cellStyle name="常规 2 6 4 2 2" xfId="7047"/>
    <cellStyle name="常规 2 6 4 2 3" xfId="7048"/>
    <cellStyle name="常规 2 6 4 2 4" xfId="7049"/>
    <cellStyle name="输入 3 2 2 2 2" xfId="7050"/>
    <cellStyle name="常规 2 6 4 2 5" xfId="7051"/>
    <cellStyle name="常规 2 6 4 3" xfId="7052"/>
    <cellStyle name="常规 2 6 4 3 10" xfId="7053"/>
    <cellStyle name="常规 2 6 4 3 11" xfId="7054"/>
    <cellStyle name="常规 2 6 4 3 12" xfId="7055"/>
    <cellStyle name="常规 2 6 4 3 13" xfId="7056"/>
    <cellStyle name="适中 2 3 9" xfId="7057"/>
    <cellStyle name="汇总 2 2 16" xfId="7058"/>
    <cellStyle name="常规 2 6 4 3 2" xfId="7059"/>
    <cellStyle name="常规 2 6 4 3 3" xfId="7060"/>
    <cellStyle name="常规 2 6 4 3 4" xfId="7061"/>
    <cellStyle name="输入 3 2 2 3 2" xfId="7062"/>
    <cellStyle name="常规 2 6 4 3 5" xfId="7063"/>
    <cellStyle name="输入 3 2 2 3 3" xfId="7064"/>
    <cellStyle name="常规 2 6 4 3 6" xfId="7065"/>
    <cellStyle name="输入 3 2 2 3 4" xfId="7066"/>
    <cellStyle name="常规 2 6 4 3 7" xfId="7067"/>
    <cellStyle name="输入 3 2 2 3 5" xfId="7068"/>
    <cellStyle name="常规 2 6 4 3 8" xfId="7069"/>
    <cellStyle name="输入 3 2 2 3 6" xfId="7070"/>
    <cellStyle name="常规 2 6 4 3 9" xfId="7071"/>
    <cellStyle name="常规 2 6 4 4" xfId="7072"/>
    <cellStyle name="常规 2 6 4 5" xfId="7073"/>
    <cellStyle name="常规 2 6 4 6" xfId="7074"/>
    <cellStyle name="常规 2 6 4 7" xfId="7075"/>
    <cellStyle name="常规 2 6 4 8" xfId="7076"/>
    <cellStyle name="常规 2 6 4 9" xfId="7077"/>
    <cellStyle name="常规 2 6 4_2016-2018年财政规划附表(2)" xfId="7078"/>
    <cellStyle name="常规 2 6 5" xfId="7079"/>
    <cellStyle name="常规 2 6 5 2" xfId="7080"/>
    <cellStyle name="常规 2 6 5 3" xfId="7081"/>
    <cellStyle name="常规 2 6 5 4" xfId="7082"/>
    <cellStyle name="常规 2 6 5 5" xfId="7083"/>
    <cellStyle name="常规 2 6 6" xfId="7084"/>
    <cellStyle name="常规 2 6 6 10" xfId="7085"/>
    <cellStyle name="常规 2 6 6 11" xfId="7086"/>
    <cellStyle name="常规 2 6 6 12" xfId="7087"/>
    <cellStyle name="常规 2 6 6 13" xfId="7088"/>
    <cellStyle name="常规 2 6 6 2" xfId="7089"/>
    <cellStyle name="常规 2 6 6 3" xfId="7090"/>
    <cellStyle name="常规 2 6 6 4" xfId="7091"/>
    <cellStyle name="常规 2 6 6 5" xfId="7092"/>
    <cellStyle name="常规 2 6 6 6" xfId="7093"/>
    <cellStyle name="常规 2 6 6 7" xfId="7094"/>
    <cellStyle name="适中 3_2015.1.3县级预算表" xfId="7095"/>
    <cellStyle name="常规 2 6 6 8" xfId="7096"/>
    <cellStyle name="常规 2 6 6 9" xfId="7097"/>
    <cellStyle name="常规 2 6 7" xfId="7098"/>
    <cellStyle name="常规 2 6 8" xfId="7099"/>
    <cellStyle name="常规 2 6 9" xfId="7100"/>
    <cellStyle name="常规 2 6_2015.1.3县级预算表" xfId="7101"/>
    <cellStyle name="常规 2 7" xfId="7102"/>
    <cellStyle name="常规 2 7 10" xfId="7103"/>
    <cellStyle name="常规 2 7 11" xfId="7104"/>
    <cellStyle name="常规 2 7 12" xfId="7105"/>
    <cellStyle name="常规 2 7 13" xfId="7106"/>
    <cellStyle name="常规 2 7 14" xfId="7107"/>
    <cellStyle name="常规 2 7 15" xfId="7108"/>
    <cellStyle name="常规 2 7 16" xfId="7109"/>
    <cellStyle name="常规 2 7 17" xfId="7110"/>
    <cellStyle name="常规 2 7 2" xfId="7111"/>
    <cellStyle name="注释 2 3 9" xfId="7112"/>
    <cellStyle name="常规 2 7 2 10" xfId="7113"/>
    <cellStyle name="常规 2 7 2 11" xfId="7114"/>
    <cellStyle name="常规 2 7 2 12" xfId="7115"/>
    <cellStyle name="常规 2 7 2 13" xfId="7116"/>
    <cellStyle name="常规 2 7 2 14" xfId="7117"/>
    <cellStyle name="常规 2 7 2 15" xfId="7118"/>
    <cellStyle name="常规 2 7 2 2" xfId="7119"/>
    <cellStyle name="警告文本 3 3 6" xfId="7120"/>
    <cellStyle name="常规 2 7 2 2 2" xfId="7121"/>
    <cellStyle name="警告文本 3 3 7" xfId="7122"/>
    <cellStyle name="常规 2 7 2 2 3" xfId="7123"/>
    <cellStyle name="警告文本 3 3 8" xfId="7124"/>
    <cellStyle name="常规 2 7 2 2 4" xfId="7125"/>
    <cellStyle name="警告文本 3 3 9" xfId="7126"/>
    <cellStyle name="常规 2 7 2 2 5" xfId="7127"/>
    <cellStyle name="常规 2 7 2 3" xfId="7128"/>
    <cellStyle name="常规 2 7 2 3 10" xfId="7129"/>
    <cellStyle name="适中 4 4 10" xfId="7130"/>
    <cellStyle name="常规 2 7 2 3 11" xfId="7131"/>
    <cellStyle name="适中 4 4 11" xfId="7132"/>
    <cellStyle name="常规 2 7 2 3 12" xfId="7133"/>
    <cellStyle name="适中 4 4 12" xfId="7134"/>
    <cellStyle name="常规 2 7 2 3 13" xfId="7135"/>
    <cellStyle name="警告文本 3 4 6" xfId="7136"/>
    <cellStyle name="常规 2 7 2 3 2" xfId="7137"/>
    <cellStyle name="警告文本 3 4 7" xfId="7138"/>
    <cellStyle name="常规 2 7 2 3 3" xfId="7139"/>
    <cellStyle name="警告文本 3 4 8" xfId="7140"/>
    <cellStyle name="常规 2 7 2 3 4" xfId="7141"/>
    <cellStyle name="警告文本 3 4 9" xfId="7142"/>
    <cellStyle name="常规 2 7 2 3 5" xfId="7143"/>
    <cellStyle name="常规 2 7 2 3 6" xfId="7144"/>
    <cellStyle name="常规 2 7 2 3 7" xfId="7145"/>
    <cellStyle name="常规 2 7 2 3 8" xfId="7146"/>
    <cellStyle name="常规 2 7 2 3 9" xfId="7147"/>
    <cellStyle name="常规 2 7 2 4" xfId="7148"/>
    <cellStyle name="常规 2 7 2 5" xfId="7149"/>
    <cellStyle name="常规 2 7 2 6" xfId="7150"/>
    <cellStyle name="常规 2 7 2 7" xfId="7151"/>
    <cellStyle name="常规 2 7 2 8" xfId="7152"/>
    <cellStyle name="常规 2 7 2 9" xfId="7153"/>
    <cellStyle name="常规 2 7 2_2016-2018年财政规划附表(2)" xfId="7154"/>
    <cellStyle name="常规 4_2015.1.3县级预算表" xfId="7155"/>
    <cellStyle name="常规 2 7 3" xfId="7156"/>
    <cellStyle name="常规 2 7 3 10" xfId="7157"/>
    <cellStyle name="常规 2 7 3 11" xfId="7158"/>
    <cellStyle name="常规 2 7 3 12" xfId="7159"/>
    <cellStyle name="常规 2 7 3 13" xfId="7160"/>
    <cellStyle name="常规 2 7 3 14" xfId="7161"/>
    <cellStyle name="常规 2 7 3 15" xfId="7162"/>
    <cellStyle name="常规 2 7 3 2" xfId="7163"/>
    <cellStyle name="警告文本 4 3 6" xfId="7164"/>
    <cellStyle name="常规 2 7 3 2 2" xfId="7165"/>
    <cellStyle name="警告文本 4 3 7" xfId="7166"/>
    <cellStyle name="常规 2 7 3 2 3" xfId="7167"/>
    <cellStyle name="常规 2 7 3 3" xfId="7168"/>
    <cellStyle name="输入 4 4" xfId="7169"/>
    <cellStyle name="常规 2 7 3 3 10" xfId="7170"/>
    <cellStyle name="输入 4 5" xfId="7171"/>
    <cellStyle name="常规 2 7 3 3 11" xfId="7172"/>
    <cellStyle name="输入 4 6" xfId="7173"/>
    <cellStyle name="常规 2 7 3 3 12" xfId="7174"/>
    <cellStyle name="输入 4 7" xfId="7175"/>
    <cellStyle name="常规 2 7 3 3 13" xfId="7176"/>
    <cellStyle name="警告文本 4 4 6" xfId="7177"/>
    <cellStyle name="常规 2 7 3 3 2" xfId="7178"/>
    <cellStyle name="警告文本 4 4 7" xfId="7179"/>
    <cellStyle name="常规 2 7 3 3 3" xfId="7180"/>
    <cellStyle name="常规 2 7 3 3 8" xfId="7181"/>
    <cellStyle name="注释 3 2 4 10" xfId="7182"/>
    <cellStyle name="常规 2 7 3 3 9" xfId="7183"/>
    <cellStyle name="常规 2 7 3 4" xfId="7184"/>
    <cellStyle name="常规 2 7 3 5" xfId="7185"/>
    <cellStyle name="常规 2 7 3 6" xfId="7186"/>
    <cellStyle name="常规 2 7 3 7" xfId="7187"/>
    <cellStyle name="常规 2 7 3 8" xfId="7188"/>
    <cellStyle name="常规 2 7 3 9" xfId="7189"/>
    <cellStyle name="常规 2 7 3_2016-2018年财政规划附表(2)" xfId="7190"/>
    <cellStyle name="常规 2 7 4" xfId="7191"/>
    <cellStyle name="常规 2 7 4 2" xfId="7192"/>
    <cellStyle name="常规 2 7 4 3" xfId="7193"/>
    <cellStyle name="常规 2 7 4 4" xfId="7194"/>
    <cellStyle name="常规 2 7 4 5" xfId="7195"/>
    <cellStyle name="常规 2 7 5" xfId="7196"/>
    <cellStyle name="常规 2 7 5 10" xfId="7197"/>
    <cellStyle name="常规 2 7 5 11" xfId="7198"/>
    <cellStyle name="常规 2 7 5 12" xfId="7199"/>
    <cellStyle name="常规 2 7 5 13" xfId="7200"/>
    <cellStyle name="常规 2 7 5 2" xfId="7201"/>
    <cellStyle name="常规 2 7 5 3" xfId="7202"/>
    <cellStyle name="常规 2 7 5 4" xfId="7203"/>
    <cellStyle name="常规 2 7 5 5" xfId="7204"/>
    <cellStyle name="常规 2 7 5 6" xfId="7205"/>
    <cellStyle name="常规 2 7 5 7" xfId="7206"/>
    <cellStyle name="常规 2 7 5 8" xfId="7207"/>
    <cellStyle name="常规 2 7 5 9" xfId="7208"/>
    <cellStyle name="常规 2 7 6" xfId="7209"/>
    <cellStyle name="常规 2 7 7" xfId="7210"/>
    <cellStyle name="常规 2 7 8" xfId="7211"/>
    <cellStyle name="常规 2 7 9" xfId="7212"/>
    <cellStyle name="解释性文本 4 2 2 11" xfId="7213"/>
    <cellStyle name="常规 6 2 2 7" xfId="7214"/>
    <cellStyle name="常规 2 7_2015.1.3县级预算表" xfId="7215"/>
    <cellStyle name="输入 2" xfId="7216"/>
    <cellStyle name="常规 2 8" xfId="7217"/>
    <cellStyle name="输入 2 10" xfId="7218"/>
    <cellStyle name="常规 2 8 10" xfId="7219"/>
    <cellStyle name="输入 2 11" xfId="7220"/>
    <cellStyle name="常规 2 8 11" xfId="7221"/>
    <cellStyle name="输入 2 12" xfId="7222"/>
    <cellStyle name="常规 2 8 12" xfId="7223"/>
    <cellStyle name="输入 2 13" xfId="7224"/>
    <cellStyle name="常规 2 8 13" xfId="7225"/>
    <cellStyle name="输入 2 14" xfId="7226"/>
    <cellStyle name="常规 2 8 14" xfId="7227"/>
    <cellStyle name="输入 2 15" xfId="7228"/>
    <cellStyle name="常规 2 8 15" xfId="7229"/>
    <cellStyle name="输入 2 2" xfId="7230"/>
    <cellStyle name="常规 2 8 2" xfId="7231"/>
    <cellStyle name="输入 2 2 2" xfId="7232"/>
    <cellStyle name="常规 2 8 2 2" xfId="7233"/>
    <cellStyle name="输入 2 2 3" xfId="7234"/>
    <cellStyle name="常规 2 8 2 3" xfId="7235"/>
    <cellStyle name="输入 2 2 4" xfId="7236"/>
    <cellStyle name="常规 2 8 2 4" xfId="7237"/>
    <cellStyle name="输入 2 2 5" xfId="7238"/>
    <cellStyle name="常规 2 8 2 5" xfId="7239"/>
    <cellStyle name="输入 2 3" xfId="7240"/>
    <cellStyle name="常规 2 8 3" xfId="7241"/>
    <cellStyle name="输入 2 3 10" xfId="7242"/>
    <cellStyle name="常规 2 8 3 10" xfId="7243"/>
    <cellStyle name="输入 2 3 11" xfId="7244"/>
    <cellStyle name="常规 2 8 3 11" xfId="7245"/>
    <cellStyle name="输入 2 3 12" xfId="7246"/>
    <cellStyle name="常规 2 8 3 12" xfId="7247"/>
    <cellStyle name="输入 2 3 13" xfId="7248"/>
    <cellStyle name="常规 2 8 3 13" xfId="7249"/>
    <cellStyle name="输入 2 3 2" xfId="7250"/>
    <cellStyle name="常规 2 8 3 2" xfId="7251"/>
    <cellStyle name="输入 2 3 3" xfId="7252"/>
    <cellStyle name="常规 2 8 3 3" xfId="7253"/>
    <cellStyle name="输入 2 3 4" xfId="7254"/>
    <cellStyle name="常规 2 8 3 4" xfId="7255"/>
    <cellStyle name="输入 2 3 5" xfId="7256"/>
    <cellStyle name="常规 2 8 3 5" xfId="7257"/>
    <cellStyle name="输入 2 3 6" xfId="7258"/>
    <cellStyle name="常规 2 8 3 6" xfId="7259"/>
    <cellStyle name="输入 2 3 7" xfId="7260"/>
    <cellStyle name="常规 2 8 3 7" xfId="7261"/>
    <cellStyle name="输入 2 3 8" xfId="7262"/>
    <cellStyle name="常规 2 8 3 8" xfId="7263"/>
    <cellStyle name="输入 2 3 9" xfId="7264"/>
    <cellStyle name="常规 2 8 3 9" xfId="7265"/>
    <cellStyle name="输入 2 4" xfId="7266"/>
    <cellStyle name="常规 2 8 4" xfId="7267"/>
    <cellStyle name="输入 2 5" xfId="7268"/>
    <cellStyle name="常规 2 8 5" xfId="7269"/>
    <cellStyle name="输入 2 6" xfId="7270"/>
    <cellStyle name="常规 2 8 6" xfId="7271"/>
    <cellStyle name="输入 2 7" xfId="7272"/>
    <cellStyle name="常规 2 8 7" xfId="7273"/>
    <cellStyle name="输入 2 8" xfId="7274"/>
    <cellStyle name="常规 2 8 8" xfId="7275"/>
    <cellStyle name="输入 2 9" xfId="7276"/>
    <cellStyle name="常规 2 8 9" xfId="7277"/>
    <cellStyle name="常规 2 8_2016-2018年财政规划附表(2)" xfId="7278"/>
    <cellStyle name="输入 3" xfId="7279"/>
    <cellStyle name="常规 2 9" xfId="7280"/>
    <cellStyle name="输入 3 10" xfId="7281"/>
    <cellStyle name="常规 2 9 10" xfId="7282"/>
    <cellStyle name="输入 3 11" xfId="7283"/>
    <cellStyle name="常规 2 9 11" xfId="7284"/>
    <cellStyle name="输入 3 12" xfId="7285"/>
    <cellStyle name="常规 2 9 12" xfId="7286"/>
    <cellStyle name="输入 3 13" xfId="7287"/>
    <cellStyle name="常规 2 9 13" xfId="7288"/>
    <cellStyle name="输入 3 14" xfId="7289"/>
    <cellStyle name="常规 2 9 14" xfId="7290"/>
    <cellStyle name="输入 3 15" xfId="7291"/>
    <cellStyle name="常规 2 9 15" xfId="7292"/>
    <cellStyle name="输入 3 2" xfId="7293"/>
    <cellStyle name="常规 2 9 2" xfId="7294"/>
    <cellStyle name="输入 3 2 2" xfId="7295"/>
    <cellStyle name="常规 2 9 2 2" xfId="7296"/>
    <cellStyle name="输入 3 2 3" xfId="7297"/>
    <cellStyle name="常规 2 9 2 3" xfId="7298"/>
    <cellStyle name="输入 3 2 4" xfId="7299"/>
    <cellStyle name="常规 2 9 2 4" xfId="7300"/>
    <cellStyle name="输入 3 2 5" xfId="7301"/>
    <cellStyle name="常规 3 3 3 10" xfId="7302"/>
    <cellStyle name="常规 2 9 2 5" xfId="7303"/>
    <cellStyle name="输入 3 3" xfId="7304"/>
    <cellStyle name="常规 2 9 3" xfId="7305"/>
    <cellStyle name="输入 3 3 2" xfId="7306"/>
    <cellStyle name="常规 2 9 3 2" xfId="7307"/>
    <cellStyle name="输入 3 3 3" xfId="7308"/>
    <cellStyle name="常规 2 9 3 3" xfId="7309"/>
    <cellStyle name="输入 3 3 4" xfId="7310"/>
    <cellStyle name="常规 2 9 3 4" xfId="7311"/>
    <cellStyle name="输入 3 3 5" xfId="7312"/>
    <cellStyle name="常规 2 9 3 5" xfId="7313"/>
    <cellStyle name="输入 3 3 6" xfId="7314"/>
    <cellStyle name="常规 2 9 3 6" xfId="7315"/>
    <cellStyle name="输入 3 3 7" xfId="7316"/>
    <cellStyle name="常规 2 9 3 7" xfId="7317"/>
    <cellStyle name="输入 3 3 8" xfId="7318"/>
    <cellStyle name="常规 2 9 3 8" xfId="7319"/>
    <cellStyle name="输入 3 3 9" xfId="7320"/>
    <cellStyle name="常规 2 9 3 9" xfId="7321"/>
    <cellStyle name="输入 3 4" xfId="7322"/>
    <cellStyle name="常规 2 9 4" xfId="7323"/>
    <cellStyle name="输入 3 5" xfId="7324"/>
    <cellStyle name="常规 2 9 5" xfId="7325"/>
    <cellStyle name="输入 3 6" xfId="7326"/>
    <cellStyle name="常规 2 9 6" xfId="7327"/>
    <cellStyle name="输入 3 7" xfId="7328"/>
    <cellStyle name="常规 2 9 7" xfId="7329"/>
    <cellStyle name="输入 3 8" xfId="7330"/>
    <cellStyle name="常规 2 9 8" xfId="7331"/>
    <cellStyle name="输入 3 9" xfId="7332"/>
    <cellStyle name="警告文本 4 4 10" xfId="7333"/>
    <cellStyle name="常规 2 9 9" xfId="7334"/>
    <cellStyle name="常规 2 9_2016-2018年财政规划附表(2)" xfId="7335"/>
    <cellStyle name="检查单元格 4 3 3 4" xfId="7336"/>
    <cellStyle name="常规 3" xfId="7337"/>
    <cellStyle name="常规 3 13" xfId="7338"/>
    <cellStyle name="常规 3 14" xfId="7339"/>
    <cellStyle name="常规 3 20" xfId="7340"/>
    <cellStyle name="常规 3 15" xfId="7341"/>
    <cellStyle name="常规 3 16" xfId="7342"/>
    <cellStyle name="常规 3 17" xfId="7343"/>
    <cellStyle name="常规 3 18" xfId="7344"/>
    <cellStyle name="常规 3 19" xfId="7345"/>
    <cellStyle name="常规 3 2" xfId="7346"/>
    <cellStyle name="常规 3 2 10" xfId="7347"/>
    <cellStyle name="常规 3 2 11" xfId="7348"/>
    <cellStyle name="常规 3 2 12" xfId="7349"/>
    <cellStyle name="警告文本 3 2 4 10" xfId="7350"/>
    <cellStyle name="常规 3 2 13" xfId="7351"/>
    <cellStyle name="警告文本 3 2 4 11" xfId="7352"/>
    <cellStyle name="常规 3 2 14" xfId="7353"/>
    <cellStyle name="警告文本 3 2 4 12" xfId="7354"/>
    <cellStyle name="常规 3 2 15" xfId="7355"/>
    <cellStyle name="警告文本 3 2 4 13" xfId="7356"/>
    <cellStyle name="常规 3 2 16" xfId="7357"/>
    <cellStyle name="常规 3 2 17" xfId="7358"/>
    <cellStyle name="常规 3 2 18" xfId="7359"/>
    <cellStyle name="输出 3 3 4" xfId="7360"/>
    <cellStyle name="常规 3 2 2" xfId="7361"/>
    <cellStyle name="常规 3 2 2 10" xfId="7362"/>
    <cellStyle name="常规 3 2 2 11" xfId="7363"/>
    <cellStyle name="常规 3 2 2 12" xfId="7364"/>
    <cellStyle name="常规 3 2 2 13" xfId="7365"/>
    <cellStyle name="常规 3 2 2 14" xfId="7366"/>
    <cellStyle name="常规 3 2 2 15" xfId="7367"/>
    <cellStyle name="常规 3 2 2 16" xfId="7368"/>
    <cellStyle name="检查单元格 3 2 2 10" xfId="7369"/>
    <cellStyle name="常规 3 2 2 2" xfId="7370"/>
    <cellStyle name="常规 3 2 2 2 10" xfId="7371"/>
    <cellStyle name="常规 3 2 2 2 11" xfId="7372"/>
    <cellStyle name="常规 3 2 2 2 12" xfId="7373"/>
    <cellStyle name="常规 3 2 2 2 13" xfId="7374"/>
    <cellStyle name="常规 3 2 2 2 14" xfId="7375"/>
    <cellStyle name="常规 3 2 2 2 15" xfId="7376"/>
    <cellStyle name="常规 3 2 2 2 2" xfId="7377"/>
    <cellStyle name="常规 3 2 2 2 2 2" xfId="7378"/>
    <cellStyle name="常规 3 2 2 2 2 3" xfId="7379"/>
    <cellStyle name="常规 3 2 2 2 2 4" xfId="7380"/>
    <cellStyle name="常规 3 2 2 2 2 5" xfId="7381"/>
    <cellStyle name="常规 3 2 2 2 3" xfId="7382"/>
    <cellStyle name="检查单元格 3 2 2 5" xfId="7383"/>
    <cellStyle name="常规 3 2 2 2 3 10" xfId="7384"/>
    <cellStyle name="检查单元格 3 2 2 6" xfId="7385"/>
    <cellStyle name="常规 3 2 2 2 3 11" xfId="7386"/>
    <cellStyle name="检查单元格 3 2 2 7" xfId="7387"/>
    <cellStyle name="常规 3 2 2 2 3 12" xfId="7388"/>
    <cellStyle name="检查单元格 3 2 2 8" xfId="7389"/>
    <cellStyle name="常规 3 2 2 2 3 13" xfId="7390"/>
    <cellStyle name="常规 3 2 2 2 3 2" xfId="7391"/>
    <cellStyle name="链接单元格 4 3 10" xfId="7392"/>
    <cellStyle name="常规 3 2 2 2 3 3" xfId="7393"/>
    <cellStyle name="链接单元格 4 3 11" xfId="7394"/>
    <cellStyle name="常规 3 2 2 2 3 4" xfId="7395"/>
    <cellStyle name="链接单元格 4 3 12" xfId="7396"/>
    <cellStyle name="常规 3 2 2 2 3 5" xfId="7397"/>
    <cellStyle name="链接单元格 4 3 13" xfId="7398"/>
    <cellStyle name="常规 3 2 2 2 3 6" xfId="7399"/>
    <cellStyle name="链接单元格 4 3 14" xfId="7400"/>
    <cellStyle name="常规 3 2 2 2 3 7" xfId="7401"/>
    <cellStyle name="链接单元格 4 3 15" xfId="7402"/>
    <cellStyle name="常规 3 2 2 2 3 8" xfId="7403"/>
    <cellStyle name="常规 3 2 2 2 3 9" xfId="7404"/>
    <cellStyle name="常规 3 2 2 2 4" xfId="7405"/>
    <cellStyle name="常规 3 2 2 2 5" xfId="7406"/>
    <cellStyle name="常规 3 2 2 2 6" xfId="7407"/>
    <cellStyle name="常规 3 2 2 2 7" xfId="7408"/>
    <cellStyle name="汇总 4 2 4 10" xfId="7409"/>
    <cellStyle name="常规 3 2 2 2 8" xfId="7410"/>
    <cellStyle name="汇总 4 2 4 11" xfId="7411"/>
    <cellStyle name="常规 3 2 2 2 9" xfId="7412"/>
    <cellStyle name="计算 2 3 3 12" xfId="7413"/>
    <cellStyle name="常规 3 2 2 2_2016-2018年财政规划附表(2)" xfId="7414"/>
    <cellStyle name="检查单元格 3 2 2 11" xfId="7415"/>
    <cellStyle name="常规 3 2 2 3" xfId="7416"/>
    <cellStyle name="常规 3 2 2 3 2" xfId="7417"/>
    <cellStyle name="常规 3 2 2 3 3" xfId="7418"/>
    <cellStyle name="常规 3 2 2 3 4" xfId="7419"/>
    <cellStyle name="常规 3 2 2 3 5" xfId="7420"/>
    <cellStyle name="检查单元格 3 2 2 12" xfId="7421"/>
    <cellStyle name="常规 3 2 2 4" xfId="7422"/>
    <cellStyle name="常规 3 2 2 4 10" xfId="7423"/>
    <cellStyle name="常规 3 2 2 4 11" xfId="7424"/>
    <cellStyle name="常规 3 2 2 4 12" xfId="7425"/>
    <cellStyle name="常规 3 2 2 4 13" xfId="7426"/>
    <cellStyle name="好 4" xfId="7427"/>
    <cellStyle name="常规 3 2 2 4 2" xfId="7428"/>
    <cellStyle name="好 5" xfId="7429"/>
    <cellStyle name="常规 3 2 2 4 3" xfId="7430"/>
    <cellStyle name="好 6" xfId="7431"/>
    <cellStyle name="常规 3 2 2 4 4" xfId="7432"/>
    <cellStyle name="好 7" xfId="7433"/>
    <cellStyle name="常规 3 2 2 4 5" xfId="7434"/>
    <cellStyle name="好 8" xfId="7435"/>
    <cellStyle name="常规 3 2 2 4 6" xfId="7436"/>
    <cellStyle name="好 9" xfId="7437"/>
    <cellStyle name="常规 3 2 2 4 7" xfId="7438"/>
    <cellStyle name="常规 3 2 2 4 8" xfId="7439"/>
    <cellStyle name="常规 3 2 2 4 9" xfId="7440"/>
    <cellStyle name="检查单元格 3 2 2 13" xfId="7441"/>
    <cellStyle name="常规 3 2 2 5" xfId="7442"/>
    <cellStyle name="适中 2 2 3 5" xfId="7443"/>
    <cellStyle name="常规 3 2 2_2015.1.3县级预算表" xfId="7444"/>
    <cellStyle name="输出 3 3 5" xfId="7445"/>
    <cellStyle name="常规 3 2 3" xfId="7446"/>
    <cellStyle name="常规 3 2 3 15" xfId="7447"/>
    <cellStyle name="常规 3 2 3 2" xfId="7448"/>
    <cellStyle name="常规 3 2 3 2 2" xfId="7449"/>
    <cellStyle name="常规 3 2 3 2 3" xfId="7450"/>
    <cellStyle name="常规 3 2 3 3" xfId="7451"/>
    <cellStyle name="常规 3 2 3 3 10" xfId="7452"/>
    <cellStyle name="常规 3 2 3 3 11" xfId="7453"/>
    <cellStyle name="常规 3 2 3 3 12" xfId="7454"/>
    <cellStyle name="常规 3 2 3 3 13" xfId="7455"/>
    <cellStyle name="常规 3 2 3 3 2" xfId="7456"/>
    <cellStyle name="常规 3 2 3 3 3" xfId="7457"/>
    <cellStyle name="常规 3 2 3 3 4" xfId="7458"/>
    <cellStyle name="常规 3 2 3 3 5" xfId="7459"/>
    <cellStyle name="常规 3 2 3 3 6" xfId="7460"/>
    <cellStyle name="常规 3 2 3 3 7" xfId="7461"/>
    <cellStyle name="常规 3 2 3 3 8" xfId="7462"/>
    <cellStyle name="常规 3 2 3 3 9" xfId="7463"/>
    <cellStyle name="常规 3 2 3 4" xfId="7464"/>
    <cellStyle name="常规 3 2 3 5" xfId="7465"/>
    <cellStyle name="常规 3 2 3 6" xfId="7466"/>
    <cellStyle name="常规 3 2 3 7" xfId="7467"/>
    <cellStyle name="常规 3 2 3 8" xfId="7468"/>
    <cellStyle name="常规 3 2 3 9" xfId="7469"/>
    <cellStyle name="常规 3 2 3_2016-2018年财政规划附表(2)" xfId="7470"/>
    <cellStyle name="输出 3 3 6" xfId="7471"/>
    <cellStyle name="常规 3 2 4" xfId="7472"/>
    <cellStyle name="常规 3 2 4 10" xfId="7473"/>
    <cellStyle name="常规 3 2 4 11" xfId="7474"/>
    <cellStyle name="常规 3 2 4 12" xfId="7475"/>
    <cellStyle name="常规 3 2 4 13" xfId="7476"/>
    <cellStyle name="常规 3 2 4 14" xfId="7477"/>
    <cellStyle name="常规 3 2 4 15" xfId="7478"/>
    <cellStyle name="警告文本 4 3 3 6" xfId="7479"/>
    <cellStyle name="常规 3 2 4 2" xfId="7480"/>
    <cellStyle name="常规 3 2 4 2 2" xfId="7481"/>
    <cellStyle name="常规 3 2 4 2 3" xfId="7482"/>
    <cellStyle name="常规 3 2 4 2 4" xfId="7483"/>
    <cellStyle name="常规 3 2 4 2 5" xfId="7484"/>
    <cellStyle name="警告文本 4 3 3 7" xfId="7485"/>
    <cellStyle name="常规 3 2 4 3" xfId="7486"/>
    <cellStyle name="常规 3 2 4 3 10" xfId="7487"/>
    <cellStyle name="常规 3 2 4 3 11" xfId="7488"/>
    <cellStyle name="常规 3 2 4 3 12" xfId="7489"/>
    <cellStyle name="常规 3 2 4 3 13" xfId="7490"/>
    <cellStyle name="常规 3 2 4 3 2" xfId="7491"/>
    <cellStyle name="常规 3 2 4 3 3" xfId="7492"/>
    <cellStyle name="常规 3 2 4 3 4" xfId="7493"/>
    <cellStyle name="常规 3 2 4 3 5" xfId="7494"/>
    <cellStyle name="常规 3 2 4 3 6" xfId="7495"/>
    <cellStyle name="常规 3 2 4 3 7" xfId="7496"/>
    <cellStyle name="常规 3 2 4 3 8" xfId="7497"/>
    <cellStyle name="常规 3 2 4 3 9" xfId="7498"/>
    <cellStyle name="警告文本 4 3 3 8" xfId="7499"/>
    <cellStyle name="常规 3 2 4 4" xfId="7500"/>
    <cellStyle name="警告文本 4 3 3 9" xfId="7501"/>
    <cellStyle name="常规 3 2 4 5" xfId="7502"/>
    <cellStyle name="常规 3 2 4 6" xfId="7503"/>
    <cellStyle name="常规 3 2 4 7" xfId="7504"/>
    <cellStyle name="常规 3 2 4 8" xfId="7505"/>
    <cellStyle name="常规 3 2 4 9" xfId="7506"/>
    <cellStyle name="检查单元格 4 2 2 3 7" xfId="7507"/>
    <cellStyle name="常规 3 2 4_2016-2018年财政规划附表(2)" xfId="7508"/>
    <cellStyle name="输出 3 3 7" xfId="7509"/>
    <cellStyle name="常规 3 2 5" xfId="7510"/>
    <cellStyle name="注释 4 4 11" xfId="7511"/>
    <cellStyle name="常规 3 2 5 2" xfId="7512"/>
    <cellStyle name="注释 4 4 12" xfId="7513"/>
    <cellStyle name="常规 3 2 5 3" xfId="7514"/>
    <cellStyle name="注释 4 4 13" xfId="7515"/>
    <cellStyle name="常规 3 2 5 4" xfId="7516"/>
    <cellStyle name="注释 4 4 14" xfId="7517"/>
    <cellStyle name="常规 3 2 5 5" xfId="7518"/>
    <cellStyle name="输出 3 3 8" xfId="7519"/>
    <cellStyle name="常规 3 2 6" xfId="7520"/>
    <cellStyle name="常规 3 2 6 10" xfId="7521"/>
    <cellStyle name="常规 3 2 6 11" xfId="7522"/>
    <cellStyle name="常规 3 2 6 12" xfId="7523"/>
    <cellStyle name="常规 3 2 6 13" xfId="7524"/>
    <cellStyle name="解释性文本 4 4_2016-2018年财政规划附表(2)" xfId="7525"/>
    <cellStyle name="常规 3 2 6 2" xfId="7526"/>
    <cellStyle name="常规 3 2 6 3" xfId="7527"/>
    <cellStyle name="常规 3 2 6 4" xfId="7528"/>
    <cellStyle name="常规 3 2 6 5" xfId="7529"/>
    <cellStyle name="常规 3 2 6 6" xfId="7530"/>
    <cellStyle name="常规 3 2 6 7" xfId="7531"/>
    <cellStyle name="常规 3 2 6 8" xfId="7532"/>
    <cellStyle name="常规 3 2 6 9" xfId="7533"/>
    <cellStyle name="输出 3 3 9" xfId="7534"/>
    <cellStyle name="常规 3 2 7" xfId="7535"/>
    <cellStyle name="常规 3 2 8" xfId="7536"/>
    <cellStyle name="常规 3 2 9" xfId="7537"/>
    <cellStyle name="常规 4 7 2" xfId="7538"/>
    <cellStyle name="常规 3 2_2015.1.3县级预算表" xfId="7539"/>
    <cellStyle name="常规 3 3" xfId="7540"/>
    <cellStyle name="常规 3 3 10" xfId="7541"/>
    <cellStyle name="常规 3 3 11" xfId="7542"/>
    <cellStyle name="常规 3 3 12" xfId="7543"/>
    <cellStyle name="常规 3 3 13" xfId="7544"/>
    <cellStyle name="常规 3 3 14" xfId="7545"/>
    <cellStyle name="常规 3 3 15" xfId="7546"/>
    <cellStyle name="常规 3 3 16" xfId="7547"/>
    <cellStyle name="常规 3 3 17" xfId="7548"/>
    <cellStyle name="常规 3 3 18" xfId="7549"/>
    <cellStyle name="常规 3 3 2 10" xfId="7550"/>
    <cellStyle name="常规 3 3 2 11" xfId="7551"/>
    <cellStyle name="常规 3 3 2 12" xfId="7552"/>
    <cellStyle name="常规 3 3 2 13" xfId="7553"/>
    <cellStyle name="常规 3 3 2 14" xfId="7554"/>
    <cellStyle name="常规 3 3 2 2" xfId="7555"/>
    <cellStyle name="常规 3 3 2 2 10" xfId="7556"/>
    <cellStyle name="常规 3 3 2 2 11" xfId="7557"/>
    <cellStyle name="常规 3 3 2 2 12" xfId="7558"/>
    <cellStyle name="常规 3 3 2 2 13" xfId="7559"/>
    <cellStyle name="常规 3 3 2 2 14" xfId="7560"/>
    <cellStyle name="常规 3 3 2 2 15" xfId="7561"/>
    <cellStyle name="常规 3 3 2 2 2" xfId="7562"/>
    <cellStyle name="检查单元格 2 6 10" xfId="7563"/>
    <cellStyle name="常规 3 3 2 2 2 2" xfId="7564"/>
    <cellStyle name="检查单元格 2 6 11" xfId="7565"/>
    <cellStyle name="常规 3 3 2 2 2 3" xfId="7566"/>
    <cellStyle name="检查单元格 2 6 12" xfId="7567"/>
    <cellStyle name="常规 3 3 2 2 2 4" xfId="7568"/>
    <cellStyle name="检查单元格 2 6 13" xfId="7569"/>
    <cellStyle name="常规 3 3 2 2 2 5" xfId="7570"/>
    <cellStyle name="常规 3 3 2 2 3" xfId="7571"/>
    <cellStyle name="常规 3 3 2 2 3 10" xfId="7572"/>
    <cellStyle name="常规 3 3 2 2 3 11" xfId="7573"/>
    <cellStyle name="常规 3 3 2 2 3 12" xfId="7574"/>
    <cellStyle name="常规 3 3 2 2 3 13" xfId="7575"/>
    <cellStyle name="常规 3 3 2 2 3 2" xfId="7576"/>
    <cellStyle name="常规 3 3 2 2 3 3" xfId="7577"/>
    <cellStyle name="常规 3 3 2 2 3 4" xfId="7578"/>
    <cellStyle name="常规 3 3 2 2 3 5" xfId="7579"/>
    <cellStyle name="常规 3 3 2 2 3 6" xfId="7580"/>
    <cellStyle name="常规 3 3 2 2 3 7" xfId="7581"/>
    <cellStyle name="常规 3 3 2 2 3 8" xfId="7582"/>
    <cellStyle name="常规 3 3 2 2 3 9" xfId="7583"/>
    <cellStyle name="常规 3 3 2 2 4" xfId="7584"/>
    <cellStyle name="常规 3 3 2 2 5" xfId="7585"/>
    <cellStyle name="常规 3 3 2 2 6" xfId="7586"/>
    <cellStyle name="常规 3 3 2 2 7" xfId="7587"/>
    <cellStyle name="常规 3 3 2 2 8" xfId="7588"/>
    <cellStyle name="常规 3 3 2 2 9" xfId="7589"/>
    <cellStyle name="常规 3 3 2 2_2016-2018年财政规划附表(2)" xfId="7590"/>
    <cellStyle name="常规 3 3 2 3" xfId="7591"/>
    <cellStyle name="常规 9 3 9" xfId="7592"/>
    <cellStyle name="常规 3 3 2 3 2" xfId="7593"/>
    <cellStyle name="常规 3 3 2 3 3" xfId="7594"/>
    <cellStyle name="常规 3 3 2 3 4" xfId="7595"/>
    <cellStyle name="常规 3 3 2 3 5" xfId="7596"/>
    <cellStyle name="常规 3 3 2 4" xfId="7597"/>
    <cellStyle name="常规 3 3 2 4 10" xfId="7598"/>
    <cellStyle name="常规 3 3 2 4 11" xfId="7599"/>
    <cellStyle name="常规 3 3 2 4 12" xfId="7600"/>
    <cellStyle name="常规 3 3 2 4 13" xfId="7601"/>
    <cellStyle name="常规 3 3 2 4 2" xfId="7602"/>
    <cellStyle name="常规 3 3 2 4 3" xfId="7603"/>
    <cellStyle name="常规 3 3 2 4 4" xfId="7604"/>
    <cellStyle name="常规 3 3 2 4 5" xfId="7605"/>
    <cellStyle name="常规 3 3 2 4 6" xfId="7606"/>
    <cellStyle name="常规 3 3 2 4 7" xfId="7607"/>
    <cellStyle name="常规 3 3 2 4 8" xfId="7608"/>
    <cellStyle name="常规 3 3 2 4 9" xfId="7609"/>
    <cellStyle name="常规 3 3 2 5" xfId="7610"/>
    <cellStyle name="常规 3 3 2 6" xfId="7611"/>
    <cellStyle name="常规 3 3 2 7" xfId="7612"/>
    <cellStyle name="常规 3 3 2 8" xfId="7613"/>
    <cellStyle name="常规 3 3 2 9" xfId="7614"/>
    <cellStyle name="常规 3 3 2_2015.1.3县级预算表" xfId="7615"/>
    <cellStyle name="输入 3 2 6" xfId="7616"/>
    <cellStyle name="常规 3 3 3 11" xfId="7617"/>
    <cellStyle name="输入 3 2 7" xfId="7618"/>
    <cellStyle name="常规 3 3 3 12" xfId="7619"/>
    <cellStyle name="输入 3 2 8" xfId="7620"/>
    <cellStyle name="常规 3 3 3 13" xfId="7621"/>
    <cellStyle name="输入 3 2 9" xfId="7622"/>
    <cellStyle name="常规 3 3 3 14" xfId="7623"/>
    <cellStyle name="常规 3 3 3 15" xfId="7624"/>
    <cellStyle name="常规 3 3 3 2" xfId="7625"/>
    <cellStyle name="常规 3 3 3 2 2" xfId="7626"/>
    <cellStyle name="常规 3 3 3 2 3" xfId="7627"/>
    <cellStyle name="常规 3 3 3 2 4" xfId="7628"/>
    <cellStyle name="常规 3 3 3 2 5" xfId="7629"/>
    <cellStyle name="常规 3 3 3 3" xfId="7630"/>
    <cellStyle name="常规 3 3 3 3 10" xfId="7631"/>
    <cellStyle name="常规 3 3 3 3 11" xfId="7632"/>
    <cellStyle name="常规 3 3 3 3 12" xfId="7633"/>
    <cellStyle name="常规 3 3 3 3 13" xfId="7634"/>
    <cellStyle name="常规 3 3 3 3 2" xfId="7635"/>
    <cellStyle name="常规 3 3 3 3 3" xfId="7636"/>
    <cellStyle name="常规 3 3 3 3 4" xfId="7637"/>
    <cellStyle name="常规 3 3 3 3 5" xfId="7638"/>
    <cellStyle name="常规 3 3 3 3 6" xfId="7639"/>
    <cellStyle name="常规 3 3 3 3 7" xfId="7640"/>
    <cellStyle name="常规 3 3 3 3 8" xfId="7641"/>
    <cellStyle name="常规 3 3 3 3 9" xfId="7642"/>
    <cellStyle name="常规 3 3 3 4" xfId="7643"/>
    <cellStyle name="常规 3 3 3 5" xfId="7644"/>
    <cellStyle name="常规 3 3 3 6" xfId="7645"/>
    <cellStyle name="常规 3 3 3 7" xfId="7646"/>
    <cellStyle name="常规 3 3 3 8" xfId="7647"/>
    <cellStyle name="常规 3 3 3 9" xfId="7648"/>
    <cellStyle name="常规 3 3 3_2016-2018年财政规划附表(2)" xfId="7649"/>
    <cellStyle name="输出 3 4 6" xfId="7650"/>
    <cellStyle name="常规 3 3 4" xfId="7651"/>
    <cellStyle name="常规 3 3 4 10" xfId="7652"/>
    <cellStyle name="常规 3 3 4 11" xfId="7653"/>
    <cellStyle name="常规 3 3 4 12" xfId="7654"/>
    <cellStyle name="常规 3 3 4 13" xfId="7655"/>
    <cellStyle name="解释性文本 2 2_2015.1.3县级预算表" xfId="7656"/>
    <cellStyle name="常规 3 3 4 14" xfId="7657"/>
    <cellStyle name="常规 3 3 4 15" xfId="7658"/>
    <cellStyle name="警告文本 4 4 3 6" xfId="7659"/>
    <cellStyle name="常规 3 3 4 2" xfId="7660"/>
    <cellStyle name="常规 3 3 4 2 2" xfId="7661"/>
    <cellStyle name="常规 3 3 4 2 3" xfId="7662"/>
    <cellStyle name="常规 3 3 4 2 4" xfId="7663"/>
    <cellStyle name="常规 3 3 4 2 5" xfId="7664"/>
    <cellStyle name="警告文本 4 4 3 7" xfId="7665"/>
    <cellStyle name="常规 3 3 4 3" xfId="7666"/>
    <cellStyle name="常规 3 3 4 3 10" xfId="7667"/>
    <cellStyle name="常规 3 3 4 3 11" xfId="7668"/>
    <cellStyle name="常规 3 3 4 3 12" xfId="7669"/>
    <cellStyle name="常规 3 3 4 3 13" xfId="7670"/>
    <cellStyle name="常规 3 3 4 3 2" xfId="7671"/>
    <cellStyle name="常规 3 3 4 3 3" xfId="7672"/>
    <cellStyle name="常规 3 3 4 3 4" xfId="7673"/>
    <cellStyle name="常规 3 3 4 3 5" xfId="7674"/>
    <cellStyle name="常规 3 3 4 3 6" xfId="7675"/>
    <cellStyle name="常规 3 3 4 3 7" xfId="7676"/>
    <cellStyle name="常规 3 3 4 3 8" xfId="7677"/>
    <cellStyle name="常规 3 3 4 3 9" xfId="7678"/>
    <cellStyle name="警告文本 4 4 3 8" xfId="7679"/>
    <cellStyle name="常规 3 3 4 4" xfId="7680"/>
    <cellStyle name="警告文本 4 4 3 9" xfId="7681"/>
    <cellStyle name="常规 3 3 4 5" xfId="7682"/>
    <cellStyle name="常规 3 3 4 6" xfId="7683"/>
    <cellStyle name="常规 3 3 4 7" xfId="7684"/>
    <cellStyle name="常规 3 3 4 8" xfId="7685"/>
    <cellStyle name="常规 3 3 4 9" xfId="7686"/>
    <cellStyle name="常规 3 3 4_2016-2018年财政规划附表(2)" xfId="7687"/>
    <cellStyle name="输出 3 4 7" xfId="7688"/>
    <cellStyle name="常规 3 3 5" xfId="7689"/>
    <cellStyle name="常规 3 3 5 5" xfId="7690"/>
    <cellStyle name="输出 3 4 8" xfId="7691"/>
    <cellStyle name="常规 3 3 6" xfId="7692"/>
    <cellStyle name="常规 3 3 6 10" xfId="7693"/>
    <cellStyle name="常规 3 3 6 11" xfId="7694"/>
    <cellStyle name="解释性文本 4 6 2" xfId="7695"/>
    <cellStyle name="常规 3 3 6 12" xfId="7696"/>
    <cellStyle name="解释性文本 4 6 3" xfId="7697"/>
    <cellStyle name="常规 3 3 6 13" xfId="7698"/>
    <cellStyle name="常规 3 3 6 2" xfId="7699"/>
    <cellStyle name="常规 3 3 6 3" xfId="7700"/>
    <cellStyle name="常规 3 3 6 4" xfId="7701"/>
    <cellStyle name="常规 3 3 6 5" xfId="7702"/>
    <cellStyle name="常规 3 3 6 6" xfId="7703"/>
    <cellStyle name="常规 3 3 6 7" xfId="7704"/>
    <cellStyle name="常规 3 3 6 8" xfId="7705"/>
    <cellStyle name="常规 3 3 6 9" xfId="7706"/>
    <cellStyle name="输出 3 4 9" xfId="7707"/>
    <cellStyle name="常规 3 3 7" xfId="7708"/>
    <cellStyle name="常规 3 3 8" xfId="7709"/>
    <cellStyle name="常规 3 3 9" xfId="7710"/>
    <cellStyle name="常规 3 3_2015.1.3县级预算表" xfId="7711"/>
    <cellStyle name="常规 3 4" xfId="7712"/>
    <cellStyle name="检查单元格 2 3_2016-2018年财政规划附表(2)" xfId="7713"/>
    <cellStyle name="常规 3 4 10" xfId="7714"/>
    <cellStyle name="常规 3 4 11" xfId="7715"/>
    <cellStyle name="常规 3 4 12" xfId="7716"/>
    <cellStyle name="常规 3 4 13" xfId="7717"/>
    <cellStyle name="常规 3 4 14" xfId="7718"/>
    <cellStyle name="常规 3 4 15" xfId="7719"/>
    <cellStyle name="常规 3 4 16" xfId="7720"/>
    <cellStyle name="输出 3 5 4" xfId="7721"/>
    <cellStyle name="常规 3 4 2" xfId="7722"/>
    <cellStyle name="常规 3 4 2 10" xfId="7723"/>
    <cellStyle name="常规 3 4 2 11" xfId="7724"/>
    <cellStyle name="常规 3 4 2 12" xfId="7725"/>
    <cellStyle name="常规 3 4 2 13" xfId="7726"/>
    <cellStyle name="常规 3 4 2 14" xfId="7727"/>
    <cellStyle name="常规 3 4 2 15" xfId="7728"/>
    <cellStyle name="常规 3 4 2 2" xfId="7729"/>
    <cellStyle name="常规 3 4 2 2 2" xfId="7730"/>
    <cellStyle name="常规 3 4 2 2 3" xfId="7731"/>
    <cellStyle name="常规 3 4 2 2 4" xfId="7732"/>
    <cellStyle name="常规 3 4 2 2 5" xfId="7733"/>
    <cellStyle name="常规 3 4 2 3" xfId="7734"/>
    <cellStyle name="常规 3 4 2 3 10" xfId="7735"/>
    <cellStyle name="好 2 6 10" xfId="7736"/>
    <cellStyle name="常规 3 4 2 3 11" xfId="7737"/>
    <cellStyle name="好 2 6 11" xfId="7738"/>
    <cellStyle name="常规 3 4 2 3 12" xfId="7739"/>
    <cellStyle name="好 2 6 12" xfId="7740"/>
    <cellStyle name="常规 3 4 2 3 13" xfId="7741"/>
    <cellStyle name="常规 3 4 2 3 2" xfId="7742"/>
    <cellStyle name="常规 3 4 2 3 3" xfId="7743"/>
    <cellStyle name="常规 3 4 2 3 4" xfId="7744"/>
    <cellStyle name="常规 3 4 2 3 5" xfId="7745"/>
    <cellStyle name="常规 3 4 2 3 6" xfId="7746"/>
    <cellStyle name="常规 3 4 2 3 7" xfId="7747"/>
    <cellStyle name="常规 3 4 2 3 8" xfId="7748"/>
    <cellStyle name="常规 3 4 2 3 9" xfId="7749"/>
    <cellStyle name="常规 3 4 2 4" xfId="7750"/>
    <cellStyle name="常规 3 4 2 5" xfId="7751"/>
    <cellStyle name="常规 3 4 2 6" xfId="7752"/>
    <cellStyle name="常规 3 4 2 7" xfId="7753"/>
    <cellStyle name="常规 3 4 2 8" xfId="7754"/>
    <cellStyle name="常规 3 4 2 9" xfId="7755"/>
    <cellStyle name="常规 3 4 2_2016-2018年财政规划附表(2)" xfId="7756"/>
    <cellStyle name="输出 3 5 5" xfId="7757"/>
    <cellStyle name="常规 3 4 3" xfId="7758"/>
    <cellStyle name="链接单元格 2 2 5" xfId="7759"/>
    <cellStyle name="常规 3 4 3 2" xfId="7760"/>
    <cellStyle name="链接单元格 2 2 6" xfId="7761"/>
    <cellStyle name="常规 3 4 3 3" xfId="7762"/>
    <cellStyle name="链接单元格 2 2 7" xfId="7763"/>
    <cellStyle name="常规 3 4 3 4" xfId="7764"/>
    <cellStyle name="链接单元格 2 2 8" xfId="7765"/>
    <cellStyle name="常规 3 4 3 5" xfId="7766"/>
    <cellStyle name="常规 3 4 4" xfId="7767"/>
    <cellStyle name="常规 3 4 4 10" xfId="7768"/>
    <cellStyle name="常规 3 4 4 11" xfId="7769"/>
    <cellStyle name="常规 3 4 4 12" xfId="7770"/>
    <cellStyle name="常规 3 4 4 13" xfId="7771"/>
    <cellStyle name="链接单元格 2 3 5" xfId="7772"/>
    <cellStyle name="常规 3 4 4 2" xfId="7773"/>
    <cellStyle name="链接单元格 2 3 6" xfId="7774"/>
    <cellStyle name="常规 3 4 4 3" xfId="7775"/>
    <cellStyle name="链接单元格 2 3 7" xfId="7776"/>
    <cellStyle name="常规 3 4 4 4" xfId="7777"/>
    <cellStyle name="链接单元格 2 3 8" xfId="7778"/>
    <cellStyle name="常规 3 4 4 5" xfId="7779"/>
    <cellStyle name="链接单元格 2 3 9" xfId="7780"/>
    <cellStyle name="常规 3 4 4 6" xfId="7781"/>
    <cellStyle name="常规 3 4 4 7" xfId="7782"/>
    <cellStyle name="常规 3 4 4 8" xfId="7783"/>
    <cellStyle name="常规 3 4 4 9" xfId="7784"/>
    <cellStyle name="常规 3 4 5" xfId="7785"/>
    <cellStyle name="常规 3 4 6" xfId="7786"/>
    <cellStyle name="常规 3 4 7" xfId="7787"/>
    <cellStyle name="常规 3 4 8" xfId="7788"/>
    <cellStyle name="常规 3 4 9" xfId="7789"/>
    <cellStyle name="常规 3 4_2015.1.3县级预算表" xfId="7790"/>
    <cellStyle name="常规 3 5" xfId="7791"/>
    <cellStyle name="常规 3 5 10" xfId="7792"/>
    <cellStyle name="常规 3 5 11" xfId="7793"/>
    <cellStyle name="汇总 5 2_2016-2018年财政规划附表(2)" xfId="7794"/>
    <cellStyle name="常规 3 5 12" xfId="7795"/>
    <cellStyle name="常规 3 5 13" xfId="7796"/>
    <cellStyle name="常规 3 5 14" xfId="7797"/>
    <cellStyle name="常规 3 5 15" xfId="7798"/>
    <cellStyle name="输出 3 6 4" xfId="7799"/>
    <cellStyle name="常规 3 5 2" xfId="7800"/>
    <cellStyle name="常规 3 5 2 2" xfId="7801"/>
    <cellStyle name="常规 3 5 2 3" xfId="7802"/>
    <cellStyle name="常规 3 5 2 4" xfId="7803"/>
    <cellStyle name="常规 3 5 2 5" xfId="7804"/>
    <cellStyle name="输出 3 6 5" xfId="7805"/>
    <cellStyle name="常规 3 5 3" xfId="7806"/>
    <cellStyle name="常规 3 5 3 13" xfId="7807"/>
    <cellStyle name="链接单元格 3 2 5" xfId="7808"/>
    <cellStyle name="常规 3 5 3 2" xfId="7809"/>
    <cellStyle name="链接单元格 3 2 6" xfId="7810"/>
    <cellStyle name="常规 3 5 3 3" xfId="7811"/>
    <cellStyle name="链接单元格 3 2 7" xfId="7812"/>
    <cellStyle name="常规 3 5 3 4" xfId="7813"/>
    <cellStyle name="链接单元格 3 2 8" xfId="7814"/>
    <cellStyle name="常规 3 5 3 5" xfId="7815"/>
    <cellStyle name="链接单元格 3 2 9" xfId="7816"/>
    <cellStyle name="常规 3 5 3 6" xfId="7817"/>
    <cellStyle name="常规 3 5 3 7" xfId="7818"/>
    <cellStyle name="常规 3 5 3 8" xfId="7819"/>
    <cellStyle name="常规 3 5 3 9" xfId="7820"/>
    <cellStyle name="输出 3 6 6" xfId="7821"/>
    <cellStyle name="常规 3 5 4" xfId="7822"/>
    <cellStyle name="输出 3 6 7" xfId="7823"/>
    <cellStyle name="常规 3 5 5" xfId="7824"/>
    <cellStyle name="输出 3 6 8" xfId="7825"/>
    <cellStyle name="常规 3 5 6" xfId="7826"/>
    <cellStyle name="输出 3 6 9" xfId="7827"/>
    <cellStyle name="常规 3 5 7" xfId="7828"/>
    <cellStyle name="常规 3 5 8" xfId="7829"/>
    <cellStyle name="常规 3 5 9" xfId="7830"/>
    <cellStyle name="常规 3 5_2016-2018年财政规划附表(2)" xfId="7831"/>
    <cellStyle name="解释性文本 4 2 2 2" xfId="7832"/>
    <cellStyle name="常规 3 6" xfId="7833"/>
    <cellStyle name="常规 3 6 10" xfId="7834"/>
    <cellStyle name="常规 3 6 11" xfId="7835"/>
    <cellStyle name="常规 3 6 12" xfId="7836"/>
    <cellStyle name="常规 3 6 13" xfId="7837"/>
    <cellStyle name="常规 3 6 14" xfId="7838"/>
    <cellStyle name="常规 3 6 15" xfId="7839"/>
    <cellStyle name="解释性文本 4 2 2 2 2" xfId="7840"/>
    <cellStyle name="常规 3 6 2" xfId="7841"/>
    <cellStyle name="好 4 3 3 11" xfId="7842"/>
    <cellStyle name="常规 3 6 2 2" xfId="7843"/>
    <cellStyle name="好 4 3 3 12" xfId="7844"/>
    <cellStyle name="常规 3 6 2 3" xfId="7845"/>
    <cellStyle name="好 4 3 3 13" xfId="7846"/>
    <cellStyle name="常规 3 6 2 4" xfId="7847"/>
    <cellStyle name="常规 3 6 2 5" xfId="7848"/>
    <cellStyle name="解释性文本 4 2 2 2 3" xfId="7849"/>
    <cellStyle name="常规 3 6 3" xfId="7850"/>
    <cellStyle name="常规 3 6 3 10" xfId="7851"/>
    <cellStyle name="常规 3 6 3 11" xfId="7852"/>
    <cellStyle name="常规 3 6 3 12" xfId="7853"/>
    <cellStyle name="常规 3 6 3 13" xfId="7854"/>
    <cellStyle name="链接单元格 4 2 5" xfId="7855"/>
    <cellStyle name="常规 4 2 4 3 10" xfId="7856"/>
    <cellStyle name="常规 3 6 3 2" xfId="7857"/>
    <cellStyle name="链接单元格 4 2 6" xfId="7858"/>
    <cellStyle name="常规 4 2 4 3 11" xfId="7859"/>
    <cellStyle name="常规 3 6 3 3" xfId="7860"/>
    <cellStyle name="链接单元格 4 2 7" xfId="7861"/>
    <cellStyle name="常规 4 2 4 3 12" xfId="7862"/>
    <cellStyle name="常规 3 6 3 4" xfId="7863"/>
    <cellStyle name="链接单元格 4 2 8" xfId="7864"/>
    <cellStyle name="常规 4 2 4 3 13" xfId="7865"/>
    <cellStyle name="常规 3 6 3 5" xfId="7866"/>
    <cellStyle name="链接单元格 4 2 9" xfId="7867"/>
    <cellStyle name="常规 3 6 3 6" xfId="7868"/>
    <cellStyle name="常规 3 6 3 7" xfId="7869"/>
    <cellStyle name="常规 3 6 3 8" xfId="7870"/>
    <cellStyle name="常规 3 6 3 9" xfId="7871"/>
    <cellStyle name="解释性文本 4 2 2 2 4" xfId="7872"/>
    <cellStyle name="常规 3 6 4" xfId="7873"/>
    <cellStyle name="解释性文本 4 2 2 2 5" xfId="7874"/>
    <cellStyle name="常规 3 6 5" xfId="7875"/>
    <cellStyle name="常规 3 6 6" xfId="7876"/>
    <cellStyle name="常规 3 6 7" xfId="7877"/>
    <cellStyle name="常规 3 6 8" xfId="7878"/>
    <cellStyle name="常规 3 6 9" xfId="7879"/>
    <cellStyle name="好 2 3 3 6" xfId="7880"/>
    <cellStyle name="常规 3 6_2016-2018年财政规划附表(2)" xfId="7881"/>
    <cellStyle name="解释性文本 4 2 2 3" xfId="7882"/>
    <cellStyle name="常规 3 7" xfId="7883"/>
    <cellStyle name="解释性文本 4 2 2 3 2" xfId="7884"/>
    <cellStyle name="常规 3 7 2" xfId="7885"/>
    <cellStyle name="解释性文本 4 2 2 3 3" xfId="7886"/>
    <cellStyle name="常规 3 7 3" xfId="7887"/>
    <cellStyle name="解释性文本 4 2 2 3 4" xfId="7888"/>
    <cellStyle name="常规 3 7 4" xfId="7889"/>
    <cellStyle name="解释性文本 4 2 2 3 5" xfId="7890"/>
    <cellStyle name="常规 6 2 2 10" xfId="7891"/>
    <cellStyle name="常规 3 7 5" xfId="7892"/>
    <cellStyle name="解释性文本 4 2 2 4" xfId="7893"/>
    <cellStyle name="常规 3 8" xfId="7894"/>
    <cellStyle name="常规 3 8 13" xfId="7895"/>
    <cellStyle name="常规 3 8 2" xfId="7896"/>
    <cellStyle name="常规 3 8 7" xfId="7897"/>
    <cellStyle name="常规 3 8 8" xfId="7898"/>
    <cellStyle name="常规 3 8 9" xfId="7899"/>
    <cellStyle name="解释性文本 4 2 2 5" xfId="7900"/>
    <cellStyle name="常规 3 9" xfId="7901"/>
    <cellStyle name="常规 3_2015.1.3县级预算表" xfId="7902"/>
    <cellStyle name="检查单元格 4 3 3 5" xfId="7903"/>
    <cellStyle name="常规 4" xfId="7904"/>
    <cellStyle name="常规 4 10" xfId="7905"/>
    <cellStyle name="常规 4 11" xfId="7906"/>
    <cellStyle name="常规 4 2" xfId="7907"/>
    <cellStyle name="常规 4 2 10" xfId="7908"/>
    <cellStyle name="常规 4 2 11" xfId="7909"/>
    <cellStyle name="输出 4 3 4" xfId="7910"/>
    <cellStyle name="常规 4 2 2" xfId="7911"/>
    <cellStyle name="常规 4 2 2 10" xfId="7912"/>
    <cellStyle name="常规 4 2 2 11" xfId="7913"/>
    <cellStyle name="常规 4 2 2 12" xfId="7914"/>
    <cellStyle name="常规 4 2 2 13" xfId="7915"/>
    <cellStyle name="常规 4 2 2 14" xfId="7916"/>
    <cellStyle name="常规 4 2 2 15" xfId="7917"/>
    <cellStyle name="常规 4 2 2 16" xfId="7918"/>
    <cellStyle name="常规 4 2 2 2" xfId="7919"/>
    <cellStyle name="常规 4 2 2 2 10" xfId="7920"/>
    <cellStyle name="常规 4 2 2 2 11" xfId="7921"/>
    <cellStyle name="常规 4 2 2 2 12" xfId="7922"/>
    <cellStyle name="常规 4 2 2 2 13" xfId="7923"/>
    <cellStyle name="常规 4 2 2 2 14" xfId="7924"/>
    <cellStyle name="常规 4 2 2 2 15" xfId="7925"/>
    <cellStyle name="输出 2 4 3 11" xfId="7926"/>
    <cellStyle name="解释性文本 3 2 2_2016-2018年财政规划附表(2)" xfId="7927"/>
    <cellStyle name="常规 4 2 2 2 2" xfId="7928"/>
    <cellStyle name="常规 4 2 2 2 2 2" xfId="7929"/>
    <cellStyle name="常规 4 2 2 2 2 3" xfId="7930"/>
    <cellStyle name="常规 4 2 2 2 2 4" xfId="7931"/>
    <cellStyle name="常规 4 2 2 2 2 5" xfId="7932"/>
    <cellStyle name="输出 2 4 3 12" xfId="7933"/>
    <cellStyle name="常规 4 2 2 2 3" xfId="7934"/>
    <cellStyle name="常规 4 2 2 2 3 10" xfId="7935"/>
    <cellStyle name="计算 5 2" xfId="7936"/>
    <cellStyle name="常规 4 2 2 2 3 11" xfId="7937"/>
    <cellStyle name="计算 5 3" xfId="7938"/>
    <cellStyle name="常规 4 2 2 2 3 12" xfId="7939"/>
    <cellStyle name="计算 5 4" xfId="7940"/>
    <cellStyle name="常规 4 2 2 2 3 13" xfId="7941"/>
    <cellStyle name="常规 4 2 2 2 3 2" xfId="7942"/>
    <cellStyle name="常规 4 2 2 2 3 3" xfId="7943"/>
    <cellStyle name="常规 4 2 2 2 3 4" xfId="7944"/>
    <cellStyle name="常规 4 2 2 2 3 5" xfId="7945"/>
    <cellStyle name="常规 4 2 2 2 3 6" xfId="7946"/>
    <cellStyle name="常规 4 2 2 2 3 7" xfId="7947"/>
    <cellStyle name="常规 4 2 2 2 3 8" xfId="7948"/>
    <cellStyle name="常规 4 2 2 2 3 9" xfId="7949"/>
    <cellStyle name="输出 2 4 3 13" xfId="7950"/>
    <cellStyle name="常规 4 2 2 2 4" xfId="7951"/>
    <cellStyle name="常规 4 2 2 2 5" xfId="7952"/>
    <cellStyle name="常规 4 2 2 2 6" xfId="7953"/>
    <cellStyle name="常规 4 2 2 2 7" xfId="7954"/>
    <cellStyle name="常规 4 2 2 2 8" xfId="7955"/>
    <cellStyle name="常规 4 2 2 2 9" xfId="7956"/>
    <cellStyle name="常规 4 2 2 2_2016-2018年财政规划附表(2)" xfId="7957"/>
    <cellStyle name="常规 4 2 2 3" xfId="7958"/>
    <cellStyle name="常规 4 2 2 3 2" xfId="7959"/>
    <cellStyle name="常规 4 2 2 3 3" xfId="7960"/>
    <cellStyle name="常规 4 2 2 3 4" xfId="7961"/>
    <cellStyle name="常规 4 2 2 3 5" xfId="7962"/>
    <cellStyle name="常规 4 2 2 4" xfId="7963"/>
    <cellStyle name="常规 4 2 2 4 10" xfId="7964"/>
    <cellStyle name="常规 4 2 2 4 11" xfId="7965"/>
    <cellStyle name="常规 4 2 2 4 12" xfId="7966"/>
    <cellStyle name="常规 4 2 2 4 13" xfId="7967"/>
    <cellStyle name="常规 4 2 2 4 2" xfId="7968"/>
    <cellStyle name="常规 4 2 2 4 3" xfId="7969"/>
    <cellStyle name="常规 4 2 2 4 4" xfId="7970"/>
    <cellStyle name="常规 4 2 2 4 5" xfId="7971"/>
    <cellStyle name="常规 4 2 2 4 6" xfId="7972"/>
    <cellStyle name="常规 4 2 2 4 7" xfId="7973"/>
    <cellStyle name="常规 4 3 2 2 10" xfId="7974"/>
    <cellStyle name="常规 4 2 2 4 8" xfId="7975"/>
    <cellStyle name="常规 4 3 2 2 11" xfId="7976"/>
    <cellStyle name="常规 4 2 2 4 9" xfId="7977"/>
    <cellStyle name="常规 4 2 2 5" xfId="7978"/>
    <cellStyle name="常规 4 2 2_2015.1.3县级预算表" xfId="7979"/>
    <cellStyle name="输出 4 3 5" xfId="7980"/>
    <cellStyle name="常规 4 2 3" xfId="7981"/>
    <cellStyle name="输入 2_2015.1.3县级预算表" xfId="7982"/>
    <cellStyle name="常规 4 2 3 10" xfId="7983"/>
    <cellStyle name="常规 4 2 3 11" xfId="7984"/>
    <cellStyle name="计算 2 2 2_2016-2018年财政规划附表(2)" xfId="7985"/>
    <cellStyle name="常规 4 2 3 12" xfId="7986"/>
    <cellStyle name="常规 4 2 3 13" xfId="7987"/>
    <cellStyle name="常规 4 2 3 14" xfId="7988"/>
    <cellStyle name="常规 4 2 3 15" xfId="7989"/>
    <cellStyle name="常规 4 2 3 2" xfId="7990"/>
    <cellStyle name="输入 2 2 2 2" xfId="7991"/>
    <cellStyle name="常规 4 2 3 2 5" xfId="7992"/>
    <cellStyle name="常规 4 2 3 3" xfId="7993"/>
    <cellStyle name="警告文本 4 2 2 6" xfId="7994"/>
    <cellStyle name="常规 4 2 3 3 10" xfId="7995"/>
    <cellStyle name="警告文本 4 2 2 7" xfId="7996"/>
    <cellStyle name="常规 4 2 3 3 11" xfId="7997"/>
    <cellStyle name="警告文本 4 2 2 8" xfId="7998"/>
    <cellStyle name="常规 4 2 3 3 12" xfId="7999"/>
    <cellStyle name="警告文本 4 2 2 9" xfId="8000"/>
    <cellStyle name="常规 4 2 3 3 13" xfId="8001"/>
    <cellStyle name="常规 4 2 3 3 2" xfId="8002"/>
    <cellStyle name="常规 4 2 3 3 3" xfId="8003"/>
    <cellStyle name="常规 4 2 3 3 4" xfId="8004"/>
    <cellStyle name="输入 2 2 3 2" xfId="8005"/>
    <cellStyle name="常规 4 2 3 3 5" xfId="8006"/>
    <cellStyle name="输入 2 2 3 3" xfId="8007"/>
    <cellStyle name="常规 4 2 3 3 6" xfId="8008"/>
    <cellStyle name="输入 2 2 3 4" xfId="8009"/>
    <cellStyle name="常规 4 2 3 3 7" xfId="8010"/>
    <cellStyle name="输入 2 2 3 5" xfId="8011"/>
    <cellStyle name="常规 4 2 3 3 8" xfId="8012"/>
    <cellStyle name="常规 4 2 3 3 9" xfId="8013"/>
    <cellStyle name="常规 4 2 3 4" xfId="8014"/>
    <cellStyle name="常规 4 2 3 5" xfId="8015"/>
    <cellStyle name="常规 4 2 3 6" xfId="8016"/>
    <cellStyle name="常规 4 2 3 7" xfId="8017"/>
    <cellStyle name="常规 4 2 3 8" xfId="8018"/>
    <cellStyle name="检查单元格 4 2 2 3 2" xfId="8019"/>
    <cellStyle name="常规 4 2 3 9" xfId="8020"/>
    <cellStyle name="常规 4 2 3_2016-2018年财政规划附表(2)" xfId="8021"/>
    <cellStyle name="输出 4 3 6" xfId="8022"/>
    <cellStyle name="常规 4 2 4" xfId="8023"/>
    <cellStyle name="常规 4 2 4 10" xfId="8024"/>
    <cellStyle name="警告文本 5 3 3 6" xfId="8025"/>
    <cellStyle name="常规 4 2 4 2" xfId="8026"/>
    <cellStyle name="注释 4 3 3 11" xfId="8027"/>
    <cellStyle name="好 3 2_2015.1.3县级预算表" xfId="8028"/>
    <cellStyle name="常规 4 2 4 2 2" xfId="8029"/>
    <cellStyle name="注释 4 3 3 12" xfId="8030"/>
    <cellStyle name="常规 4 2 4 2 3" xfId="8031"/>
    <cellStyle name="注释 4 3 3 13" xfId="8032"/>
    <cellStyle name="常规 4 2 4 2 4" xfId="8033"/>
    <cellStyle name="输入 2 3 2 2" xfId="8034"/>
    <cellStyle name="常规 4 2 4 2 5" xfId="8035"/>
    <cellStyle name="警告文本 5 3 3 7" xfId="8036"/>
    <cellStyle name="常规 4 2 4 3" xfId="8037"/>
    <cellStyle name="常规 4 2 4 3 2" xfId="8038"/>
    <cellStyle name="常规 4 2 4 3 3" xfId="8039"/>
    <cellStyle name="常规 4 2 4 3 4" xfId="8040"/>
    <cellStyle name="输入 2 3 3 2" xfId="8041"/>
    <cellStyle name="常规 4 2 4 3 5" xfId="8042"/>
    <cellStyle name="输入 2 3 3 3" xfId="8043"/>
    <cellStyle name="常规 4 2 4 3 6" xfId="8044"/>
    <cellStyle name="警告文本 5 3 3 8" xfId="8045"/>
    <cellStyle name="常规 4 2 4 4" xfId="8046"/>
    <cellStyle name="警告文本 5 3 3 9" xfId="8047"/>
    <cellStyle name="常规 4 2 4 5" xfId="8048"/>
    <cellStyle name="常规 4 2 4 6" xfId="8049"/>
    <cellStyle name="常规 4 2 4 7" xfId="8050"/>
    <cellStyle name="常规 4 2 4 8" xfId="8051"/>
    <cellStyle name="常规 4 2 4 9" xfId="8052"/>
    <cellStyle name="链接单元格 2 3 3 5" xfId="8053"/>
    <cellStyle name="常规 4 2 4_2016-2018年财政规划附表(2)" xfId="8054"/>
    <cellStyle name="输出 4 3 7" xfId="8055"/>
    <cellStyle name="常规 4 2 5" xfId="8056"/>
    <cellStyle name="常规 4 2 5 2" xfId="8057"/>
    <cellStyle name="常规 4 2 5 3" xfId="8058"/>
    <cellStyle name="常规 4 2 5 4" xfId="8059"/>
    <cellStyle name="常规 4 2 5 5" xfId="8060"/>
    <cellStyle name="输出 4 3 8" xfId="8061"/>
    <cellStyle name="常规 4 2 6" xfId="8062"/>
    <cellStyle name="常规 4 2 6 10" xfId="8063"/>
    <cellStyle name="汇总 3 6 12" xfId="8064"/>
    <cellStyle name="常规 4 2 6 2" xfId="8065"/>
    <cellStyle name="汇总 3 6 13" xfId="8066"/>
    <cellStyle name="常规 4 2 6 3" xfId="8067"/>
    <cellStyle name="常规 4 2 6 4" xfId="8068"/>
    <cellStyle name="常规 4 2 6 5" xfId="8069"/>
    <cellStyle name="常规 4 2 6 6" xfId="8070"/>
    <cellStyle name="常规 4 2 6 7" xfId="8071"/>
    <cellStyle name="常规 4 2 6 8" xfId="8072"/>
    <cellStyle name="常规 4 2 6 9" xfId="8073"/>
    <cellStyle name="常规 4 2_2015.1.3县级预算表" xfId="8074"/>
    <cellStyle name="常规 4 3" xfId="8075"/>
    <cellStyle name="常规 4 3 10" xfId="8076"/>
    <cellStyle name="常规 4 3 11" xfId="8077"/>
    <cellStyle name="常规 4 3 12" xfId="8078"/>
    <cellStyle name="常规 4 3 13" xfId="8079"/>
    <cellStyle name="常规 4 3 14" xfId="8080"/>
    <cellStyle name="常规 4 3 15" xfId="8081"/>
    <cellStyle name="常规 4 3 16" xfId="8082"/>
    <cellStyle name="常规 4 3 17" xfId="8083"/>
    <cellStyle name="常规 4 3 18" xfId="8084"/>
    <cellStyle name="输出 4 4 4" xfId="8085"/>
    <cellStyle name="常规 4 3 2" xfId="8086"/>
    <cellStyle name="解释性文本 8 12" xfId="8087"/>
    <cellStyle name="常规 4 3 2 10" xfId="8088"/>
    <cellStyle name="解释性文本 8 13" xfId="8089"/>
    <cellStyle name="常规 4 3 2 11" xfId="8090"/>
    <cellStyle name="常规 4 3 2 12" xfId="8091"/>
    <cellStyle name="常规 4 3 2 13" xfId="8092"/>
    <cellStyle name="常规 4 3 2 14" xfId="8093"/>
    <cellStyle name="常规 4 3 2 15" xfId="8094"/>
    <cellStyle name="常规 4 3 2 16" xfId="8095"/>
    <cellStyle name="常规 4 3 2 2" xfId="8096"/>
    <cellStyle name="常规 4 3 2 2 12" xfId="8097"/>
    <cellStyle name="常规 4 3 2 2 13" xfId="8098"/>
    <cellStyle name="常规 4 3 2 2 14" xfId="8099"/>
    <cellStyle name="常规 4 3 2 2 15" xfId="8100"/>
    <cellStyle name="常规 4 3 2 2 2" xfId="8101"/>
    <cellStyle name="常规 4 3 2 2 2 2" xfId="8102"/>
    <cellStyle name="常规 4 3 2 2 2 3" xfId="8103"/>
    <cellStyle name="常规 4 3 2 2 2 4" xfId="8104"/>
    <cellStyle name="常规 4 3 2 2 2 5" xfId="8105"/>
    <cellStyle name="常规 4 3 2 2 3" xfId="8106"/>
    <cellStyle name="常规 4 3 2 2 3 10" xfId="8107"/>
    <cellStyle name="常规 4 3 2 2 3 11" xfId="8108"/>
    <cellStyle name="常规 4 3 2 2 3 12" xfId="8109"/>
    <cellStyle name="常规 4 3 2 2 3 13" xfId="8110"/>
    <cellStyle name="常规 4 3 2 2 3 2" xfId="8111"/>
    <cellStyle name="常规 4 3 2 2 3 3" xfId="8112"/>
    <cellStyle name="常规 4 3 2 2 3 4" xfId="8113"/>
    <cellStyle name="常规 4 3 2 2 3 5" xfId="8114"/>
    <cellStyle name="常规 4 3 2 2 3 6" xfId="8115"/>
    <cellStyle name="常规 4 3 2 2 3 7" xfId="8116"/>
    <cellStyle name="常规 4 3 2 2 3 8" xfId="8117"/>
    <cellStyle name="常规 4 3 2 2 3 9" xfId="8118"/>
    <cellStyle name="常规 4 3 2 2 4" xfId="8119"/>
    <cellStyle name="常规 4 3 2 2 5" xfId="8120"/>
    <cellStyle name="常规 4 3 2 2 6" xfId="8121"/>
    <cellStyle name="常规 4 3 2 2 7" xfId="8122"/>
    <cellStyle name="常规 4 3 2 2 8" xfId="8123"/>
    <cellStyle name="常规 4 3 2 2 9" xfId="8124"/>
    <cellStyle name="常规 4 3 2 2_2016-2018年财政规划附表(2)" xfId="8125"/>
    <cellStyle name="常规 4 3 2 3" xfId="8126"/>
    <cellStyle name="常规 4 3 2 3 2" xfId="8127"/>
    <cellStyle name="常规 4 3 2 3 3" xfId="8128"/>
    <cellStyle name="常规 4 3 2 3 4" xfId="8129"/>
    <cellStyle name="常规 4 3 2 3 5" xfId="8130"/>
    <cellStyle name="常规 4 3 2 4" xfId="8131"/>
    <cellStyle name="常规 4 3 2 4 10" xfId="8132"/>
    <cellStyle name="常规 4 3 2 4 11" xfId="8133"/>
    <cellStyle name="常规 4 3 2 4 13" xfId="8134"/>
    <cellStyle name="常规 4 3 2 4 2" xfId="8135"/>
    <cellStyle name="常规 4 3 2 4 3" xfId="8136"/>
    <cellStyle name="常规 4 3 2 4 4" xfId="8137"/>
    <cellStyle name="常规 4 3 2 4 5" xfId="8138"/>
    <cellStyle name="常规 4 3 2 4 6" xfId="8139"/>
    <cellStyle name="常规 4 3 2 4 7" xfId="8140"/>
    <cellStyle name="常规 4 3 2 4 8" xfId="8141"/>
    <cellStyle name="输出 5 2 2" xfId="8142"/>
    <cellStyle name="常规 4 3 2 4 9" xfId="8143"/>
    <cellStyle name="常规 4 3 2 5" xfId="8144"/>
    <cellStyle name="常规 4 3 2 6" xfId="8145"/>
    <cellStyle name="常规 4 3 2 7" xfId="8146"/>
    <cellStyle name="常规 4 3 2 8" xfId="8147"/>
    <cellStyle name="常规 4 3 2_2015.1.3县级预算表" xfId="8148"/>
    <cellStyle name="输出 4 4 5" xfId="8149"/>
    <cellStyle name="常规 4 3 3" xfId="8150"/>
    <cellStyle name="解释性文本 2 3 3 8" xfId="8151"/>
    <cellStyle name="常规 4 3 3 10" xfId="8152"/>
    <cellStyle name="解释性文本 2 3 3 9" xfId="8153"/>
    <cellStyle name="常规 4 3 3 11" xfId="8154"/>
    <cellStyle name="常规 4 3 3 12" xfId="8155"/>
    <cellStyle name="常规 4 3 3 13" xfId="8156"/>
    <cellStyle name="常规 4 3 3 14" xfId="8157"/>
    <cellStyle name="链接单元格 2 5 2" xfId="8158"/>
    <cellStyle name="常规 4 3 3 15" xfId="8159"/>
    <cellStyle name="常规 4 3 3 2" xfId="8160"/>
    <cellStyle name="输入 2 6 11" xfId="8161"/>
    <cellStyle name="常规 4 3 3 2 2" xfId="8162"/>
    <cellStyle name="输入 2 6 12" xfId="8163"/>
    <cellStyle name="常规 4 3 3 2 3" xfId="8164"/>
    <cellStyle name="输入 2 6 13" xfId="8165"/>
    <cellStyle name="常规 4 3 3 2 4" xfId="8166"/>
    <cellStyle name="输入 3 2 2 2" xfId="8167"/>
    <cellStyle name="常规 4 3 3 2 5" xfId="8168"/>
    <cellStyle name="常规 4 3 3 3" xfId="8169"/>
    <cellStyle name="常规 4 3 3 3 10" xfId="8170"/>
    <cellStyle name="常规 4 3 3 3 11" xfId="8171"/>
    <cellStyle name="常规 4 3 3 3 12" xfId="8172"/>
    <cellStyle name="常规 4 3 3 3 13" xfId="8173"/>
    <cellStyle name="常规 4 3 3 3 2" xfId="8174"/>
    <cellStyle name="常规 4 3 3 3 3" xfId="8175"/>
    <cellStyle name="常规 4 3 3 3 4" xfId="8176"/>
    <cellStyle name="输入 3 2 3 2" xfId="8177"/>
    <cellStyle name="常规 4 3 3 3 5" xfId="8178"/>
    <cellStyle name="输入 3 2 3 3" xfId="8179"/>
    <cellStyle name="常规 4 3 3 3 6" xfId="8180"/>
    <cellStyle name="输入 3 2 3 4" xfId="8181"/>
    <cellStyle name="常规 4 3 3 3 7" xfId="8182"/>
    <cellStyle name="输入 3 2 3 5" xfId="8183"/>
    <cellStyle name="常规 4 3 3 3 8" xfId="8184"/>
    <cellStyle name="常规 4 3 3 3 9" xfId="8185"/>
    <cellStyle name="常规 4 3 3 4" xfId="8186"/>
    <cellStyle name="常规 4 3 3 5" xfId="8187"/>
    <cellStyle name="常规 4 3 3 6" xfId="8188"/>
    <cellStyle name="常规 4 3 3 7" xfId="8189"/>
    <cellStyle name="常规 4 3 3 8" xfId="8190"/>
    <cellStyle name="常规 4 3 3 9" xfId="8191"/>
    <cellStyle name="输出 4 4 6" xfId="8192"/>
    <cellStyle name="常规 4 3 4" xfId="8193"/>
    <cellStyle name="常规 4 3 4 10" xfId="8194"/>
    <cellStyle name="常规 4 3 4 2" xfId="8195"/>
    <cellStyle name="常规 4 3 4 2 2" xfId="8196"/>
    <cellStyle name="常规 4 3 4 2 3" xfId="8197"/>
    <cellStyle name="常规 4 3 4 3" xfId="8198"/>
    <cellStyle name="常规 4 3 4 3 10" xfId="8199"/>
    <cellStyle name="计算 4 4 13" xfId="8200"/>
    <cellStyle name="常规 4 3 4 3 2" xfId="8201"/>
    <cellStyle name="计算 4 4 14" xfId="8202"/>
    <cellStyle name="常规 4 3 4 3 3" xfId="8203"/>
    <cellStyle name="计算 4 4 15" xfId="8204"/>
    <cellStyle name="常规 4 3 4 3 4" xfId="8205"/>
    <cellStyle name="输入 3 3 3 2" xfId="8206"/>
    <cellStyle name="常规 4 3 4 3 5" xfId="8207"/>
    <cellStyle name="输入 3 3 3 3" xfId="8208"/>
    <cellStyle name="常规 4 3 4 3 6" xfId="8209"/>
    <cellStyle name="常规 4 3 4 4" xfId="8210"/>
    <cellStyle name="常规 4 3 4 5" xfId="8211"/>
    <cellStyle name="常规 4 3 4 6" xfId="8212"/>
    <cellStyle name="常规 4 3 4 7" xfId="8213"/>
    <cellStyle name="常规 4 3 4 8" xfId="8214"/>
    <cellStyle name="输出 4 4 7" xfId="8215"/>
    <cellStyle name="常规 4 3 5" xfId="8216"/>
    <cellStyle name="警告文本 2 3 11" xfId="8217"/>
    <cellStyle name="常规 4 3 5 2" xfId="8218"/>
    <cellStyle name="警告文本 2 3 12" xfId="8219"/>
    <cellStyle name="常规 4 3 5 3" xfId="8220"/>
    <cellStyle name="警告文本 2 3 13" xfId="8221"/>
    <cellStyle name="常规 4 3 5 4" xfId="8222"/>
    <cellStyle name="警告文本 2 3 14" xfId="8223"/>
    <cellStyle name="常规 4 3 5 5" xfId="8224"/>
    <cellStyle name="输出 4 4 8" xfId="8225"/>
    <cellStyle name="常规 4 3 6" xfId="8226"/>
    <cellStyle name="常规 4 3 6 10" xfId="8227"/>
    <cellStyle name="适中 3 3 15" xfId="8228"/>
    <cellStyle name="常规 4 3 6 2" xfId="8229"/>
    <cellStyle name="常规 4 3 6 3" xfId="8230"/>
    <cellStyle name="常规 4 3 6 4" xfId="8231"/>
    <cellStyle name="常规 4 3 6 5" xfId="8232"/>
    <cellStyle name="常规 4 3 6 6" xfId="8233"/>
    <cellStyle name="常规 4 3 6 7" xfId="8234"/>
    <cellStyle name="常规 4 3 6 8" xfId="8235"/>
    <cellStyle name="常规 4 3 6 9" xfId="8236"/>
    <cellStyle name="输出 4 4 9" xfId="8237"/>
    <cellStyle name="常规 4 3 7" xfId="8238"/>
    <cellStyle name="常规 4 3 8" xfId="8239"/>
    <cellStyle name="常规 4 3 9" xfId="8240"/>
    <cellStyle name="常规 4 3_2015.1.3县级预算表" xfId="8241"/>
    <cellStyle name="常规 4 4" xfId="8242"/>
    <cellStyle name="输出 4 5 4" xfId="8243"/>
    <cellStyle name="常规 4 4 2" xfId="8244"/>
    <cellStyle name="常规 4 4 2 2" xfId="8245"/>
    <cellStyle name="常规 4 4 2 3" xfId="8246"/>
    <cellStyle name="常规 4 4 2 4" xfId="8247"/>
    <cellStyle name="常规 4 4 2 5" xfId="8248"/>
    <cellStyle name="输出 4 5 5" xfId="8249"/>
    <cellStyle name="常规 4 4 3" xfId="8250"/>
    <cellStyle name="常规 4 4 3 2" xfId="8251"/>
    <cellStyle name="常规 4 4 3 3" xfId="8252"/>
    <cellStyle name="常规 4 4 3 4" xfId="8253"/>
    <cellStyle name="常规 4 4 3 5" xfId="8254"/>
    <cellStyle name="常规 4 4 4" xfId="8255"/>
    <cellStyle name="常规 4 4 5" xfId="8256"/>
    <cellStyle name="常规 4 4 6" xfId="8257"/>
    <cellStyle name="常规 4 4 7" xfId="8258"/>
    <cellStyle name="注释 7 10" xfId="8259"/>
    <cellStyle name="输出 5 17" xfId="8260"/>
    <cellStyle name="常规 4 4_2016-2018年财政规划附表(2)" xfId="8261"/>
    <cellStyle name="常规 4 5" xfId="8262"/>
    <cellStyle name="常规 4 5 2 2" xfId="8263"/>
    <cellStyle name="常规 4 5 2 3" xfId="8264"/>
    <cellStyle name="常规 4 5 2 4" xfId="8265"/>
    <cellStyle name="常规 4 5 2 5" xfId="8266"/>
    <cellStyle name="注释 2 3 3 13" xfId="8267"/>
    <cellStyle name="常规 4 5 3 2" xfId="8268"/>
    <cellStyle name="常规 4 5 3 3" xfId="8269"/>
    <cellStyle name="常规 4 5 3 4" xfId="8270"/>
    <cellStyle name="常规 4 5 3 5" xfId="8271"/>
    <cellStyle name="常规 4 5_2016-2018年财政规划附表(2)" xfId="8272"/>
    <cellStyle name="解释性文本 4 2 3 2" xfId="8273"/>
    <cellStyle name="常规 4 6" xfId="8274"/>
    <cellStyle name="链接单元格 9" xfId="8275"/>
    <cellStyle name="常规 4 6 2" xfId="8276"/>
    <cellStyle name="常规 4 6 3" xfId="8277"/>
    <cellStyle name="常规 4 6 4" xfId="8278"/>
    <cellStyle name="常规 4 6 5" xfId="8279"/>
    <cellStyle name="解释性文本 4 2 3 3" xfId="8280"/>
    <cellStyle name="常规 4 7" xfId="8281"/>
    <cellStyle name="常规 4 7 3" xfId="8282"/>
    <cellStyle name="常规 4 7 4" xfId="8283"/>
    <cellStyle name="常规 4 7 5" xfId="8284"/>
    <cellStyle name="输入 4_2015.1.3县级预算表" xfId="8285"/>
    <cellStyle name="解释性文本 4 2 3 4" xfId="8286"/>
    <cellStyle name="常规 4 8" xfId="8287"/>
    <cellStyle name="解释性文本 4 2 3 5" xfId="8288"/>
    <cellStyle name="常规 4 9" xfId="8289"/>
    <cellStyle name="检查单元格 4 3 3 6" xfId="8290"/>
    <cellStyle name="常规 5" xfId="8291"/>
    <cellStyle name="常规 5 10" xfId="8292"/>
    <cellStyle name="常规 5 11" xfId="8293"/>
    <cellStyle name="常规 5 12" xfId="8294"/>
    <cellStyle name="常规 5 13" xfId="8295"/>
    <cellStyle name="常规 5 14" xfId="8296"/>
    <cellStyle name="常规 5 15" xfId="8297"/>
    <cellStyle name="常规 5 16" xfId="8298"/>
    <cellStyle name="常规 5 17" xfId="8299"/>
    <cellStyle name="常规 5 18" xfId="8300"/>
    <cellStyle name="常规 5 2" xfId="8301"/>
    <cellStyle name="常规 5 2 10" xfId="8302"/>
    <cellStyle name="常规 5 2 11" xfId="8303"/>
    <cellStyle name="常规 5 2 12" xfId="8304"/>
    <cellStyle name="常规 5 2 13" xfId="8305"/>
    <cellStyle name="常规 5 2 14" xfId="8306"/>
    <cellStyle name="常规 5 2 15" xfId="8307"/>
    <cellStyle name="常规 5 2 16" xfId="8308"/>
    <cellStyle name="输出 5 3 4" xfId="8309"/>
    <cellStyle name="常规 5 2 2" xfId="8310"/>
    <cellStyle name="常规 5 2 2 10" xfId="8311"/>
    <cellStyle name="常规 5 2 2 11" xfId="8312"/>
    <cellStyle name="常规 5 2 2 12" xfId="8313"/>
    <cellStyle name="常规 5 2 2 13" xfId="8314"/>
    <cellStyle name="常规 5 2 2 14" xfId="8315"/>
    <cellStyle name="常规 5 2 2 15" xfId="8316"/>
    <cellStyle name="输入 2 3_2016-2018年财政规划附表(2)" xfId="8317"/>
    <cellStyle name="常规 5 2 2 2" xfId="8318"/>
    <cellStyle name="常规 5 2 2 2 2" xfId="8319"/>
    <cellStyle name="常规 5 2 2 2 3" xfId="8320"/>
    <cellStyle name="常规 5 2 2 2 4" xfId="8321"/>
    <cellStyle name="常规 5 2 2 2 5" xfId="8322"/>
    <cellStyle name="常规 5 2 2 3" xfId="8323"/>
    <cellStyle name="常规 5 2 2 3 10" xfId="8324"/>
    <cellStyle name="常规 5 2 2 3 11" xfId="8325"/>
    <cellStyle name="常规 5 2 2 3 12" xfId="8326"/>
    <cellStyle name="常规 5 2 2 3 13" xfId="8327"/>
    <cellStyle name="常规 5 2 2 3 2" xfId="8328"/>
    <cellStyle name="常规 5 2 2 3 3" xfId="8329"/>
    <cellStyle name="常规 5 2 2 3 4" xfId="8330"/>
    <cellStyle name="常规 5 2 2 3 5" xfId="8331"/>
    <cellStyle name="常规 5 2 2 3 6" xfId="8332"/>
    <cellStyle name="常规 5 2 2 3 7" xfId="8333"/>
    <cellStyle name="常规 5 2 2 3 8" xfId="8334"/>
    <cellStyle name="常规 5 2 2 3 9" xfId="8335"/>
    <cellStyle name="常规 5 2 2 4" xfId="8336"/>
    <cellStyle name="常规 5 2 2 5" xfId="8337"/>
    <cellStyle name="常规 5 2 2_2016-2018年财政规划附表(2)" xfId="8338"/>
    <cellStyle name="输出 5 3 5" xfId="8339"/>
    <cellStyle name="常规 5 2 3" xfId="8340"/>
    <cellStyle name="常规 5 2 3 2" xfId="8341"/>
    <cellStyle name="常规 5 2 3 3" xfId="8342"/>
    <cellStyle name="常规 5 2 3 4" xfId="8343"/>
    <cellStyle name="常规 5 2 3 5" xfId="8344"/>
    <cellStyle name="输出 5 3 6" xfId="8345"/>
    <cellStyle name="解释性文本 6_2016-2018年财政规划附表(2)" xfId="8346"/>
    <cellStyle name="常规 5 2 4" xfId="8347"/>
    <cellStyle name="链接单元格 2 3 2 2" xfId="8348"/>
    <cellStyle name="常规 5 2 4 10" xfId="8349"/>
    <cellStyle name="链接单元格 2 3 2 3" xfId="8350"/>
    <cellStyle name="常规 5 2 4 11" xfId="8351"/>
    <cellStyle name="链接单元格 2 3 2 4" xfId="8352"/>
    <cellStyle name="常规 5 2 4 12" xfId="8353"/>
    <cellStyle name="链接单元格 2 3 2 5" xfId="8354"/>
    <cellStyle name="常规 5 2 4 13" xfId="8355"/>
    <cellStyle name="常规 5 2 4 2" xfId="8356"/>
    <cellStyle name="常规 5 2 4 3" xfId="8357"/>
    <cellStyle name="常规 5 2 4 4" xfId="8358"/>
    <cellStyle name="常规 5 2 4 5" xfId="8359"/>
    <cellStyle name="常规 5 2 4 6" xfId="8360"/>
    <cellStyle name="常规 5 2 4 7" xfId="8361"/>
    <cellStyle name="常规 5 2 4 8" xfId="8362"/>
    <cellStyle name="常规 5 2 4 9" xfId="8363"/>
    <cellStyle name="输出 5 3 7" xfId="8364"/>
    <cellStyle name="常规 5 2 5" xfId="8365"/>
    <cellStyle name="输出 5 3 8" xfId="8366"/>
    <cellStyle name="常规 5 2 6" xfId="8367"/>
    <cellStyle name="输出 5 3 9" xfId="8368"/>
    <cellStyle name="计算 4 4_2016-2018年财政规划附表(2)" xfId="8369"/>
    <cellStyle name="常规 5 2 7" xfId="8370"/>
    <cellStyle name="常规 5 2 8" xfId="8371"/>
    <cellStyle name="常规 5 2 9" xfId="8372"/>
    <cellStyle name="常规 5 3" xfId="8373"/>
    <cellStyle name="常规 5 3 10" xfId="8374"/>
    <cellStyle name="常规 5 3 11" xfId="8375"/>
    <cellStyle name="常规 5 3 12" xfId="8376"/>
    <cellStyle name="常规 5 3 13" xfId="8377"/>
    <cellStyle name="常规 5 3 14" xfId="8378"/>
    <cellStyle name="常规 5 3 15" xfId="8379"/>
    <cellStyle name="常规 5 3 2 2" xfId="8380"/>
    <cellStyle name="常规 5 3 2 3" xfId="8381"/>
    <cellStyle name="常规 5 3 2 4" xfId="8382"/>
    <cellStyle name="常规 5 3 2 5" xfId="8383"/>
    <cellStyle name="常规 5 3 3 10" xfId="8384"/>
    <cellStyle name="常规 5 3 3 11" xfId="8385"/>
    <cellStyle name="常规 5 3 3 12" xfId="8386"/>
    <cellStyle name="常规 5 3 3 13" xfId="8387"/>
    <cellStyle name="常规 5 3 3 2" xfId="8388"/>
    <cellStyle name="常规 5 3 3 3" xfId="8389"/>
    <cellStyle name="常规 5 3 3 4" xfId="8390"/>
    <cellStyle name="常规 5 3 3 5" xfId="8391"/>
    <cellStyle name="常规 5 3 3 6" xfId="8392"/>
    <cellStyle name="常规 5 3 3 7" xfId="8393"/>
    <cellStyle name="常规 5 3 3 8" xfId="8394"/>
    <cellStyle name="常规 5 3 5" xfId="8395"/>
    <cellStyle name="常规 5 3 6" xfId="8396"/>
    <cellStyle name="常规 5 3 7" xfId="8397"/>
    <cellStyle name="常规 5 3 8" xfId="8398"/>
    <cellStyle name="常规 5 3 9" xfId="8399"/>
    <cellStyle name="常规 5 3_2016-2018年财政规划附表(2)" xfId="8400"/>
    <cellStyle name="常规 5 4" xfId="8401"/>
    <cellStyle name="常规 5 4 10" xfId="8402"/>
    <cellStyle name="常规 5 4 11" xfId="8403"/>
    <cellStyle name="常规 5 4 12" xfId="8404"/>
    <cellStyle name="常规 5 4 13" xfId="8405"/>
    <cellStyle name="链接单元格 4 3 2 2" xfId="8406"/>
    <cellStyle name="常规 5 4 14" xfId="8407"/>
    <cellStyle name="链接单元格 4 3 2 3" xfId="8408"/>
    <cellStyle name="常规 5 4 15" xfId="8409"/>
    <cellStyle name="输出 5 5 4" xfId="8410"/>
    <cellStyle name="链接单元格 5 2 3 6" xfId="8411"/>
    <cellStyle name="常规 5 4 2" xfId="8412"/>
    <cellStyle name="常规 5 4 2 2" xfId="8413"/>
    <cellStyle name="常规 5 4 2 3" xfId="8414"/>
    <cellStyle name="常规 5 4 2 4" xfId="8415"/>
    <cellStyle name="常规 5 4 2 5" xfId="8416"/>
    <cellStyle name="输出 5 5 5" xfId="8417"/>
    <cellStyle name="链接单元格 5 2 3 7" xfId="8418"/>
    <cellStyle name="常规 5 4 3" xfId="8419"/>
    <cellStyle name="常规 5 4 3 10" xfId="8420"/>
    <cellStyle name="常规 5 4 3 11" xfId="8421"/>
    <cellStyle name="常规 5 4 3 12" xfId="8422"/>
    <cellStyle name="好 3 2 2 2 2" xfId="8423"/>
    <cellStyle name="常规 5 4 3 13" xfId="8424"/>
    <cellStyle name="常规 5 4 3 2" xfId="8425"/>
    <cellStyle name="常规 5 4 3 3" xfId="8426"/>
    <cellStyle name="常规 5 4 3 4" xfId="8427"/>
    <cellStyle name="常规 5 4 3 5" xfId="8428"/>
    <cellStyle name="常规 5 4 3 6" xfId="8429"/>
    <cellStyle name="常规 5 4 3 7" xfId="8430"/>
    <cellStyle name="常规 5 4 3 8" xfId="8431"/>
    <cellStyle name="常规 5 4 3 9" xfId="8432"/>
    <cellStyle name="输出 5 5 6" xfId="8433"/>
    <cellStyle name="链接单元格 5 2 3 8" xfId="8434"/>
    <cellStyle name="常规 5 4 4" xfId="8435"/>
    <cellStyle name="输出 5 5 7" xfId="8436"/>
    <cellStyle name="链接单元格 5 2 3 9" xfId="8437"/>
    <cellStyle name="常规 5 4 5" xfId="8438"/>
    <cellStyle name="输出 5 5 8" xfId="8439"/>
    <cellStyle name="常规 5 4 6" xfId="8440"/>
    <cellStyle name="输出 5 5 9" xfId="8441"/>
    <cellStyle name="常规 5 4 7" xfId="8442"/>
    <cellStyle name="常规 5 4 8" xfId="8443"/>
    <cellStyle name="常规 5 4 9" xfId="8444"/>
    <cellStyle name="检查单元格 5 10" xfId="8445"/>
    <cellStyle name="常规 5 4_2016-2018年财政规划附表(2)" xfId="8446"/>
    <cellStyle name="常规 5 5" xfId="8447"/>
    <cellStyle name="常规 5 5 2" xfId="8448"/>
    <cellStyle name="输入 4 2 2 10" xfId="8449"/>
    <cellStyle name="常规 5 5 3" xfId="8450"/>
    <cellStyle name="输入 4 2 2 11" xfId="8451"/>
    <cellStyle name="常规 5 5 4" xfId="8452"/>
    <cellStyle name="输入 4 2 2 12" xfId="8453"/>
    <cellStyle name="常规 5 5 5" xfId="8454"/>
    <cellStyle name="解释性文本 4 2 4 2" xfId="8455"/>
    <cellStyle name="常规 5 6" xfId="8456"/>
    <cellStyle name="常规 5 6 10" xfId="8457"/>
    <cellStyle name="常规 5 6 11" xfId="8458"/>
    <cellStyle name="常规 5 6 12" xfId="8459"/>
    <cellStyle name="常规 5 6 2" xfId="8460"/>
    <cellStyle name="常规 5 6 3" xfId="8461"/>
    <cellStyle name="常规 5 6 4" xfId="8462"/>
    <cellStyle name="常规 5 6 5" xfId="8463"/>
    <cellStyle name="常规 5 6 6" xfId="8464"/>
    <cellStyle name="常规 5 6 7" xfId="8465"/>
    <cellStyle name="常规 5 6 8" xfId="8466"/>
    <cellStyle name="常规 5 6 9" xfId="8467"/>
    <cellStyle name="解释性文本 4 2 4 3" xfId="8468"/>
    <cellStyle name="常规 5 7" xfId="8469"/>
    <cellStyle name="解释性文本 4 2 4 4" xfId="8470"/>
    <cellStyle name="常规 5 8" xfId="8471"/>
    <cellStyle name="解释性文本 4 2 4 5" xfId="8472"/>
    <cellStyle name="常规 5 9" xfId="8473"/>
    <cellStyle name="常规 5_2015.1.3县级预算表" xfId="8474"/>
    <cellStyle name="检查单元格 4 3 3 7" xfId="8475"/>
    <cellStyle name="常规 6" xfId="8476"/>
    <cellStyle name="常规 6 10" xfId="8477"/>
    <cellStyle name="常规 6 11" xfId="8478"/>
    <cellStyle name="好 4 2 2 2 2" xfId="8479"/>
    <cellStyle name="常规 6 12" xfId="8480"/>
    <cellStyle name="好 4 2 2 2 3" xfId="8481"/>
    <cellStyle name="常规 6 13" xfId="8482"/>
    <cellStyle name="汇总 4 3 2 2" xfId="8483"/>
    <cellStyle name="常规 6 2 10" xfId="8484"/>
    <cellStyle name="汇总 4 3 2 3" xfId="8485"/>
    <cellStyle name="常规 6 2 11" xfId="8486"/>
    <cellStyle name="汇总 4 3 2 4" xfId="8487"/>
    <cellStyle name="常规 6 2 12" xfId="8488"/>
    <cellStyle name="汇总 4 3 2 5" xfId="8489"/>
    <cellStyle name="常规 6 2 13" xfId="8490"/>
    <cellStyle name="常规 6 2 14" xfId="8491"/>
    <cellStyle name="常规 6 2 15" xfId="8492"/>
    <cellStyle name="常规 6 2 16" xfId="8493"/>
    <cellStyle name="输出 6 3 4" xfId="8494"/>
    <cellStyle name="常规 6 2 2" xfId="8495"/>
    <cellStyle name="解释性文本 4 2 2 3 6" xfId="8496"/>
    <cellStyle name="常规 6 2 2 11" xfId="8497"/>
    <cellStyle name="解释性文本 4 2 2 3 7" xfId="8498"/>
    <cellStyle name="常规 6 2 2 12" xfId="8499"/>
    <cellStyle name="解释性文本 4 2 2 3 8" xfId="8500"/>
    <cellStyle name="常规 6 2 2 13" xfId="8501"/>
    <cellStyle name="解释性文本 4 2 2 3 9" xfId="8502"/>
    <cellStyle name="常规 6 2 2 14" xfId="8503"/>
    <cellStyle name="常规 6 2 2 15" xfId="8504"/>
    <cellStyle name="常规 6 2 2 2" xfId="8505"/>
    <cellStyle name="常规 6 2 2 2 2" xfId="8506"/>
    <cellStyle name="常规 6 2 2 2 3" xfId="8507"/>
    <cellStyle name="常规 6 2 2 2 4" xfId="8508"/>
    <cellStyle name="常规 6 2 2 2 5" xfId="8509"/>
    <cellStyle name="常规 6 2 2 3" xfId="8510"/>
    <cellStyle name="常规 6 2 2 3 10" xfId="8511"/>
    <cellStyle name="常规 6 2 2 3 11" xfId="8512"/>
    <cellStyle name="常规 6 2 2 3 12" xfId="8513"/>
    <cellStyle name="常规 6 2 2 3 13" xfId="8514"/>
    <cellStyle name="常规 6 2 2 3 2" xfId="8515"/>
    <cellStyle name="常规 6 2 2 3 3" xfId="8516"/>
    <cellStyle name="常规 6 2 2 3 4" xfId="8517"/>
    <cellStyle name="常规 6 2 2 3 5" xfId="8518"/>
    <cellStyle name="常规 6 2 2 3 6" xfId="8519"/>
    <cellStyle name="常规 6 2 2 3 7" xfId="8520"/>
    <cellStyle name="常规 6 2 2 3 8" xfId="8521"/>
    <cellStyle name="常规 6 2 2 3 9" xfId="8522"/>
    <cellStyle name="常规 6 2 2 4" xfId="8523"/>
    <cellStyle name="常规 6 2 2 5" xfId="8524"/>
    <cellStyle name="解释性文本 4 2 2 10" xfId="8525"/>
    <cellStyle name="常规 6 2 2 6" xfId="8526"/>
    <cellStyle name="解释性文本 4 2 2 12" xfId="8527"/>
    <cellStyle name="常规 6 2 2 8" xfId="8528"/>
    <cellStyle name="解释性文本 4 2 2 13" xfId="8529"/>
    <cellStyle name="常规 6 2 2 9" xfId="8530"/>
    <cellStyle name="解释性文本 2 4 12" xfId="8531"/>
    <cellStyle name="常规 6 2 2_2016-2018年财政规划附表(2)" xfId="8532"/>
    <cellStyle name="输出 6 3 5" xfId="8533"/>
    <cellStyle name="常规 6 2 3" xfId="8534"/>
    <cellStyle name="常规 6 2 3 2" xfId="8535"/>
    <cellStyle name="输出 6 3 6" xfId="8536"/>
    <cellStyle name="常规 6 2 4" xfId="8537"/>
    <cellStyle name="常规 6 2 4 10" xfId="8538"/>
    <cellStyle name="常规 6 2 4 11" xfId="8539"/>
    <cellStyle name="常规 6 2 4 12" xfId="8540"/>
    <cellStyle name="常规 6 2 4 13" xfId="8541"/>
    <cellStyle name="常规 6 2 4 2" xfId="8542"/>
    <cellStyle name="输出 6 3 7" xfId="8543"/>
    <cellStyle name="常规 6 2 5" xfId="8544"/>
    <cellStyle name="输出 6 3 8" xfId="8545"/>
    <cellStyle name="常规 6 2 6" xfId="8546"/>
    <cellStyle name="输出 6 3 9" xfId="8547"/>
    <cellStyle name="常规 6 2 7" xfId="8548"/>
    <cellStyle name="常规 6 2 8" xfId="8549"/>
    <cellStyle name="常规 6 2_2015.1.3县级预算表" xfId="8550"/>
    <cellStyle name="常规 6 3" xfId="8551"/>
    <cellStyle name="常规 6 3 10" xfId="8552"/>
    <cellStyle name="常规 6 3 11" xfId="8553"/>
    <cellStyle name="常规 6 3 12" xfId="8554"/>
    <cellStyle name="常规 6 3 13" xfId="8555"/>
    <cellStyle name="常规 6 3 14" xfId="8556"/>
    <cellStyle name="常规 6 3 15" xfId="8557"/>
    <cellStyle name="常规 6 3 2" xfId="8558"/>
    <cellStyle name="常规 6 3 2 2" xfId="8559"/>
    <cellStyle name="常规 6 3 2 3" xfId="8560"/>
    <cellStyle name="常规 6 3 2 4" xfId="8561"/>
    <cellStyle name="常规 6 3 2 5" xfId="8562"/>
    <cellStyle name="常规 6 3 3" xfId="8563"/>
    <cellStyle name="常规 6 3 3 10" xfId="8564"/>
    <cellStyle name="常规 6 3 3 11" xfId="8565"/>
    <cellStyle name="常规 6 3 3 12" xfId="8566"/>
    <cellStyle name="常规 6 3 3 13" xfId="8567"/>
    <cellStyle name="常规 6 3 3 2" xfId="8568"/>
    <cellStyle name="常规 6 3 3 3" xfId="8569"/>
    <cellStyle name="常规 6 3 3 4" xfId="8570"/>
    <cellStyle name="常规 6 3 3 5" xfId="8571"/>
    <cellStyle name="常规 6 3 3 6" xfId="8572"/>
    <cellStyle name="常规 6 3 3 7" xfId="8573"/>
    <cellStyle name="常规 6 3 3 8" xfId="8574"/>
    <cellStyle name="常规 6 3 3 9" xfId="8575"/>
    <cellStyle name="常规 6 3 4" xfId="8576"/>
    <cellStyle name="常规 6 3 5" xfId="8577"/>
    <cellStyle name="常规 6 3 6" xfId="8578"/>
    <cellStyle name="常规 6 3 7" xfId="8579"/>
    <cellStyle name="常规 6 3 8" xfId="8580"/>
    <cellStyle name="常规 6 3 9" xfId="8581"/>
    <cellStyle name="常规 6 4" xfId="8582"/>
    <cellStyle name="常规 6 4 10" xfId="8583"/>
    <cellStyle name="常规 6 4 11" xfId="8584"/>
    <cellStyle name="常规 6 4 12" xfId="8585"/>
    <cellStyle name="常规 6 4 13" xfId="8586"/>
    <cellStyle name="常规 6 4 14" xfId="8587"/>
    <cellStyle name="常规 6 4 15" xfId="8588"/>
    <cellStyle name="常规 6 4 2 2" xfId="8589"/>
    <cellStyle name="常规 6 4 2 3" xfId="8590"/>
    <cellStyle name="常规 6 4 2 4" xfId="8591"/>
    <cellStyle name="常规 6 4 2 5" xfId="8592"/>
    <cellStyle name="常规 6 4 3 11" xfId="8593"/>
    <cellStyle name="常规 6 4 3 12" xfId="8594"/>
    <cellStyle name="常规 6 4 3 13" xfId="8595"/>
    <cellStyle name="常规 6 4 3 2" xfId="8596"/>
    <cellStyle name="常规 6 4 3 3" xfId="8597"/>
    <cellStyle name="常规 6 4 3 4" xfId="8598"/>
    <cellStyle name="常规 6 4 3 5" xfId="8599"/>
    <cellStyle name="常规 6 4 3 6" xfId="8600"/>
    <cellStyle name="常规 6 4 3 7" xfId="8601"/>
    <cellStyle name="常规 6 4 3 8" xfId="8602"/>
    <cellStyle name="常规 6 4 3 9" xfId="8603"/>
    <cellStyle name="链接单元格 5 3 3 9" xfId="8604"/>
    <cellStyle name="常规 6 4 5" xfId="8605"/>
    <cellStyle name="常规 6 4 6" xfId="8606"/>
    <cellStyle name="常规 6 4 7" xfId="8607"/>
    <cellStyle name="常规 6 4 8" xfId="8608"/>
    <cellStyle name="常规 6 4 9" xfId="8609"/>
    <cellStyle name="链接单元格 4 2 4 12" xfId="8610"/>
    <cellStyle name="常规 6 4_2016-2018年财政规划附表(2)" xfId="8611"/>
    <cellStyle name="常规 6 5" xfId="8612"/>
    <cellStyle name="常规 6 5 2" xfId="8613"/>
    <cellStyle name="常规 6 5 3" xfId="8614"/>
    <cellStyle name="常规 6 5 4" xfId="8615"/>
    <cellStyle name="常规 6 5 5" xfId="8616"/>
    <cellStyle name="常规 6 6" xfId="8617"/>
    <cellStyle name="常规 6 6 10" xfId="8618"/>
    <cellStyle name="常规 6 6 11" xfId="8619"/>
    <cellStyle name="常规 6 6 12" xfId="8620"/>
    <cellStyle name="常规 6 6 13" xfId="8621"/>
    <cellStyle name="常规 6 6 2" xfId="8622"/>
    <cellStyle name="常规 6 6 3" xfId="8623"/>
    <cellStyle name="常规 6 6 4" xfId="8624"/>
    <cellStyle name="常规 6 6 5" xfId="8625"/>
    <cellStyle name="常规 6 6 6" xfId="8626"/>
    <cellStyle name="常规 6 6 7" xfId="8627"/>
    <cellStyle name="常规 6 6 8" xfId="8628"/>
    <cellStyle name="常规 6 6 9" xfId="8629"/>
    <cellStyle name="常规 6 7" xfId="8630"/>
    <cellStyle name="常规 6 8" xfId="8631"/>
    <cellStyle name="常规 6 9" xfId="8632"/>
    <cellStyle name="常规 6_2015.1.3县级预算表" xfId="8633"/>
    <cellStyle name="检查单元格 4 3 3 8" xfId="8634"/>
    <cellStyle name="常规 7" xfId="8635"/>
    <cellStyle name="常规 7 10" xfId="8636"/>
    <cellStyle name="常规 7 11" xfId="8637"/>
    <cellStyle name="常规 7 12" xfId="8638"/>
    <cellStyle name="计算 4 5 2" xfId="8639"/>
    <cellStyle name="常规 7 13" xfId="8640"/>
    <cellStyle name="计算 4 5 3" xfId="8641"/>
    <cellStyle name="常规 7 14" xfId="8642"/>
    <cellStyle name="计算 4 5 4" xfId="8643"/>
    <cellStyle name="常规 7 15" xfId="8644"/>
    <cellStyle name="适中 6 3 2" xfId="8645"/>
    <cellStyle name="计算 4 5 5" xfId="8646"/>
    <cellStyle name="常规 7 16" xfId="8647"/>
    <cellStyle name="适中 6 3 3" xfId="8648"/>
    <cellStyle name="常规 7 17" xfId="8649"/>
    <cellStyle name="常规 7 2" xfId="8650"/>
    <cellStyle name="常规 7 2 10" xfId="8651"/>
    <cellStyle name="常规 7 2 11" xfId="8652"/>
    <cellStyle name="常规 7 2 12" xfId="8653"/>
    <cellStyle name="常规 7 2 13" xfId="8654"/>
    <cellStyle name="常规 7 2 14" xfId="8655"/>
    <cellStyle name="常规 7 2 15" xfId="8656"/>
    <cellStyle name="输出 7 3 4" xfId="8657"/>
    <cellStyle name="常规 7 2 2" xfId="8658"/>
    <cellStyle name="常规 7 2 2 2" xfId="8659"/>
    <cellStyle name="常规 7 2 2 3" xfId="8660"/>
    <cellStyle name="常规 7 2 2 4" xfId="8661"/>
    <cellStyle name="常规 7 2 2 5" xfId="8662"/>
    <cellStyle name="输出 7 3 5" xfId="8663"/>
    <cellStyle name="常规 7 2 3" xfId="8664"/>
    <cellStyle name="常规 7 2 3 10" xfId="8665"/>
    <cellStyle name="常规 7 2 3 11" xfId="8666"/>
    <cellStyle name="常规 7 2 3 2" xfId="8667"/>
    <cellStyle name="输出 2 2 2 2 2" xfId="8668"/>
    <cellStyle name="常规 7 2 3 3" xfId="8669"/>
    <cellStyle name="输出 2 2 2 2 3" xfId="8670"/>
    <cellStyle name="常规 7 2 3 4" xfId="8671"/>
    <cellStyle name="输出 2 2 2 2 4" xfId="8672"/>
    <cellStyle name="常规 7 2 3 5" xfId="8673"/>
    <cellStyle name="输出 2 2 2 2 5" xfId="8674"/>
    <cellStyle name="常规 7 2 3 6" xfId="8675"/>
    <cellStyle name="输出 7 3 6" xfId="8676"/>
    <cellStyle name="常规 7 2 4" xfId="8677"/>
    <cellStyle name="输出 7 3 7" xfId="8678"/>
    <cellStyle name="常规 7 2 5" xfId="8679"/>
    <cellStyle name="输出 7 3 8" xfId="8680"/>
    <cellStyle name="常规 7 2 6" xfId="8681"/>
    <cellStyle name="输出 7 3 9" xfId="8682"/>
    <cellStyle name="常规 7 2 7" xfId="8683"/>
    <cellStyle name="常规 7 2 8" xfId="8684"/>
    <cellStyle name="常规 7 2 9" xfId="8685"/>
    <cellStyle name="常规 7 2_2016-2018年财政规划附表(2)" xfId="8686"/>
    <cellStyle name="常规 7 3" xfId="8687"/>
    <cellStyle name="常规 7 3 10" xfId="8688"/>
    <cellStyle name="常规 7 3 11" xfId="8689"/>
    <cellStyle name="常规 7 3 12" xfId="8690"/>
    <cellStyle name="常规 7 3 13" xfId="8691"/>
    <cellStyle name="常规 7 3 14" xfId="8692"/>
    <cellStyle name="常规 7 3 15" xfId="8693"/>
    <cellStyle name="常规 7 3 2" xfId="8694"/>
    <cellStyle name="常规 7 3 2 2" xfId="8695"/>
    <cellStyle name="常规 7 3 2 3" xfId="8696"/>
    <cellStyle name="常规 7 3 2 4" xfId="8697"/>
    <cellStyle name="常规 7 3 2 5" xfId="8698"/>
    <cellStyle name="常规 7 3 3" xfId="8699"/>
    <cellStyle name="常规 7 3 3 10" xfId="8700"/>
    <cellStyle name="常规 7 3 3 11" xfId="8701"/>
    <cellStyle name="常规 7 3 3 12" xfId="8702"/>
    <cellStyle name="常规 7 3 3 13" xfId="8703"/>
    <cellStyle name="常规 7 3 3 2" xfId="8704"/>
    <cellStyle name="常规 7 3 3 3" xfId="8705"/>
    <cellStyle name="常规 7 3 3 4" xfId="8706"/>
    <cellStyle name="常规 7 3 3 5" xfId="8707"/>
    <cellStyle name="常规 7 3 3 6" xfId="8708"/>
    <cellStyle name="常规 7 3 3 7" xfId="8709"/>
    <cellStyle name="常规 7 3 3 8" xfId="8710"/>
    <cellStyle name="常规 7 3 3 9" xfId="8711"/>
    <cellStyle name="常规 7 3 4" xfId="8712"/>
    <cellStyle name="常规 7 3 5" xfId="8713"/>
    <cellStyle name="常规 7 3 6" xfId="8714"/>
    <cellStyle name="常规 7 3 7" xfId="8715"/>
    <cellStyle name="常规 7 3 8" xfId="8716"/>
    <cellStyle name="常规 7 3 9" xfId="8717"/>
    <cellStyle name="常规 7 3_2016-2018年财政规划附表(2)" xfId="8718"/>
    <cellStyle name="警告文本 4 2 2 3 10" xfId="8719"/>
    <cellStyle name="常规 7 4" xfId="8720"/>
    <cellStyle name="常规 7 4 2" xfId="8721"/>
    <cellStyle name="常规 7 4 3" xfId="8722"/>
    <cellStyle name="常规 7 4 4" xfId="8723"/>
    <cellStyle name="常规 7 4 5" xfId="8724"/>
    <cellStyle name="警告文本 4 2 2 3 11" xfId="8725"/>
    <cellStyle name="常规 7 5" xfId="8726"/>
    <cellStyle name="常规 7 5 10" xfId="8727"/>
    <cellStyle name="常规 7 5 11" xfId="8728"/>
    <cellStyle name="常规 7 5 12" xfId="8729"/>
    <cellStyle name="常规 7 5 13" xfId="8730"/>
    <cellStyle name="链接单元格 3_2015.1.3县级预算表" xfId="8731"/>
    <cellStyle name="常规 7 5 2" xfId="8732"/>
    <cellStyle name="常规 7 5 3" xfId="8733"/>
    <cellStyle name="常规 7 5 4" xfId="8734"/>
    <cellStyle name="适中 6 3 10" xfId="8735"/>
    <cellStyle name="常规 7 5 5" xfId="8736"/>
    <cellStyle name="警告文本 4 2 2 3 12" xfId="8737"/>
    <cellStyle name="常规 7 6" xfId="8738"/>
    <cellStyle name="警告文本 4 2 2 3 13" xfId="8739"/>
    <cellStyle name="常规 7 7" xfId="8740"/>
    <cellStyle name="常规 7 8" xfId="8741"/>
    <cellStyle name="常规 7 9" xfId="8742"/>
    <cellStyle name="常规 7_2015.1.3县级预算表" xfId="8743"/>
    <cellStyle name="检查单元格 4 3 3 9" xfId="8744"/>
    <cellStyle name="常规 8" xfId="8745"/>
    <cellStyle name="常规 8 2" xfId="8746"/>
    <cellStyle name="常规 8 2 2" xfId="8747"/>
    <cellStyle name="常规 8 2 3" xfId="8748"/>
    <cellStyle name="常规 8 2 4" xfId="8749"/>
    <cellStyle name="汇总 5_2015.1.3县级预算表" xfId="8750"/>
    <cellStyle name="常规 8 2 5" xfId="8751"/>
    <cellStyle name="输入 2 2 2 10" xfId="8752"/>
    <cellStyle name="常规 8 3" xfId="8753"/>
    <cellStyle name="常规 8 3 4" xfId="8754"/>
    <cellStyle name="常规 8 3 5" xfId="8755"/>
    <cellStyle name="输入 2 2 2 11" xfId="8756"/>
    <cellStyle name="常规 8 4" xfId="8757"/>
    <cellStyle name="输入 2 2 2 12" xfId="8758"/>
    <cellStyle name="常规 8 5" xfId="8759"/>
    <cellStyle name="输入 2 2 2 13" xfId="8760"/>
    <cellStyle name="常规 8 6" xfId="8761"/>
    <cellStyle name="输入 2 2 2 14" xfId="8762"/>
    <cellStyle name="常规 8 7" xfId="8763"/>
    <cellStyle name="好 5 3 3 2" xfId="8764"/>
    <cellStyle name="常规 8_2016-2018年财政规划附表(2)" xfId="8765"/>
    <cellStyle name="常规 9" xfId="8766"/>
    <cellStyle name="常规 9 10" xfId="8767"/>
    <cellStyle name="常规 9 11" xfId="8768"/>
    <cellStyle name="常规 9 12" xfId="8769"/>
    <cellStyle name="常规 9 13" xfId="8770"/>
    <cellStyle name="常规 9 14" xfId="8771"/>
    <cellStyle name="解释性文本 5 2 10" xfId="8772"/>
    <cellStyle name="常规 9 2" xfId="8773"/>
    <cellStyle name="常规 9 2 2" xfId="8774"/>
    <cellStyle name="常规 9 2 3" xfId="8775"/>
    <cellStyle name="常规 9 2 5" xfId="8776"/>
    <cellStyle name="解释性文本 5 2 11" xfId="8777"/>
    <cellStyle name="常规 9 3" xfId="8778"/>
    <cellStyle name="常规 9 3 10" xfId="8779"/>
    <cellStyle name="常规 9 3 11" xfId="8780"/>
    <cellStyle name="常规 9 3 12" xfId="8781"/>
    <cellStyle name="常规 9 3 13" xfId="8782"/>
    <cellStyle name="常规 9 3 2" xfId="8783"/>
    <cellStyle name="常规 9 3 3" xfId="8784"/>
    <cellStyle name="常规 9 3 4" xfId="8785"/>
    <cellStyle name="常规 9 3 5" xfId="8786"/>
    <cellStyle name="常规 9 3 6" xfId="8787"/>
    <cellStyle name="常规 9 3 7" xfId="8788"/>
    <cellStyle name="常规 9 3 8" xfId="8789"/>
    <cellStyle name="解释性文本 5 2 12" xfId="8790"/>
    <cellStyle name="常规 9 4" xfId="8791"/>
    <cellStyle name="解释性文本 5 2 13" xfId="8792"/>
    <cellStyle name="常规 9 5" xfId="8793"/>
    <cellStyle name="解释性文本 5 2 14" xfId="8794"/>
    <cellStyle name="常规 9 6" xfId="8795"/>
    <cellStyle name="解释性文本 5 2 15" xfId="8796"/>
    <cellStyle name="常规 9 7" xfId="8797"/>
    <cellStyle name="常规 9 8" xfId="8798"/>
    <cellStyle name="常规 9 9" xfId="8799"/>
    <cellStyle name="常规 9_2016-2018年财政规划附表(2)" xfId="8800"/>
    <cellStyle name="常规_大姚县2014年财政预算草案" xfId="8801"/>
    <cellStyle name="常规_附件2：二维表" xfId="8802"/>
    <cellStyle name="常规_附件2：二维表 2" xfId="8803"/>
    <cellStyle name="常规_公共财政预算收入表" xfId="8804"/>
    <cellStyle name="好 10" xfId="8805"/>
    <cellStyle name="好 11" xfId="8806"/>
    <cellStyle name="好 12" xfId="8807"/>
    <cellStyle name="好 2" xfId="8808"/>
    <cellStyle name="好 2 10" xfId="8809"/>
    <cellStyle name="好 2 11" xfId="8810"/>
    <cellStyle name="好 2 12" xfId="8811"/>
    <cellStyle name="好 2 13" xfId="8812"/>
    <cellStyle name="好 2 14" xfId="8813"/>
    <cellStyle name="好 2 15" xfId="8814"/>
    <cellStyle name="好 2 16" xfId="8815"/>
    <cellStyle name="好 2 17" xfId="8816"/>
    <cellStyle name="好 2 18" xfId="8817"/>
    <cellStyle name="好 2 2" xfId="8818"/>
    <cellStyle name="好 2 2 10" xfId="8819"/>
    <cellStyle name="好 2 2 11" xfId="8820"/>
    <cellStyle name="好 2 2 12" xfId="8821"/>
    <cellStyle name="好 2 2 13" xfId="8822"/>
    <cellStyle name="好 2 2 14" xfId="8823"/>
    <cellStyle name="好 2 2 15" xfId="8824"/>
    <cellStyle name="好 2 2 16" xfId="8825"/>
    <cellStyle name="好 2 2 2" xfId="8826"/>
    <cellStyle name="好 3 2 4 6" xfId="8827"/>
    <cellStyle name="好 2 2 2 10" xfId="8828"/>
    <cellStyle name="好 3 2 4 7" xfId="8829"/>
    <cellStyle name="好 2 2 2 11" xfId="8830"/>
    <cellStyle name="好 3 2 4 8" xfId="8831"/>
    <cellStyle name="好 2 2 2 12" xfId="8832"/>
    <cellStyle name="好 3 2 4 9" xfId="8833"/>
    <cellStyle name="好 2 2 2 13" xfId="8834"/>
    <cellStyle name="好 2 2 2 2" xfId="8835"/>
    <cellStyle name="好 2 2 2 2 3" xfId="8836"/>
    <cellStyle name="好 2 2 2 2 4" xfId="8837"/>
    <cellStyle name="好 2 2 2 2 5" xfId="8838"/>
    <cellStyle name="好 2 2 2 3" xfId="8839"/>
    <cellStyle name="好 2 2 2 3 3" xfId="8840"/>
    <cellStyle name="好 2 2 2 3 4" xfId="8841"/>
    <cellStyle name="好 3 2 4 10" xfId="8842"/>
    <cellStyle name="好 2 2 2 3 5" xfId="8843"/>
    <cellStyle name="好 3 2 4 11" xfId="8844"/>
    <cellStyle name="好 2 2 2 3 6" xfId="8845"/>
    <cellStyle name="好 3 2 4 12" xfId="8846"/>
    <cellStyle name="好 2 2 2 3 7" xfId="8847"/>
    <cellStyle name="好 3 2 4 13" xfId="8848"/>
    <cellStyle name="好 2 2 2 3 8" xfId="8849"/>
    <cellStyle name="好 2 2 2 3 9" xfId="8850"/>
    <cellStyle name="好 2 2 2 4" xfId="8851"/>
    <cellStyle name="好 2 2 2 5" xfId="8852"/>
    <cellStyle name="好 2 2 2 6" xfId="8853"/>
    <cellStyle name="好 2 2 2 7" xfId="8854"/>
    <cellStyle name="好 2 2 2 8" xfId="8855"/>
    <cellStyle name="好 2 2 2 9" xfId="8856"/>
    <cellStyle name="好 2 2 2_2016-2018年财政规划附表(2)" xfId="8857"/>
    <cellStyle name="好 2 2 3" xfId="8858"/>
    <cellStyle name="好 2 2 3 2" xfId="8859"/>
    <cellStyle name="好 2 2 3 3" xfId="8860"/>
    <cellStyle name="好 2 2 3 4" xfId="8861"/>
    <cellStyle name="好 2 2 3 5" xfId="8862"/>
    <cellStyle name="好 2 2 4" xfId="8863"/>
    <cellStyle name="好 2 2 4 10" xfId="8864"/>
    <cellStyle name="好 2 2 4 11" xfId="8865"/>
    <cellStyle name="好 2 2 4 12" xfId="8866"/>
    <cellStyle name="好 2 2 4 13" xfId="8867"/>
    <cellStyle name="好 2 2 4 5" xfId="8868"/>
    <cellStyle name="好 2 2 4 6" xfId="8869"/>
    <cellStyle name="好 2 2 4 7" xfId="8870"/>
    <cellStyle name="好 2 2 4 8" xfId="8871"/>
    <cellStyle name="好 2 2 4 9" xfId="8872"/>
    <cellStyle name="好 2 2 5" xfId="8873"/>
    <cellStyle name="好 2 2 6" xfId="8874"/>
    <cellStyle name="好 2 2 7" xfId="8875"/>
    <cellStyle name="好 2 2 8" xfId="8876"/>
    <cellStyle name="好 2 2 9" xfId="8877"/>
    <cellStyle name="好 2 3" xfId="8878"/>
    <cellStyle name="好 2 3 10" xfId="8879"/>
    <cellStyle name="好 2 3 11" xfId="8880"/>
    <cellStyle name="好 2 3 12" xfId="8881"/>
    <cellStyle name="好 2 3 13" xfId="8882"/>
    <cellStyle name="好 2 3 14" xfId="8883"/>
    <cellStyle name="好 2 3 15" xfId="8884"/>
    <cellStyle name="好 2 3 2" xfId="8885"/>
    <cellStyle name="好 2 3 2 2" xfId="8886"/>
    <cellStyle name="好 2 3 2 3" xfId="8887"/>
    <cellStyle name="好 2 3 2 4" xfId="8888"/>
    <cellStyle name="好 2 3 2 5" xfId="8889"/>
    <cellStyle name="好 2 3 3" xfId="8890"/>
    <cellStyle name="好 2 3 3 10" xfId="8891"/>
    <cellStyle name="好 2 3 3 11" xfId="8892"/>
    <cellStyle name="好 2 3 3 12" xfId="8893"/>
    <cellStyle name="链接单元格 5 10" xfId="8894"/>
    <cellStyle name="好 2 3 3 13" xfId="8895"/>
    <cellStyle name="输出 4 2 2 2 4" xfId="8896"/>
    <cellStyle name="好 2 3 3 2" xfId="8897"/>
    <cellStyle name="输出 4 2 2 2 5" xfId="8898"/>
    <cellStyle name="好 2 3 3 3" xfId="8899"/>
    <cellStyle name="好 2 3 3 4" xfId="8900"/>
    <cellStyle name="汇总 2 2_2015.1.3县级预算表" xfId="8901"/>
    <cellStyle name="好 2 3 3 5" xfId="8902"/>
    <cellStyle name="好 2 3 3 7" xfId="8903"/>
    <cellStyle name="好 2 3 3 8" xfId="8904"/>
    <cellStyle name="好 2 3 3 9" xfId="8905"/>
    <cellStyle name="好 2 3 4" xfId="8906"/>
    <cellStyle name="好 2 3 5" xfId="8907"/>
    <cellStyle name="好 2 3 6" xfId="8908"/>
    <cellStyle name="好 2 3 7" xfId="8909"/>
    <cellStyle name="好 2 3 8" xfId="8910"/>
    <cellStyle name="好 2 3 9" xfId="8911"/>
    <cellStyle name="好 2 3_2016-2018年财政规划附表(2)" xfId="8912"/>
    <cellStyle name="好 2 4" xfId="8913"/>
    <cellStyle name="适中 4 2 2 2 3" xfId="8914"/>
    <cellStyle name="好 2 4 10" xfId="8915"/>
    <cellStyle name="适中 4 2 2 2 4" xfId="8916"/>
    <cellStyle name="好 2 4 11" xfId="8917"/>
    <cellStyle name="适中 4 2 2 2 5" xfId="8918"/>
    <cellStyle name="好 2 4 12" xfId="8919"/>
    <cellStyle name="好 2 4 13" xfId="8920"/>
    <cellStyle name="好 2 4 14" xfId="8921"/>
    <cellStyle name="好 2 4 15" xfId="8922"/>
    <cellStyle name="检查单元格 4 2 6" xfId="8923"/>
    <cellStyle name="好 2 4 2" xfId="8924"/>
    <cellStyle name="警告文本 2 2 2 3 12" xfId="8925"/>
    <cellStyle name="好 2 4 2 2" xfId="8926"/>
    <cellStyle name="警告文本 2 2 2 3 13" xfId="8927"/>
    <cellStyle name="好 2 4 2 3" xfId="8928"/>
    <cellStyle name="好 2 4 2 4" xfId="8929"/>
    <cellStyle name="好 2 4 2 5" xfId="8930"/>
    <cellStyle name="检查单元格 4 2 7" xfId="8931"/>
    <cellStyle name="好 2 4 3" xfId="8932"/>
    <cellStyle name="计算 3 4" xfId="8933"/>
    <cellStyle name="好 2 4 3 10" xfId="8934"/>
    <cellStyle name="计算 3 5" xfId="8935"/>
    <cellStyle name="好 2 4 3 11" xfId="8936"/>
    <cellStyle name="计算 3 6" xfId="8937"/>
    <cellStyle name="好 2 4 3 12" xfId="8938"/>
    <cellStyle name="计算 3 7" xfId="8939"/>
    <cellStyle name="好 2 4 3 13" xfId="8940"/>
    <cellStyle name="好 4 2 2 3 13" xfId="8941"/>
    <cellStyle name="好 2 4 3 2" xfId="8942"/>
    <cellStyle name="好 2 4 3 3" xfId="8943"/>
    <cellStyle name="好 2 4 3 4" xfId="8944"/>
    <cellStyle name="好 2 4 3 5" xfId="8945"/>
    <cellStyle name="好 2 4 3 6" xfId="8946"/>
    <cellStyle name="好 2 4 3 7" xfId="8947"/>
    <cellStyle name="好 2 4 3 8" xfId="8948"/>
    <cellStyle name="好 2 4 3 9" xfId="8949"/>
    <cellStyle name="检查单元格 4 2 8" xfId="8950"/>
    <cellStyle name="好 2 4 4" xfId="8951"/>
    <cellStyle name="检查单元格 4 2 9" xfId="8952"/>
    <cellStyle name="好 2 4 5" xfId="8953"/>
    <cellStyle name="好 2 4 6" xfId="8954"/>
    <cellStyle name="好 2 4 7" xfId="8955"/>
    <cellStyle name="好 2 4 8" xfId="8956"/>
    <cellStyle name="好 2 4 9" xfId="8957"/>
    <cellStyle name="好 2 4_2016-2018年财政规划附表(2)" xfId="8958"/>
    <cellStyle name="好 2 5" xfId="8959"/>
    <cellStyle name="检查单元格 4 3 6" xfId="8960"/>
    <cellStyle name="好 2 5 2" xfId="8961"/>
    <cellStyle name="检查单元格 4 3 7" xfId="8962"/>
    <cellStyle name="好 2 5 3" xfId="8963"/>
    <cellStyle name="检查单元格 4 3 8" xfId="8964"/>
    <cellStyle name="好 2 5 4" xfId="8965"/>
    <cellStyle name="检查单元格 4 3 9" xfId="8966"/>
    <cellStyle name="好 2 5 5" xfId="8967"/>
    <cellStyle name="好 2 6" xfId="8968"/>
    <cellStyle name="适中 3 3 2 2" xfId="8969"/>
    <cellStyle name="好 2 6 13" xfId="8970"/>
    <cellStyle name="检查单元格 4 4 6" xfId="8971"/>
    <cellStyle name="好 2 6 2" xfId="8972"/>
    <cellStyle name="链接单元格 4 2 2 10" xfId="8973"/>
    <cellStyle name="检查单元格 4 4 7" xfId="8974"/>
    <cellStyle name="好 2 6 3" xfId="8975"/>
    <cellStyle name="链接单元格 4 2 2 11" xfId="8976"/>
    <cellStyle name="解释性文本 2 2 2 3 10" xfId="8977"/>
    <cellStyle name="检查单元格 4 4 8" xfId="8978"/>
    <cellStyle name="好 2 6 4" xfId="8979"/>
    <cellStyle name="链接单元格 4 2 2 12" xfId="8980"/>
    <cellStyle name="解释性文本 2 2 2 3 11" xfId="8981"/>
    <cellStyle name="检查单元格 4 4 9" xfId="8982"/>
    <cellStyle name="好 2 6 5" xfId="8983"/>
    <cellStyle name="链接单元格 4 2 2 13" xfId="8984"/>
    <cellStyle name="解释性文本 2 2 2 3 12" xfId="8985"/>
    <cellStyle name="好 2 6 6" xfId="8986"/>
    <cellStyle name="链接单元格 4 2 2 14" xfId="8987"/>
    <cellStyle name="解释性文本 2 2 2 3 13" xfId="8988"/>
    <cellStyle name="好 2 6 7" xfId="8989"/>
    <cellStyle name="链接单元格 4 2 2 15" xfId="8990"/>
    <cellStyle name="好 2 6 8" xfId="8991"/>
    <cellStyle name="好 2 6 9" xfId="8992"/>
    <cellStyle name="好 2 7" xfId="8993"/>
    <cellStyle name="好 2 8" xfId="8994"/>
    <cellStyle name="好 2 9" xfId="8995"/>
    <cellStyle name="好 2_2015.1.3县级预算表" xfId="8996"/>
    <cellStyle name="好 3" xfId="8997"/>
    <cellStyle name="好 3 10" xfId="8998"/>
    <cellStyle name="好 3 11" xfId="8999"/>
    <cellStyle name="好 3 12" xfId="9000"/>
    <cellStyle name="好 3 13" xfId="9001"/>
    <cellStyle name="好 3 14" xfId="9002"/>
    <cellStyle name="好 3 15" xfId="9003"/>
    <cellStyle name="好 3 16" xfId="9004"/>
    <cellStyle name="好 3 17" xfId="9005"/>
    <cellStyle name="好 3 18" xfId="9006"/>
    <cellStyle name="好 3 2" xfId="9007"/>
    <cellStyle name="链接单元格 2 2 2 11" xfId="9008"/>
    <cellStyle name="好 3 2 10" xfId="9009"/>
    <cellStyle name="链接单元格 2 2 2 12" xfId="9010"/>
    <cellStyle name="好 3 2 11" xfId="9011"/>
    <cellStyle name="好 3 2 2 10" xfId="9012"/>
    <cellStyle name="好 3 2 2 11" xfId="9013"/>
    <cellStyle name="好 3 2 2 12" xfId="9014"/>
    <cellStyle name="好 3 2 2 13" xfId="9015"/>
    <cellStyle name="好 3 2 2 2" xfId="9016"/>
    <cellStyle name="好 3 2 2 2 3" xfId="9017"/>
    <cellStyle name="好 3 2 2 2 4" xfId="9018"/>
    <cellStyle name="好 3 2 2 2 5" xfId="9019"/>
    <cellStyle name="好 3 2 2 3" xfId="9020"/>
    <cellStyle name="好 3 2 2 3 10" xfId="9021"/>
    <cellStyle name="好 3 2 2 3 11" xfId="9022"/>
    <cellStyle name="好 3 2 2 3 12" xfId="9023"/>
    <cellStyle name="好 3 2 2 3 13" xfId="9024"/>
    <cellStyle name="汇总 2 14" xfId="9025"/>
    <cellStyle name="好 3 2 2 3 2" xfId="9026"/>
    <cellStyle name="汇总 2 15" xfId="9027"/>
    <cellStyle name="好 3 2 2 3 3" xfId="9028"/>
    <cellStyle name="链接单元格 2 2 2_2016-2018年财政规划附表(2)" xfId="9029"/>
    <cellStyle name="汇总 2 16" xfId="9030"/>
    <cellStyle name="好 3 2 2 3 4" xfId="9031"/>
    <cellStyle name="汇总 2 17" xfId="9032"/>
    <cellStyle name="好 3 2 2 3 5" xfId="9033"/>
    <cellStyle name="汇总 2 18" xfId="9034"/>
    <cellStyle name="好 3 2 2 3 6" xfId="9035"/>
    <cellStyle name="好 3 2 2 3 7" xfId="9036"/>
    <cellStyle name="好 3 2 2 3 8" xfId="9037"/>
    <cellStyle name="好 3 2 2 3 9" xfId="9038"/>
    <cellStyle name="好 3 2 2 4" xfId="9039"/>
    <cellStyle name="好 3 2 2 5" xfId="9040"/>
    <cellStyle name="好 3 2 2 6" xfId="9041"/>
    <cellStyle name="好 3 2 2 7" xfId="9042"/>
    <cellStyle name="好 3 2 2 8" xfId="9043"/>
    <cellStyle name="好 3 2 2 9" xfId="9044"/>
    <cellStyle name="好 3 2 2_2016-2018年财政规划附表(2)" xfId="9045"/>
    <cellStyle name="链接单元格 2 2 2 3 7" xfId="9046"/>
    <cellStyle name="好 3 2 3 2" xfId="9047"/>
    <cellStyle name="链接单元格 2 2 2 3 8" xfId="9048"/>
    <cellStyle name="好 3 2 3 3" xfId="9049"/>
    <cellStyle name="链接单元格 2 2 2 3 9" xfId="9050"/>
    <cellStyle name="好 3 2 3 4" xfId="9051"/>
    <cellStyle name="好 3 2 3 5" xfId="9052"/>
    <cellStyle name="好 3 2 4 5" xfId="9053"/>
    <cellStyle name="好 3 3" xfId="9054"/>
    <cellStyle name="好 3 3 10" xfId="9055"/>
    <cellStyle name="好 3 3 11" xfId="9056"/>
    <cellStyle name="好 3 3 12" xfId="9057"/>
    <cellStyle name="好 3 3 13" xfId="9058"/>
    <cellStyle name="好 3 3 14" xfId="9059"/>
    <cellStyle name="好 3 3 15" xfId="9060"/>
    <cellStyle name="好 3 3 2" xfId="9061"/>
    <cellStyle name="输出 2 13" xfId="9062"/>
    <cellStyle name="好 3 3 2 2" xfId="9063"/>
    <cellStyle name="输出 2 14" xfId="9064"/>
    <cellStyle name="好 3 3 2 3" xfId="9065"/>
    <cellStyle name="输出 2 15" xfId="9066"/>
    <cellStyle name="好 3 3 2 4" xfId="9067"/>
    <cellStyle name="输出 2 16" xfId="9068"/>
    <cellStyle name="好 3 3 2 5" xfId="9069"/>
    <cellStyle name="好 3 3 3" xfId="9070"/>
    <cellStyle name="好 3 3 3 2" xfId="9071"/>
    <cellStyle name="好 3 3 3 3" xfId="9072"/>
    <cellStyle name="好 3 3 3 4" xfId="9073"/>
    <cellStyle name="好 3 3 3 5" xfId="9074"/>
    <cellStyle name="好 3 3 3 6" xfId="9075"/>
    <cellStyle name="好 3 3 4" xfId="9076"/>
    <cellStyle name="好 3 3 5" xfId="9077"/>
    <cellStyle name="好 3 3 6" xfId="9078"/>
    <cellStyle name="好 3 3 7" xfId="9079"/>
    <cellStyle name="好 3 3 8" xfId="9080"/>
    <cellStyle name="好 3 3 9" xfId="9081"/>
    <cellStyle name="好 3 3_2016-2018年财政规划附表(2)" xfId="9082"/>
    <cellStyle name="解释性文本 5 3 10" xfId="9083"/>
    <cellStyle name="好 3 4" xfId="9084"/>
    <cellStyle name="链接单元格 2 2 4 11" xfId="9085"/>
    <cellStyle name="好 3 4 10" xfId="9086"/>
    <cellStyle name="链接单元格 2 2 4 12" xfId="9087"/>
    <cellStyle name="好 3 4 11" xfId="9088"/>
    <cellStyle name="链接单元格 2 2 4 13" xfId="9089"/>
    <cellStyle name="好 3 4 12" xfId="9090"/>
    <cellStyle name="好 3 4 13" xfId="9091"/>
    <cellStyle name="好 3 4 14" xfId="9092"/>
    <cellStyle name="好 3 4 15" xfId="9093"/>
    <cellStyle name="输出 7 13" xfId="9094"/>
    <cellStyle name="好 3 4 2 2" xfId="9095"/>
    <cellStyle name="输出 7 14" xfId="9096"/>
    <cellStyle name="好 3 4 2 3" xfId="9097"/>
    <cellStyle name="输出 7 15" xfId="9098"/>
    <cellStyle name="好 3 4 2 4" xfId="9099"/>
    <cellStyle name="好 3 4 2 5" xfId="9100"/>
    <cellStyle name="检查单元格 5 2 7" xfId="9101"/>
    <cellStyle name="好 3 4 3" xfId="9102"/>
    <cellStyle name="好 3 4 3 2" xfId="9103"/>
    <cellStyle name="好 3 4 3 3" xfId="9104"/>
    <cellStyle name="好 3 4 3 4" xfId="9105"/>
    <cellStyle name="好 3 4 3 5" xfId="9106"/>
    <cellStyle name="检查单元格 5 2 8" xfId="9107"/>
    <cellStyle name="好 3 4 4" xfId="9108"/>
    <cellStyle name="检查单元格 5 2 9" xfId="9109"/>
    <cellStyle name="好 3 4 5" xfId="9110"/>
    <cellStyle name="好 3 4 6" xfId="9111"/>
    <cellStyle name="好 3 4 7" xfId="9112"/>
    <cellStyle name="好 3 4 8" xfId="9113"/>
    <cellStyle name="好 3 4 9" xfId="9114"/>
    <cellStyle name="好 3 4_2016-2018年财政规划附表(2)" xfId="9115"/>
    <cellStyle name="解释性文本 5 3 11" xfId="9116"/>
    <cellStyle name="好 3 5" xfId="9117"/>
    <cellStyle name="检查单元格 5 3 6" xfId="9118"/>
    <cellStyle name="好 3 5 2" xfId="9119"/>
    <cellStyle name="检查单元格 5 3 7" xfId="9120"/>
    <cellStyle name="好 3 5 3" xfId="9121"/>
    <cellStyle name="检查单元格 5 3 8" xfId="9122"/>
    <cellStyle name="好 3 5 4" xfId="9123"/>
    <cellStyle name="检查单元格 5 3 9" xfId="9124"/>
    <cellStyle name="好 3 5 5" xfId="9125"/>
    <cellStyle name="解释性文本 5 3 12" xfId="9126"/>
    <cellStyle name="好 3 6" xfId="9127"/>
    <cellStyle name="好 3 6 10" xfId="9128"/>
    <cellStyle name="好 3 6 11" xfId="9129"/>
    <cellStyle name="好 3 6 12" xfId="9130"/>
    <cellStyle name="好 3 6 13" xfId="9131"/>
    <cellStyle name="好 3 6 2" xfId="9132"/>
    <cellStyle name="好 3 6 3" xfId="9133"/>
    <cellStyle name="好 3 6 4" xfId="9134"/>
    <cellStyle name="好 3 6 5" xfId="9135"/>
    <cellStyle name="好 3 6 6" xfId="9136"/>
    <cellStyle name="好 3 6 7" xfId="9137"/>
    <cellStyle name="好 3 6 8" xfId="9138"/>
    <cellStyle name="好 3 6 9" xfId="9139"/>
    <cellStyle name="解释性文本 5 3 13" xfId="9140"/>
    <cellStyle name="好 3 7" xfId="9141"/>
    <cellStyle name="解释性文本 5 3 14" xfId="9142"/>
    <cellStyle name="好 3 8" xfId="9143"/>
    <cellStyle name="解释性文本 5 3 15" xfId="9144"/>
    <cellStyle name="好 3 9" xfId="9145"/>
    <cellStyle name="好 3_2015.1.3县级预算表" xfId="9146"/>
    <cellStyle name="好 4 16" xfId="9147"/>
    <cellStyle name="好 4 17" xfId="9148"/>
    <cellStyle name="好 4 18" xfId="9149"/>
    <cellStyle name="好 4 2" xfId="9150"/>
    <cellStyle name="好 4 2 10" xfId="9151"/>
    <cellStyle name="警告文本 5 3_2016-2018年财政规划附表(2)" xfId="9152"/>
    <cellStyle name="好 4 2 11" xfId="9153"/>
    <cellStyle name="好 4 2 12" xfId="9154"/>
    <cellStyle name="好 4 2 13" xfId="9155"/>
    <cellStyle name="好 4 2 14" xfId="9156"/>
    <cellStyle name="好 4 2 15" xfId="9157"/>
    <cellStyle name="好 4 2 16" xfId="9158"/>
    <cellStyle name="好 4 2 2 10" xfId="9159"/>
    <cellStyle name="好 4 2 2 11" xfId="9160"/>
    <cellStyle name="好 4 2 2 12" xfId="9161"/>
    <cellStyle name="好 4 2 2 13" xfId="9162"/>
    <cellStyle name="好 4 2 2 14" xfId="9163"/>
    <cellStyle name="好 4 2 2 15" xfId="9164"/>
    <cellStyle name="好 4 2 2 2" xfId="9165"/>
    <cellStyle name="好 4 2 2 3" xfId="9166"/>
    <cellStyle name="好 4 2 2 3 10" xfId="9167"/>
    <cellStyle name="好 4 2 2 3 11" xfId="9168"/>
    <cellStyle name="好 4 2 2 3 12" xfId="9169"/>
    <cellStyle name="好 4 2 2 3 7" xfId="9170"/>
    <cellStyle name="好 4 2 2 3 8" xfId="9171"/>
    <cellStyle name="好 4 2 2 3 9" xfId="9172"/>
    <cellStyle name="好 4 2 2 4" xfId="9173"/>
    <cellStyle name="好 4 2 2 5" xfId="9174"/>
    <cellStyle name="好 4 2 2 6" xfId="9175"/>
    <cellStyle name="好 4 2 2 7" xfId="9176"/>
    <cellStyle name="好 4 2 2 8" xfId="9177"/>
    <cellStyle name="好 4 2 2 9" xfId="9178"/>
    <cellStyle name="好 4 2 3 2" xfId="9179"/>
    <cellStyle name="好 4 2 3 3" xfId="9180"/>
    <cellStyle name="好 4 2 3 4" xfId="9181"/>
    <cellStyle name="好 4 2 3 5" xfId="9182"/>
    <cellStyle name="好 4 2 4" xfId="9183"/>
    <cellStyle name="好 4 2 4 10" xfId="9184"/>
    <cellStyle name="好 4 2 4 11" xfId="9185"/>
    <cellStyle name="适中 5 2 2 2" xfId="9186"/>
    <cellStyle name="好 4 2 4 12" xfId="9187"/>
    <cellStyle name="适中 5 2 2 3" xfId="9188"/>
    <cellStyle name="好 4 2 4 13" xfId="9189"/>
    <cellStyle name="好 4 2 4 5" xfId="9190"/>
    <cellStyle name="好 4 2 4 6" xfId="9191"/>
    <cellStyle name="好 4 2 4 7" xfId="9192"/>
    <cellStyle name="好 4 2 4 8" xfId="9193"/>
    <cellStyle name="好 4 2 4 9" xfId="9194"/>
    <cellStyle name="好 4 2 5" xfId="9195"/>
    <cellStyle name="好 4 2 6" xfId="9196"/>
    <cellStyle name="好 4 2 7" xfId="9197"/>
    <cellStyle name="好 4 2 8" xfId="9198"/>
    <cellStyle name="好 4 2 9" xfId="9199"/>
    <cellStyle name="好 4 2_2015.1.3县级预算表" xfId="9200"/>
    <cellStyle name="好 4 3" xfId="9201"/>
    <cellStyle name="链接单元格 2 3 3 11" xfId="9202"/>
    <cellStyle name="好 4 3 10" xfId="9203"/>
    <cellStyle name="链接单元格 2 3 3 12" xfId="9204"/>
    <cellStyle name="好 4 3 11" xfId="9205"/>
    <cellStyle name="链接单元格 2 3 3 13" xfId="9206"/>
    <cellStyle name="好 4 3 12" xfId="9207"/>
    <cellStyle name="好 4 3 13" xfId="9208"/>
    <cellStyle name="好 4 3 14" xfId="9209"/>
    <cellStyle name="好 4 3 15" xfId="9210"/>
    <cellStyle name="好 4 3 2" xfId="9211"/>
    <cellStyle name="好 4 3 2 2" xfId="9212"/>
    <cellStyle name="好 4 3 2 3" xfId="9213"/>
    <cellStyle name="好 4 3 2 4" xfId="9214"/>
    <cellStyle name="好 4 3 2 5" xfId="9215"/>
    <cellStyle name="好 4 3 3" xfId="9216"/>
    <cellStyle name="好 4 3 3 10" xfId="9217"/>
    <cellStyle name="好 4 3 3 2" xfId="9218"/>
    <cellStyle name="好 4 3 3 3" xfId="9219"/>
    <cellStyle name="好 4 3 3 4" xfId="9220"/>
    <cellStyle name="好 4 3 3 5" xfId="9221"/>
    <cellStyle name="好 4 3 3 6" xfId="9222"/>
    <cellStyle name="好 4 3 3 7" xfId="9223"/>
    <cellStyle name="好 4 3 3 8" xfId="9224"/>
    <cellStyle name="好 4 3 3 9" xfId="9225"/>
    <cellStyle name="好 4 3 4" xfId="9226"/>
    <cellStyle name="好 4 3 5" xfId="9227"/>
    <cellStyle name="好 4 3 6" xfId="9228"/>
    <cellStyle name="好 4 3 7" xfId="9229"/>
    <cellStyle name="好 4 3 8" xfId="9230"/>
    <cellStyle name="好 4 3 9" xfId="9231"/>
    <cellStyle name="汇总 4 8" xfId="9232"/>
    <cellStyle name="好 4 3_2016-2018年财政规划附表(2)" xfId="9233"/>
    <cellStyle name="好 4 4" xfId="9234"/>
    <cellStyle name="好 4 4 10" xfId="9235"/>
    <cellStyle name="好 4 4 11" xfId="9236"/>
    <cellStyle name="好 4 4 12" xfId="9237"/>
    <cellStyle name="好 4 4 13" xfId="9238"/>
    <cellStyle name="好 4 4 14" xfId="9239"/>
    <cellStyle name="好 4 4 15" xfId="9240"/>
    <cellStyle name="好 4 4 2" xfId="9241"/>
    <cellStyle name="好 4 4 2 2" xfId="9242"/>
    <cellStyle name="好 4 4 2 3" xfId="9243"/>
    <cellStyle name="好 4 4 2 4" xfId="9244"/>
    <cellStyle name="好 4 4 2 5" xfId="9245"/>
    <cellStyle name="好 4 4 3" xfId="9246"/>
    <cellStyle name="好 4 4 3 10" xfId="9247"/>
    <cellStyle name="好 4 4 3 11" xfId="9248"/>
    <cellStyle name="好 4 4 3 12" xfId="9249"/>
    <cellStyle name="好 4 4 3 13" xfId="9250"/>
    <cellStyle name="警告文本 2 3_2016-2018年财政规划附表(2)" xfId="9251"/>
    <cellStyle name="好 4 4 3 2" xfId="9252"/>
    <cellStyle name="好 4 4 3 3" xfId="9253"/>
    <cellStyle name="好 4 4 3 4" xfId="9254"/>
    <cellStyle name="好 4 4 3 5" xfId="9255"/>
    <cellStyle name="好 4 4 3 6" xfId="9256"/>
    <cellStyle name="好 4 4 3 7" xfId="9257"/>
    <cellStyle name="好 4 4 3 8" xfId="9258"/>
    <cellStyle name="好 4 4 3 9" xfId="9259"/>
    <cellStyle name="好 4 4 4" xfId="9260"/>
    <cellStyle name="好 4 4 5" xfId="9261"/>
    <cellStyle name="好 4 4 6" xfId="9262"/>
    <cellStyle name="好 4 4 7" xfId="9263"/>
    <cellStyle name="好 4 4 8" xfId="9264"/>
    <cellStyle name="好 4 4 9" xfId="9265"/>
    <cellStyle name="好 4 4_2016-2018年财政规划附表(2)" xfId="9266"/>
    <cellStyle name="好 4 5" xfId="9267"/>
    <cellStyle name="检查单元格 6 3 6" xfId="9268"/>
    <cellStyle name="好 4 5 2" xfId="9269"/>
    <cellStyle name="检查单元格 6 3 7" xfId="9270"/>
    <cellStyle name="好 4 5 3" xfId="9271"/>
    <cellStyle name="检查单元格 6 3 8" xfId="9272"/>
    <cellStyle name="好 4 5 4" xfId="9273"/>
    <cellStyle name="检查单元格 6 3 9" xfId="9274"/>
    <cellStyle name="好 4 5 5" xfId="9275"/>
    <cellStyle name="好 4 6" xfId="9276"/>
    <cellStyle name="好 4 6 10" xfId="9277"/>
    <cellStyle name="好 4 6 11" xfId="9278"/>
    <cellStyle name="好 4 6 12" xfId="9279"/>
    <cellStyle name="好 4 6 13" xfId="9280"/>
    <cellStyle name="好 4 6 2" xfId="9281"/>
    <cellStyle name="好 4 6 3" xfId="9282"/>
    <cellStyle name="好 4 6 4" xfId="9283"/>
    <cellStyle name="好 4 6 5" xfId="9284"/>
    <cellStyle name="好 4 6 6" xfId="9285"/>
    <cellStyle name="好 4 6 7" xfId="9286"/>
    <cellStyle name="好 4 6 8" xfId="9287"/>
    <cellStyle name="好 4 6 9" xfId="9288"/>
    <cellStyle name="好 4 7" xfId="9289"/>
    <cellStyle name="好 4 8" xfId="9290"/>
    <cellStyle name="好 4 9" xfId="9291"/>
    <cellStyle name="好 5 10" xfId="9292"/>
    <cellStyle name="好 5 11" xfId="9293"/>
    <cellStyle name="好 5 12" xfId="9294"/>
    <cellStyle name="好 5 13" xfId="9295"/>
    <cellStyle name="好 5 14" xfId="9296"/>
    <cellStyle name="好 5 15" xfId="9297"/>
    <cellStyle name="好 5 16" xfId="9298"/>
    <cellStyle name="好 5 17" xfId="9299"/>
    <cellStyle name="好 5 2" xfId="9300"/>
    <cellStyle name="好 5 2 12" xfId="9301"/>
    <cellStyle name="好 5 2 13" xfId="9302"/>
    <cellStyle name="好 5 2 14" xfId="9303"/>
    <cellStyle name="好 5 2 15" xfId="9304"/>
    <cellStyle name="好 5 2 2" xfId="9305"/>
    <cellStyle name="好 5 2 2 2" xfId="9306"/>
    <cellStyle name="好 5 2 2 3" xfId="9307"/>
    <cellStyle name="好 5 2 2 4" xfId="9308"/>
    <cellStyle name="好 5 2 2 5" xfId="9309"/>
    <cellStyle name="好 5 2 3" xfId="9310"/>
    <cellStyle name="好 5 2 3 10" xfId="9311"/>
    <cellStyle name="好 5 2 3 11" xfId="9312"/>
    <cellStyle name="好 5 2 3 12" xfId="9313"/>
    <cellStyle name="好 5 2 3 13" xfId="9314"/>
    <cellStyle name="好 5 2 3 2" xfId="9315"/>
    <cellStyle name="好 5 2 3 3" xfId="9316"/>
    <cellStyle name="好 5 2 3 4" xfId="9317"/>
    <cellStyle name="好 5 2 3 5" xfId="9318"/>
    <cellStyle name="好 5 2 3 6" xfId="9319"/>
    <cellStyle name="好 5 2 3 7" xfId="9320"/>
    <cellStyle name="好 5 2 3 8" xfId="9321"/>
    <cellStyle name="好 5 2 3 9" xfId="9322"/>
    <cellStyle name="好 5 2 4" xfId="9323"/>
    <cellStyle name="好 5 2 5" xfId="9324"/>
    <cellStyle name="好 5 2 6" xfId="9325"/>
    <cellStyle name="好 5 2 7" xfId="9326"/>
    <cellStyle name="好 5 2 8" xfId="9327"/>
    <cellStyle name="好 5 2 9" xfId="9328"/>
    <cellStyle name="好 5 3" xfId="9329"/>
    <cellStyle name="链接单元格 2 4 3 11" xfId="9330"/>
    <cellStyle name="好 5 3 10" xfId="9331"/>
    <cellStyle name="链接单元格 2 4 3 12" xfId="9332"/>
    <cellStyle name="好 5 3 11" xfId="9333"/>
    <cellStyle name="链接单元格 2 4 3 13" xfId="9334"/>
    <cellStyle name="好 5 3 12" xfId="9335"/>
    <cellStyle name="好 5 3 13" xfId="9336"/>
    <cellStyle name="好 5 3 14" xfId="9337"/>
    <cellStyle name="好 5 3 15" xfId="9338"/>
    <cellStyle name="计算 3 2 2 3 9" xfId="9339"/>
    <cellStyle name="好 5 3 2" xfId="9340"/>
    <cellStyle name="好 5 3 2 2" xfId="9341"/>
    <cellStyle name="好 5 3 2 3" xfId="9342"/>
    <cellStyle name="好 5 3 2 4" xfId="9343"/>
    <cellStyle name="好 5 3 2 5" xfId="9344"/>
    <cellStyle name="好 5 3 3" xfId="9345"/>
    <cellStyle name="好 5 3 3 10" xfId="9346"/>
    <cellStyle name="好 5 3 3 11" xfId="9347"/>
    <cellStyle name="输入 3_2015.1.3县级预算表" xfId="9348"/>
    <cellStyle name="好 5 3 3 12" xfId="9349"/>
    <cellStyle name="好 5 3 3 13" xfId="9350"/>
    <cellStyle name="好 5 3 3 3" xfId="9351"/>
    <cellStyle name="好 5 3 3 4" xfId="9352"/>
    <cellStyle name="好 5 3 3 5" xfId="9353"/>
    <cellStyle name="好 5 3 3 6" xfId="9354"/>
    <cellStyle name="好 5 3 3 7" xfId="9355"/>
    <cellStyle name="好 5 3 3 8" xfId="9356"/>
    <cellStyle name="好 5 3 3 9" xfId="9357"/>
    <cellStyle name="好 5 3 4" xfId="9358"/>
    <cellStyle name="好 5 3 5" xfId="9359"/>
    <cellStyle name="好 5 3_2016-2018年财政规划附表(2)" xfId="9360"/>
    <cellStyle name="好 5 4" xfId="9361"/>
    <cellStyle name="检查单元格 3 4 13" xfId="9362"/>
    <cellStyle name="好 5 4 2" xfId="9363"/>
    <cellStyle name="检查单元格 3 4 14" xfId="9364"/>
    <cellStyle name="好 5 4 3" xfId="9365"/>
    <cellStyle name="检查单元格 3 4 15" xfId="9366"/>
    <cellStyle name="好 5 4 4" xfId="9367"/>
    <cellStyle name="好 5 4 5" xfId="9368"/>
    <cellStyle name="好 5 5" xfId="9369"/>
    <cellStyle name="好 5 5 10" xfId="9370"/>
    <cellStyle name="好 5 5 11" xfId="9371"/>
    <cellStyle name="好 5 5 12" xfId="9372"/>
    <cellStyle name="好 5 5 13" xfId="9373"/>
    <cellStyle name="检查单元格 7 3 6" xfId="9374"/>
    <cellStyle name="好 5 5 2" xfId="9375"/>
    <cellStyle name="检查单元格 7 3 7" xfId="9376"/>
    <cellStyle name="好 5 5 3" xfId="9377"/>
    <cellStyle name="检查单元格 7 3 8" xfId="9378"/>
    <cellStyle name="好 5 5 4" xfId="9379"/>
    <cellStyle name="检查单元格 7 3 9" xfId="9380"/>
    <cellStyle name="好 5 5 5" xfId="9381"/>
    <cellStyle name="好 5 5 6" xfId="9382"/>
    <cellStyle name="好 5 5 7" xfId="9383"/>
    <cellStyle name="好 5 5 8" xfId="9384"/>
    <cellStyle name="好 5 5 9" xfId="9385"/>
    <cellStyle name="好 5 6" xfId="9386"/>
    <cellStyle name="好 5 7" xfId="9387"/>
    <cellStyle name="好 5 8" xfId="9388"/>
    <cellStyle name="好 5 9" xfId="9389"/>
    <cellStyle name="好 6 10" xfId="9390"/>
    <cellStyle name="好 6 11" xfId="9391"/>
    <cellStyle name="好 6 12" xfId="9392"/>
    <cellStyle name="好 6 13" xfId="9393"/>
    <cellStyle name="好 6 14" xfId="9394"/>
    <cellStyle name="好 6 15" xfId="9395"/>
    <cellStyle name="好 6 2" xfId="9396"/>
    <cellStyle name="好 6 2 2" xfId="9397"/>
    <cellStyle name="好 6 2 3" xfId="9398"/>
    <cellStyle name="好 6 2 4" xfId="9399"/>
    <cellStyle name="好 6 2 5" xfId="9400"/>
    <cellStyle name="好 6 3" xfId="9401"/>
    <cellStyle name="好 6 3 10" xfId="9402"/>
    <cellStyle name="好 6 3 11" xfId="9403"/>
    <cellStyle name="好 6 3 12" xfId="9404"/>
    <cellStyle name="好 6 3 13" xfId="9405"/>
    <cellStyle name="好 6 3 2" xfId="9406"/>
    <cellStyle name="好 6 3 3" xfId="9407"/>
    <cellStyle name="好 6 3 4" xfId="9408"/>
    <cellStyle name="好 6 3 5" xfId="9409"/>
    <cellStyle name="好 6 3 6" xfId="9410"/>
    <cellStyle name="好 6 3 7" xfId="9411"/>
    <cellStyle name="好 6 3 8" xfId="9412"/>
    <cellStyle name="好 6 3 9" xfId="9413"/>
    <cellStyle name="好 6 4" xfId="9414"/>
    <cellStyle name="好 6 5" xfId="9415"/>
    <cellStyle name="好 6 6" xfId="9416"/>
    <cellStyle name="好 6 7" xfId="9417"/>
    <cellStyle name="好 6 8" xfId="9418"/>
    <cellStyle name="好 6 9" xfId="9419"/>
    <cellStyle name="好 7 10" xfId="9420"/>
    <cellStyle name="好 7 11" xfId="9421"/>
    <cellStyle name="好 7 12" xfId="9422"/>
    <cellStyle name="好 7 13" xfId="9423"/>
    <cellStyle name="好 7 14" xfId="9424"/>
    <cellStyle name="好 7 15" xfId="9425"/>
    <cellStyle name="好 7 2" xfId="9426"/>
    <cellStyle name="好 7 2 2" xfId="9427"/>
    <cellStyle name="好 7 2 3" xfId="9428"/>
    <cellStyle name="好 7 2 4" xfId="9429"/>
    <cellStyle name="好 7 2 5" xfId="9430"/>
    <cellStyle name="好 7 3" xfId="9431"/>
    <cellStyle name="好 7 3 10" xfId="9432"/>
    <cellStyle name="好 7 3 11" xfId="9433"/>
    <cellStyle name="好 7 3 12" xfId="9434"/>
    <cellStyle name="好 7 3 13" xfId="9435"/>
    <cellStyle name="好 7 3 2" xfId="9436"/>
    <cellStyle name="好 7 3 3" xfId="9437"/>
    <cellStyle name="好 7 3 4" xfId="9438"/>
    <cellStyle name="好 7 3 5" xfId="9439"/>
    <cellStyle name="好 7 3 6" xfId="9440"/>
    <cellStyle name="好 7 3 7" xfId="9441"/>
    <cellStyle name="好 7 3 8" xfId="9442"/>
    <cellStyle name="好 7 3 9" xfId="9443"/>
    <cellStyle name="好 7 4" xfId="9444"/>
    <cellStyle name="输入 2 2 4 10" xfId="9445"/>
    <cellStyle name="好 7 5" xfId="9446"/>
    <cellStyle name="输入 2 2 4 11" xfId="9447"/>
    <cellStyle name="好 7 6" xfId="9448"/>
    <cellStyle name="输入 2 2 4 12" xfId="9449"/>
    <cellStyle name="好 7 7" xfId="9450"/>
    <cellStyle name="输入 2 2 4 13" xfId="9451"/>
    <cellStyle name="好 7 8" xfId="9452"/>
    <cellStyle name="好 7 9" xfId="9453"/>
    <cellStyle name="好 7_2016-2018年财政规划附表(2)" xfId="9454"/>
    <cellStyle name="好 8 10" xfId="9455"/>
    <cellStyle name="好 8 11" xfId="9456"/>
    <cellStyle name="好 8 12" xfId="9457"/>
    <cellStyle name="好 8 13" xfId="9458"/>
    <cellStyle name="好 8 2" xfId="9459"/>
    <cellStyle name="好 8 3" xfId="9460"/>
    <cellStyle name="好 8 4" xfId="9461"/>
    <cellStyle name="好 8 5" xfId="9462"/>
    <cellStyle name="好 8 6" xfId="9463"/>
    <cellStyle name="好 8 7" xfId="9464"/>
    <cellStyle name="好 8 8" xfId="9465"/>
    <cellStyle name="好 8 9" xfId="9466"/>
    <cellStyle name="汇总 10" xfId="9467"/>
    <cellStyle name="汇总 11" xfId="9468"/>
    <cellStyle name="汇总 12" xfId="9469"/>
    <cellStyle name="汇总 2 10" xfId="9470"/>
    <cellStyle name="汇总 2 11" xfId="9471"/>
    <cellStyle name="汇总 2 12" xfId="9472"/>
    <cellStyle name="汇总 2 13" xfId="9473"/>
    <cellStyle name="汇总 2 2" xfId="9474"/>
    <cellStyle name="适中 2 3 3" xfId="9475"/>
    <cellStyle name="汇总 2 2 10" xfId="9476"/>
    <cellStyle name="适中 2 3 4" xfId="9477"/>
    <cellStyle name="汇总 2 2 11" xfId="9478"/>
    <cellStyle name="适中 2 3 5" xfId="9479"/>
    <cellStyle name="计算 10" xfId="9480"/>
    <cellStyle name="汇总 2 2 12" xfId="9481"/>
    <cellStyle name="适中 2 3 6" xfId="9482"/>
    <cellStyle name="计算 11" xfId="9483"/>
    <cellStyle name="汇总 2 2 13" xfId="9484"/>
    <cellStyle name="适中 2 3 7" xfId="9485"/>
    <cellStyle name="计算 12" xfId="9486"/>
    <cellStyle name="汇总 2 2 14" xfId="9487"/>
    <cellStyle name="适中 2 3 8" xfId="9488"/>
    <cellStyle name="汇总 2 2 15" xfId="9489"/>
    <cellStyle name="汇总 2 2 2" xfId="9490"/>
    <cellStyle name="注释 4 4 3 4" xfId="9491"/>
    <cellStyle name="汇总 2 2 2 10" xfId="9492"/>
    <cellStyle name="汇总 8" xfId="9493"/>
    <cellStyle name="汇总 2 2 2 2" xfId="9494"/>
    <cellStyle name="汇总 8 2" xfId="9495"/>
    <cellStyle name="汇总 2 2 2 2 2" xfId="9496"/>
    <cellStyle name="汇总 8 3" xfId="9497"/>
    <cellStyle name="汇总 2 2 2 2 3" xfId="9498"/>
    <cellStyle name="汇总 8 4" xfId="9499"/>
    <cellStyle name="汇总 2 2 2 2 4" xfId="9500"/>
    <cellStyle name="汇总 8 5" xfId="9501"/>
    <cellStyle name="汇总 2 2 2 2 5" xfId="9502"/>
    <cellStyle name="汇总 9" xfId="9503"/>
    <cellStyle name="汇总 2 2 2 3" xfId="9504"/>
    <cellStyle name="链接单元格 2 7" xfId="9505"/>
    <cellStyle name="汇总 2 2 2 3 10" xfId="9506"/>
    <cellStyle name="链接单元格 2 8" xfId="9507"/>
    <cellStyle name="汇总 2 2 2 3 11" xfId="9508"/>
    <cellStyle name="链接单元格 2 9" xfId="9509"/>
    <cellStyle name="汇总 2 2 2 3 12" xfId="9510"/>
    <cellStyle name="汇总 2 2 2 3 13" xfId="9511"/>
    <cellStyle name="汇总 2 2 2 3 2" xfId="9512"/>
    <cellStyle name="汇总 2 2 2 3 3" xfId="9513"/>
    <cellStyle name="汇总 2 2 2 3 4" xfId="9514"/>
    <cellStyle name="汇总 2 2 2 3 5" xfId="9515"/>
    <cellStyle name="汇总 2 2 2 3 6" xfId="9516"/>
    <cellStyle name="汇总 2 2 2 3 7" xfId="9517"/>
    <cellStyle name="汇总 2 2 2 3 8" xfId="9518"/>
    <cellStyle name="汇总 2 2 2 3 9" xfId="9519"/>
    <cellStyle name="汇总 2 2 2 4" xfId="9520"/>
    <cellStyle name="汇总 2 2 2 5" xfId="9521"/>
    <cellStyle name="汇总 2 2 2 6" xfId="9522"/>
    <cellStyle name="汇总 2 2 2 7" xfId="9523"/>
    <cellStyle name="汇总 2 2 2 8" xfId="9524"/>
    <cellStyle name="汇总 2 2 2 9" xfId="9525"/>
    <cellStyle name="汇总 2 2 2_2016-2018年财政规划附表(2)" xfId="9526"/>
    <cellStyle name="汇总 2 2 3" xfId="9527"/>
    <cellStyle name="汇总 2 2 3 2" xfId="9528"/>
    <cellStyle name="汇总 2 2 3 3" xfId="9529"/>
    <cellStyle name="汇总 2 2 3 4" xfId="9530"/>
    <cellStyle name="汇总 2 2 3 5" xfId="9531"/>
    <cellStyle name="汇总 2 2 4" xfId="9532"/>
    <cellStyle name="汇总 2 2 4 10" xfId="9533"/>
    <cellStyle name="汇总 2 2 4 11" xfId="9534"/>
    <cellStyle name="汇总 2 2 4 12" xfId="9535"/>
    <cellStyle name="汇总 2 2 4 13" xfId="9536"/>
    <cellStyle name="汇总 2 2 4 2" xfId="9537"/>
    <cellStyle name="汇总 2 2 4 3" xfId="9538"/>
    <cellStyle name="汇总 2 2 4 4" xfId="9539"/>
    <cellStyle name="汇总 2 2 4 5" xfId="9540"/>
    <cellStyle name="汇总 2 2 4 6" xfId="9541"/>
    <cellStyle name="汇总 2 2 4 7" xfId="9542"/>
    <cellStyle name="汇总 2 2 4 8" xfId="9543"/>
    <cellStyle name="汇总 2 2 4 9" xfId="9544"/>
    <cellStyle name="汇总 2 2 5" xfId="9545"/>
    <cellStyle name="汇总 2 2 6" xfId="9546"/>
    <cellStyle name="汇总 2 2 7" xfId="9547"/>
    <cellStyle name="汇总 2 2 8" xfId="9548"/>
    <cellStyle name="汇总 2 2 9" xfId="9549"/>
    <cellStyle name="汇总 2 3" xfId="9550"/>
    <cellStyle name="警告文本 3 2 2 3 13" xfId="9551"/>
    <cellStyle name="汇总 2 3 11" xfId="9552"/>
    <cellStyle name="汇总 2 3 12" xfId="9553"/>
    <cellStyle name="汇总 2 3 13" xfId="9554"/>
    <cellStyle name="汇总 2 3 14" xfId="9555"/>
    <cellStyle name="汇总 2 3 15" xfId="9556"/>
    <cellStyle name="汇总 2 3 2" xfId="9557"/>
    <cellStyle name="计算 4 2 2 3" xfId="9558"/>
    <cellStyle name="汇总 2 3 2 2" xfId="9559"/>
    <cellStyle name="计算 4 2 2 4" xfId="9560"/>
    <cellStyle name="汇总 2 3 2 3" xfId="9561"/>
    <cellStyle name="计算 4 2 2 5" xfId="9562"/>
    <cellStyle name="汇总 2 3 2 4" xfId="9563"/>
    <cellStyle name="计算 4 2 2 6" xfId="9564"/>
    <cellStyle name="汇总 2 3 2 5" xfId="9565"/>
    <cellStyle name="汇总 2 3 3" xfId="9566"/>
    <cellStyle name="汇总 2 3 3 10" xfId="9567"/>
    <cellStyle name="汇总 2 3 3 11" xfId="9568"/>
    <cellStyle name="汇总 2 3 3 12" xfId="9569"/>
    <cellStyle name="解释性文本 4 5 2" xfId="9570"/>
    <cellStyle name="汇总 2 3 3 13" xfId="9571"/>
    <cellStyle name="计算 4 2 3 3" xfId="9572"/>
    <cellStyle name="汇总 2 3 3 2" xfId="9573"/>
    <cellStyle name="计算 4 2 3 4" xfId="9574"/>
    <cellStyle name="汇总 2 3 3 3" xfId="9575"/>
    <cellStyle name="计算 4 2 3 5" xfId="9576"/>
    <cellStyle name="汇总 2 3 3 4" xfId="9577"/>
    <cellStyle name="汇总 2 3 3 5" xfId="9578"/>
    <cellStyle name="汇总 2 3 3 6" xfId="9579"/>
    <cellStyle name="汇总 2 3 3 7" xfId="9580"/>
    <cellStyle name="汇总 2 3 3 8" xfId="9581"/>
    <cellStyle name="汇总 2 3 3 9" xfId="9582"/>
    <cellStyle name="汇总 2 3 4" xfId="9583"/>
    <cellStyle name="汇总 2 3 5" xfId="9584"/>
    <cellStyle name="汇总 2 3 6" xfId="9585"/>
    <cellStyle name="汇总 2 3 7" xfId="9586"/>
    <cellStyle name="汇总 2 3 8" xfId="9587"/>
    <cellStyle name="汇总 2 3 9" xfId="9588"/>
    <cellStyle name="汇总 2 3_2016-2018年财政规划附表(2)" xfId="9589"/>
    <cellStyle name="汇总 2 4" xfId="9590"/>
    <cellStyle name="汇总 2 4 2" xfId="9591"/>
    <cellStyle name="计算 4 3 2 3" xfId="9592"/>
    <cellStyle name="汇总 2 4 2 2" xfId="9593"/>
    <cellStyle name="计算 4 3 2 4" xfId="9594"/>
    <cellStyle name="汇总 2 4 2 3" xfId="9595"/>
    <cellStyle name="计算 4 3 2 5" xfId="9596"/>
    <cellStyle name="汇总 2 4 2 4" xfId="9597"/>
    <cellStyle name="汇总 2 4 2 5" xfId="9598"/>
    <cellStyle name="汇总 2 4 3" xfId="9599"/>
    <cellStyle name="汇总 2 4 3 10" xfId="9600"/>
    <cellStyle name="汇总 2 4 3 11" xfId="9601"/>
    <cellStyle name="汇总 2 4 3 12" xfId="9602"/>
    <cellStyle name="汇总 2 4 3 13" xfId="9603"/>
    <cellStyle name="计算 4 3 3 3" xfId="9604"/>
    <cellStyle name="汇总 2 4 3 2" xfId="9605"/>
    <cellStyle name="计算 4 3 3 4" xfId="9606"/>
    <cellStyle name="汇总 2 4 3 3" xfId="9607"/>
    <cellStyle name="计算 4 3 3 5" xfId="9608"/>
    <cellStyle name="汇总 2 4 3 4" xfId="9609"/>
    <cellStyle name="计算 4 3 3 6" xfId="9610"/>
    <cellStyle name="汇总 2 4 3 5" xfId="9611"/>
    <cellStyle name="计算 4 3 3 7" xfId="9612"/>
    <cellStyle name="汇总 2 4 3 6" xfId="9613"/>
    <cellStyle name="计算 4 3 3 8" xfId="9614"/>
    <cellStyle name="汇总 2 4 3 7" xfId="9615"/>
    <cellStyle name="计算 4 3 3 9" xfId="9616"/>
    <cellStyle name="汇总 2 4 3 8" xfId="9617"/>
    <cellStyle name="汇总 2 4 3 9" xfId="9618"/>
    <cellStyle name="汇总 2 4 4" xfId="9619"/>
    <cellStyle name="解释性文本 5 3_2016-2018年财政规划附表(2)" xfId="9620"/>
    <cellStyle name="汇总 2 4 5" xfId="9621"/>
    <cellStyle name="汇总 2 4 6" xfId="9622"/>
    <cellStyle name="汇总 2 4 7" xfId="9623"/>
    <cellStyle name="汇总 2 4 8" xfId="9624"/>
    <cellStyle name="汇总 2 4 9" xfId="9625"/>
    <cellStyle name="汇总 2 4_2016-2018年财政规划附表(2)" xfId="9626"/>
    <cellStyle name="汇总 2 5" xfId="9627"/>
    <cellStyle name="汇总 2 5 2" xfId="9628"/>
    <cellStyle name="汇总 2 5 3" xfId="9629"/>
    <cellStyle name="汇总 2 5 4" xfId="9630"/>
    <cellStyle name="汇总 2 5 5" xfId="9631"/>
    <cellStyle name="汇总 2 6" xfId="9632"/>
    <cellStyle name="汇总 2 6 10" xfId="9633"/>
    <cellStyle name="汇总 2 6 11" xfId="9634"/>
    <cellStyle name="汇总 2 6 12" xfId="9635"/>
    <cellStyle name="汇总 2 6 13" xfId="9636"/>
    <cellStyle name="汇总 2 6 2" xfId="9637"/>
    <cellStyle name="汇总 2 6 3" xfId="9638"/>
    <cellStyle name="汇总 2 6 4" xfId="9639"/>
    <cellStyle name="汇总 2 6 5" xfId="9640"/>
    <cellStyle name="汇总 2 6 6" xfId="9641"/>
    <cellStyle name="汇总 2 6 7" xfId="9642"/>
    <cellStyle name="汇总 2 6 8" xfId="9643"/>
    <cellStyle name="汇总 2 6 9" xfId="9644"/>
    <cellStyle name="汇总 2 7" xfId="9645"/>
    <cellStyle name="汇总 2 8" xfId="9646"/>
    <cellStyle name="汇总 2 9" xfId="9647"/>
    <cellStyle name="汇总 3" xfId="9648"/>
    <cellStyle name="汇总 3 10" xfId="9649"/>
    <cellStyle name="汇总 3 11" xfId="9650"/>
    <cellStyle name="汇总 3 12" xfId="9651"/>
    <cellStyle name="汇总 3 13" xfId="9652"/>
    <cellStyle name="汇总 3 14" xfId="9653"/>
    <cellStyle name="汇总 3 15" xfId="9654"/>
    <cellStyle name="汇总 3 16" xfId="9655"/>
    <cellStyle name="汇总 3 17" xfId="9656"/>
    <cellStyle name="汇总 3 18" xfId="9657"/>
    <cellStyle name="汇总 3 2" xfId="9658"/>
    <cellStyle name="适中 7 3 4" xfId="9659"/>
    <cellStyle name="计算 5 5 7" xfId="9660"/>
    <cellStyle name="汇总 3 2 11" xfId="9661"/>
    <cellStyle name="适中 7 3 5" xfId="9662"/>
    <cellStyle name="计算 5 5 8" xfId="9663"/>
    <cellStyle name="汇总 3 2 12" xfId="9664"/>
    <cellStyle name="适中 7 3 6" xfId="9665"/>
    <cellStyle name="计算 5 5 9" xfId="9666"/>
    <cellStyle name="汇总 3 2 13" xfId="9667"/>
    <cellStyle name="适中 7 3 7" xfId="9668"/>
    <cellStyle name="汇总 3 2 14" xfId="9669"/>
    <cellStyle name="适中 7 3 8" xfId="9670"/>
    <cellStyle name="汇总 3 2 15" xfId="9671"/>
    <cellStyle name="适中 7 3 9" xfId="9672"/>
    <cellStyle name="汇总 3 2 16" xfId="9673"/>
    <cellStyle name="汇总 3 2 2" xfId="9674"/>
    <cellStyle name="计算 3 2 2 2 4" xfId="9675"/>
    <cellStyle name="汇总 3 2 2 13" xfId="9676"/>
    <cellStyle name="计算 3 2 2 2 5" xfId="9677"/>
    <cellStyle name="汇总 3 2 2 14" xfId="9678"/>
    <cellStyle name="汇总 3 2 2 15" xfId="9679"/>
    <cellStyle name="汇总 3 2 2 2" xfId="9680"/>
    <cellStyle name="汇总 3 2 2 2 2" xfId="9681"/>
    <cellStyle name="汇总 3 2 2 2 3" xfId="9682"/>
    <cellStyle name="汇总 3 2 2 2 4" xfId="9683"/>
    <cellStyle name="汇总 3 2 2 2 5" xfId="9684"/>
    <cellStyle name="汇总 3 2 2 3" xfId="9685"/>
    <cellStyle name="汇总 3 2 2 3 10" xfId="9686"/>
    <cellStyle name="汇总 3 2 2 3 11" xfId="9687"/>
    <cellStyle name="汇总 3 2 2 3 12" xfId="9688"/>
    <cellStyle name="汇总 3 2 2 3 13" xfId="9689"/>
    <cellStyle name="汇总 3 2 2 3 6" xfId="9690"/>
    <cellStyle name="汇总 3 2 2 3 7" xfId="9691"/>
    <cellStyle name="汇总 3 2 2 3 8" xfId="9692"/>
    <cellStyle name="汇总 3 2 2 3 9" xfId="9693"/>
    <cellStyle name="汇总 3 2 2 4" xfId="9694"/>
    <cellStyle name="汇总 3 2 2 5" xfId="9695"/>
    <cellStyle name="汇总 3 2 2 6" xfId="9696"/>
    <cellStyle name="汇总 3 2 2 7" xfId="9697"/>
    <cellStyle name="汇总 3 2 2 8" xfId="9698"/>
    <cellStyle name="汇总 3 2 2 9" xfId="9699"/>
    <cellStyle name="汇总 3 2 2_2016-2018年财政规划附表(2)" xfId="9700"/>
    <cellStyle name="汇总 3 2 3" xfId="9701"/>
    <cellStyle name="警告文本 6 3 13" xfId="9702"/>
    <cellStyle name="汇总 3 2 3 2" xfId="9703"/>
    <cellStyle name="汇总 3 2 3 3" xfId="9704"/>
    <cellStyle name="汇总 3 2 3 4" xfId="9705"/>
    <cellStyle name="计算 5 5 10" xfId="9706"/>
    <cellStyle name="汇总 3 2 3 5" xfId="9707"/>
    <cellStyle name="汇总 3 2 4" xfId="9708"/>
    <cellStyle name="汇总 3 2 4 10" xfId="9709"/>
    <cellStyle name="汇总 3 2 4 11" xfId="9710"/>
    <cellStyle name="汇总 3 2 4 12" xfId="9711"/>
    <cellStyle name="汇总 3 2 4 13" xfId="9712"/>
    <cellStyle name="汇总 3 2 4 2" xfId="9713"/>
    <cellStyle name="汇总 3 2 4 3" xfId="9714"/>
    <cellStyle name="汇总 3 2 4 4" xfId="9715"/>
    <cellStyle name="汇总 3 2 4 5" xfId="9716"/>
    <cellStyle name="汇总 3 2 4 6" xfId="9717"/>
    <cellStyle name="汇总 3 2 4 7" xfId="9718"/>
    <cellStyle name="汇总 3 2 4 8" xfId="9719"/>
    <cellStyle name="汇总 3 2 4 9" xfId="9720"/>
    <cellStyle name="汇总 3 2 5" xfId="9721"/>
    <cellStyle name="汇总 3 2 6" xfId="9722"/>
    <cellStyle name="汇总 3 2 7" xfId="9723"/>
    <cellStyle name="汇总 3 2 8" xfId="9724"/>
    <cellStyle name="汇总 3 2 9" xfId="9725"/>
    <cellStyle name="汇总 3 2_2015.1.3县级预算表" xfId="9726"/>
    <cellStyle name="汇总 3 3" xfId="9727"/>
    <cellStyle name="汇总 3 3 10" xfId="9728"/>
    <cellStyle name="汇总 3 3 11" xfId="9729"/>
    <cellStyle name="汇总 3 3 12" xfId="9730"/>
    <cellStyle name="汇总 3 3 13" xfId="9731"/>
    <cellStyle name="汇总 3 3 14" xfId="9732"/>
    <cellStyle name="汇总 3 3 15" xfId="9733"/>
    <cellStyle name="汇总 3 3 2" xfId="9734"/>
    <cellStyle name="计算 5 2 2 3" xfId="9735"/>
    <cellStyle name="汇总 3 3 2 2" xfId="9736"/>
    <cellStyle name="计算 5 2 2 4" xfId="9737"/>
    <cellStyle name="汇总 3 3 2 3" xfId="9738"/>
    <cellStyle name="计算 5 2 2 5" xfId="9739"/>
    <cellStyle name="汇总 3 3 2 4" xfId="9740"/>
    <cellStyle name="汇总 3 3 2 5" xfId="9741"/>
    <cellStyle name="汇总 3 3 3" xfId="9742"/>
    <cellStyle name="汇总 3 3 3 13" xfId="9743"/>
    <cellStyle name="计算 5 2 3 3" xfId="9744"/>
    <cellStyle name="汇总 3 3 3 2" xfId="9745"/>
    <cellStyle name="计算 5 2 3 4" xfId="9746"/>
    <cellStyle name="汇总 3 3 3 3" xfId="9747"/>
    <cellStyle name="计算 5 2 3 5" xfId="9748"/>
    <cellStyle name="汇总 3 3 3 4" xfId="9749"/>
    <cellStyle name="计算 5 2 3 6" xfId="9750"/>
    <cellStyle name="汇总 3 3 3 5" xfId="9751"/>
    <cellStyle name="计算 5 2 3 7" xfId="9752"/>
    <cellStyle name="汇总 3 3 3 6" xfId="9753"/>
    <cellStyle name="解释性文本 4 6 10" xfId="9754"/>
    <cellStyle name="计算 5 2 3 8" xfId="9755"/>
    <cellStyle name="汇总 3 3 3 7" xfId="9756"/>
    <cellStyle name="解释性文本 4 6 11" xfId="9757"/>
    <cellStyle name="计算 5 2 3 9" xfId="9758"/>
    <cellStyle name="汇总 3 3 3 8" xfId="9759"/>
    <cellStyle name="解释性文本 4 6 12" xfId="9760"/>
    <cellStyle name="汇总 3 3 3 9" xfId="9761"/>
    <cellStyle name="汇总 3 3 4" xfId="9762"/>
    <cellStyle name="汇总 3 3 5" xfId="9763"/>
    <cellStyle name="汇总 3 3 6" xfId="9764"/>
    <cellStyle name="汇总 3 3 7" xfId="9765"/>
    <cellStyle name="汇总 3 3 8" xfId="9766"/>
    <cellStyle name="汇总 3 3 9" xfId="9767"/>
    <cellStyle name="汇总 3 4" xfId="9768"/>
    <cellStyle name="汇总 3 4 2" xfId="9769"/>
    <cellStyle name="计算 5 3 2 3" xfId="9770"/>
    <cellStyle name="汇总 3 4 2 2" xfId="9771"/>
    <cellStyle name="计算 5 3 2 4" xfId="9772"/>
    <cellStyle name="汇总 3 4 2 3" xfId="9773"/>
    <cellStyle name="计算 5 3 2 5" xfId="9774"/>
    <cellStyle name="汇总 3 4 2 4" xfId="9775"/>
    <cellStyle name="汇总 3 4 2 5" xfId="9776"/>
    <cellStyle name="汇总 3 4 3" xfId="9777"/>
    <cellStyle name="汇总 3 4 3 13" xfId="9778"/>
    <cellStyle name="计算 5 3 3 3" xfId="9779"/>
    <cellStyle name="汇总 3 4 3 2" xfId="9780"/>
    <cellStyle name="计算 5 3 3 4" xfId="9781"/>
    <cellStyle name="汇总 3 4 3 3" xfId="9782"/>
    <cellStyle name="计算 5 3 3 5" xfId="9783"/>
    <cellStyle name="汇总 3 4 3 4" xfId="9784"/>
    <cellStyle name="计算 5 3 3 6" xfId="9785"/>
    <cellStyle name="汇总 3 4 3 5" xfId="9786"/>
    <cellStyle name="计算 5 3 3 7" xfId="9787"/>
    <cellStyle name="汇总 3 4 3 6" xfId="9788"/>
    <cellStyle name="计算 5 3 3 8" xfId="9789"/>
    <cellStyle name="汇总 3 4 3 7" xfId="9790"/>
    <cellStyle name="计算 5 3 3 9" xfId="9791"/>
    <cellStyle name="汇总 3 4 3 8" xfId="9792"/>
    <cellStyle name="汇总 3 4 3 9" xfId="9793"/>
    <cellStyle name="汇总 3 4 4" xfId="9794"/>
    <cellStyle name="汇总 3 4 5" xfId="9795"/>
    <cellStyle name="汇总 3 4 6" xfId="9796"/>
    <cellStyle name="汇总 3 4 7" xfId="9797"/>
    <cellStyle name="汇总 3 4 8" xfId="9798"/>
    <cellStyle name="汇总 3 4 9" xfId="9799"/>
    <cellStyle name="汇总 3 5" xfId="9800"/>
    <cellStyle name="汇总 3 5 2" xfId="9801"/>
    <cellStyle name="汇总 3 5 3" xfId="9802"/>
    <cellStyle name="汇总 3 5 4" xfId="9803"/>
    <cellStyle name="汇总 3 5 5" xfId="9804"/>
    <cellStyle name="汇总 3 6" xfId="9805"/>
    <cellStyle name="汇总 3 6 10" xfId="9806"/>
    <cellStyle name="汇总 3 6 11" xfId="9807"/>
    <cellStyle name="汇总 3 6 2" xfId="9808"/>
    <cellStyle name="汇总 3 6 3" xfId="9809"/>
    <cellStyle name="汇总 3 6 4" xfId="9810"/>
    <cellStyle name="汇总 3 6 5" xfId="9811"/>
    <cellStyle name="汇总 3 6 6" xfId="9812"/>
    <cellStyle name="汇总 3 6 7" xfId="9813"/>
    <cellStyle name="汇总 3 6 8" xfId="9814"/>
    <cellStyle name="汇总 3 6 9" xfId="9815"/>
    <cellStyle name="汇总 3 7" xfId="9816"/>
    <cellStyle name="汇总 3 8" xfId="9817"/>
    <cellStyle name="汇总 3 9" xfId="9818"/>
    <cellStyle name="汇总 3_2015.1.3县级预算表" xfId="9819"/>
    <cellStyle name="汇总 4" xfId="9820"/>
    <cellStyle name="汇总 4 10" xfId="9821"/>
    <cellStyle name="汇总 4 11" xfId="9822"/>
    <cellStyle name="汇总 4 13" xfId="9823"/>
    <cellStyle name="汇总 4 14" xfId="9824"/>
    <cellStyle name="汇总 4 15" xfId="9825"/>
    <cellStyle name="汇总 4 16" xfId="9826"/>
    <cellStyle name="汇总 4 17" xfId="9827"/>
    <cellStyle name="汇总 4 18" xfId="9828"/>
    <cellStyle name="汇总 4 2 10" xfId="9829"/>
    <cellStyle name="汇总 4 2 11" xfId="9830"/>
    <cellStyle name="汇总 4 2 12" xfId="9831"/>
    <cellStyle name="汇总 4 2 13" xfId="9832"/>
    <cellStyle name="汇总 4 2 15" xfId="9833"/>
    <cellStyle name="汇总 4 2 16" xfId="9834"/>
    <cellStyle name="汇总 4 2 2" xfId="9835"/>
    <cellStyle name="适中 2 2 4 13" xfId="9836"/>
    <cellStyle name="汇总 4 2 2 10" xfId="9837"/>
    <cellStyle name="汇总 4 2 2 11" xfId="9838"/>
    <cellStyle name="汇总 4 2 2 12" xfId="9839"/>
    <cellStyle name="汇总 4 2 2 13" xfId="9840"/>
    <cellStyle name="汇总 4 2 2 14" xfId="9841"/>
    <cellStyle name="汇总 4 2 2 15" xfId="9842"/>
    <cellStyle name="汇总 4 2 2 2" xfId="9843"/>
    <cellStyle name="汇总 4 2 2 2 2" xfId="9844"/>
    <cellStyle name="汇总 4 2 2 2 3" xfId="9845"/>
    <cellStyle name="汇总 4 2 2 2 4" xfId="9846"/>
    <cellStyle name="汇总 4 2 2 2 5" xfId="9847"/>
    <cellStyle name="汇总 4 2 2 3" xfId="9848"/>
    <cellStyle name="汇总 4 2 2 3 10" xfId="9849"/>
    <cellStyle name="汇总 4 2 2 3 11" xfId="9850"/>
    <cellStyle name="汇总 4 2 2 3 12" xfId="9851"/>
    <cellStyle name="汇总 4 2 2 3 13" xfId="9852"/>
    <cellStyle name="汇总 4 2 2 3 2" xfId="9853"/>
    <cellStyle name="汇总 4 2 2 3 3" xfId="9854"/>
    <cellStyle name="汇总 4 2 2 3 4" xfId="9855"/>
    <cellStyle name="汇总 4 2 2 3 5" xfId="9856"/>
    <cellStyle name="汇总 4 2 2 4" xfId="9857"/>
    <cellStyle name="汇总 4 2 2 5" xfId="9858"/>
    <cellStyle name="汇总 4 2 2 6" xfId="9859"/>
    <cellStyle name="汇总 4 2 2 7" xfId="9860"/>
    <cellStyle name="汇总 4 2 2 8" xfId="9861"/>
    <cellStyle name="汇总 4 2 2 9" xfId="9862"/>
    <cellStyle name="汇总 4 2 3" xfId="9863"/>
    <cellStyle name="汇总 4 2 3 2" xfId="9864"/>
    <cellStyle name="汇总 4 2 3 3" xfId="9865"/>
    <cellStyle name="汇总 4 2 3 4" xfId="9866"/>
    <cellStyle name="汇总 4 2 3 5" xfId="9867"/>
    <cellStyle name="汇总 4 2 4" xfId="9868"/>
    <cellStyle name="汇总 4 2 4 12" xfId="9869"/>
    <cellStyle name="汇总 4 2 4 13" xfId="9870"/>
    <cellStyle name="汇总 4 2 4 2" xfId="9871"/>
    <cellStyle name="汇总 4 2 4 3" xfId="9872"/>
    <cellStyle name="汇总 4 2 4 4" xfId="9873"/>
    <cellStyle name="汇总 4 2 4 5" xfId="9874"/>
    <cellStyle name="汇总 4 2 4 6" xfId="9875"/>
    <cellStyle name="汇总 4 2 4 7" xfId="9876"/>
    <cellStyle name="汇总 4 2 4 8" xfId="9877"/>
    <cellStyle name="汇总 4 2 4 9" xfId="9878"/>
    <cellStyle name="汇总 4 2_2015.1.3县级预算表" xfId="9879"/>
    <cellStyle name="汇总 4 3 10" xfId="9880"/>
    <cellStyle name="汇总 4 3 11" xfId="9881"/>
    <cellStyle name="汇总 4 3 12" xfId="9882"/>
    <cellStyle name="汇总 4 3 13" xfId="9883"/>
    <cellStyle name="汇总 4 3 14" xfId="9884"/>
    <cellStyle name="汇总 4 3 15" xfId="9885"/>
    <cellStyle name="汇总 4 3 2" xfId="9886"/>
    <cellStyle name="汇总 4 3 3" xfId="9887"/>
    <cellStyle name="汇总 4 3 3 2" xfId="9888"/>
    <cellStyle name="汇总 4 3 3 3" xfId="9889"/>
    <cellStyle name="汇总 4 3 3 4" xfId="9890"/>
    <cellStyle name="汇总 4 3 3 5" xfId="9891"/>
    <cellStyle name="汇总 4 3 3 6" xfId="9892"/>
    <cellStyle name="汇总 4 3 3 7" xfId="9893"/>
    <cellStyle name="汇总 4 3 3 8" xfId="9894"/>
    <cellStyle name="汇总 4 3 3 9" xfId="9895"/>
    <cellStyle name="汇总 4 3 4" xfId="9896"/>
    <cellStyle name="适中 2 2 2 3 2" xfId="9897"/>
    <cellStyle name="汇总 4 3 5" xfId="9898"/>
    <cellStyle name="适中 2 2 2 3 3" xfId="9899"/>
    <cellStyle name="汇总 4 3 6" xfId="9900"/>
    <cellStyle name="适中 2 2 2 3 4" xfId="9901"/>
    <cellStyle name="汇总 4 3 7" xfId="9902"/>
    <cellStyle name="适中 2 2 2 3 5" xfId="9903"/>
    <cellStyle name="汇总 4 3 8" xfId="9904"/>
    <cellStyle name="适中 2 2 2 3 6" xfId="9905"/>
    <cellStyle name="汇总 4 3 9" xfId="9906"/>
    <cellStyle name="汇总 4 3_2016-2018年财政规划附表(2)" xfId="9907"/>
    <cellStyle name="汇总 4 4 12" xfId="9908"/>
    <cellStyle name="汇总 4 4 13" xfId="9909"/>
    <cellStyle name="汇总 4 4 14" xfId="9910"/>
    <cellStyle name="汇总 4 4 15" xfId="9911"/>
    <cellStyle name="汇总 4 4 2" xfId="9912"/>
    <cellStyle name="汇总 4 4 2 2" xfId="9913"/>
    <cellStyle name="汇总 4 4 2 3" xfId="9914"/>
    <cellStyle name="汇总 4 4 2 4" xfId="9915"/>
    <cellStyle name="汇总 4 4 2 5" xfId="9916"/>
    <cellStyle name="汇总 4 4 3" xfId="9917"/>
    <cellStyle name="汇总 4 4 3 10" xfId="9918"/>
    <cellStyle name="汇总 4 4 3 11" xfId="9919"/>
    <cellStyle name="汇总 4 4 3 12" xfId="9920"/>
    <cellStyle name="汇总 4 4 3 13" xfId="9921"/>
    <cellStyle name="汇总 4 4 3 2" xfId="9922"/>
    <cellStyle name="汇总 4 4 3 3" xfId="9923"/>
    <cellStyle name="汇总 4 4 3 4" xfId="9924"/>
    <cellStyle name="汇总 4 4 3 5" xfId="9925"/>
    <cellStyle name="汇总 4 4 3 6" xfId="9926"/>
    <cellStyle name="汇总 4 4 3 7" xfId="9927"/>
    <cellStyle name="汇总 4 4 3 8" xfId="9928"/>
    <cellStyle name="汇总 4 4 3 9" xfId="9929"/>
    <cellStyle name="汇总 4 4 4" xfId="9930"/>
    <cellStyle name="汇总 4 4 5" xfId="9931"/>
    <cellStyle name="汇总 4 4 6" xfId="9932"/>
    <cellStyle name="汇总 4 4 7" xfId="9933"/>
    <cellStyle name="汇总 4 4 8" xfId="9934"/>
    <cellStyle name="汇总 4 4 9" xfId="9935"/>
    <cellStyle name="汇总 4 4_2016-2018年财政规划附表(2)" xfId="9936"/>
    <cellStyle name="汇总 4 5 2" xfId="9937"/>
    <cellStyle name="汇总 4 5 3" xfId="9938"/>
    <cellStyle name="汇总 4 5 4" xfId="9939"/>
    <cellStyle name="汇总 4 5 5" xfId="9940"/>
    <cellStyle name="汇总 4 6 10" xfId="9941"/>
    <cellStyle name="汇总 4 6 11" xfId="9942"/>
    <cellStyle name="汇总 4 6 12" xfId="9943"/>
    <cellStyle name="汇总 4 6 13" xfId="9944"/>
    <cellStyle name="汇总 4 6 7" xfId="9945"/>
    <cellStyle name="汇总 4 6 8" xfId="9946"/>
    <cellStyle name="汇总 4 6 9" xfId="9947"/>
    <cellStyle name="汇总 4 7" xfId="9948"/>
    <cellStyle name="汇总 4 9" xfId="9949"/>
    <cellStyle name="汇总 4_2015.1.3县级预算表" xfId="9950"/>
    <cellStyle name="汇总 5" xfId="9951"/>
    <cellStyle name="汇总 5 10" xfId="9952"/>
    <cellStyle name="汇总 5 11" xfId="9953"/>
    <cellStyle name="汇总 5 12" xfId="9954"/>
    <cellStyle name="汇总 5 13" xfId="9955"/>
    <cellStyle name="汇总 5 14" xfId="9956"/>
    <cellStyle name="汇总 5 15" xfId="9957"/>
    <cellStyle name="汇总 5 16" xfId="9958"/>
    <cellStyle name="汇总 5 17" xfId="9959"/>
    <cellStyle name="汇总 5 2" xfId="9960"/>
    <cellStyle name="汇总 5 2 10" xfId="9961"/>
    <cellStyle name="汇总 5 2 11" xfId="9962"/>
    <cellStyle name="汇总 5 2 12" xfId="9963"/>
    <cellStyle name="汇总 5 2 13" xfId="9964"/>
    <cellStyle name="汇总 5 2 14" xfId="9965"/>
    <cellStyle name="汇总 5 2 15" xfId="9966"/>
    <cellStyle name="汇总 5 2 2" xfId="9967"/>
    <cellStyle name="汇总 5 2 2 2" xfId="9968"/>
    <cellStyle name="汇总 5 2 2 3" xfId="9969"/>
    <cellStyle name="汇总 5 2 2 4" xfId="9970"/>
    <cellStyle name="汇总 5 2 2 5" xfId="9971"/>
    <cellStyle name="汇总 5 2 3" xfId="9972"/>
    <cellStyle name="输出 4 2 6" xfId="9973"/>
    <cellStyle name="汇总 5 2 3 10" xfId="9974"/>
    <cellStyle name="输出 4 2 7" xfId="9975"/>
    <cellStyle name="汇总 5 2 3 11" xfId="9976"/>
    <cellStyle name="输出 4 2 8" xfId="9977"/>
    <cellStyle name="汇总 5 2 3 12" xfId="9978"/>
    <cellStyle name="输出 4 2 9" xfId="9979"/>
    <cellStyle name="汇总 5 2 3 13" xfId="9980"/>
    <cellStyle name="汇总 5 2 3 6" xfId="9981"/>
    <cellStyle name="汇总 5 2 3 7" xfId="9982"/>
    <cellStyle name="汇总 5 2 3 8" xfId="9983"/>
    <cellStyle name="汇总 5 2 3 9" xfId="9984"/>
    <cellStyle name="汇总 5 2 4" xfId="9985"/>
    <cellStyle name="汇总 5 2 5" xfId="9986"/>
    <cellStyle name="汇总 5 2 7" xfId="9987"/>
    <cellStyle name="汇总 5 2 8" xfId="9988"/>
    <cellStyle name="汇总 5 2 9" xfId="9989"/>
    <cellStyle name="汇总 5 3" xfId="9990"/>
    <cellStyle name="汇总 5 3 10" xfId="9991"/>
    <cellStyle name="汇总 5 3 11" xfId="9992"/>
    <cellStyle name="汇总 5 3 12" xfId="9993"/>
    <cellStyle name="汇总 5 3 13" xfId="9994"/>
    <cellStyle name="汇总 5 3 14" xfId="9995"/>
    <cellStyle name="汇总 5 3 15" xfId="9996"/>
    <cellStyle name="汇总 5 3 2" xfId="9997"/>
    <cellStyle name="汇总 5 3 2 2" xfId="9998"/>
    <cellStyle name="汇总 5 3 2 3" xfId="9999"/>
    <cellStyle name="汇总 5 3 2 4" xfId="10000"/>
    <cellStyle name="汇总 5 3 2 5" xfId="10001"/>
    <cellStyle name="汇总 5 3 3" xfId="10002"/>
    <cellStyle name="汇总 5 3 3 10" xfId="10003"/>
    <cellStyle name="汇总 5 3 3 11" xfId="10004"/>
    <cellStyle name="汇总 5 3 3 12" xfId="10005"/>
    <cellStyle name="汇总 5 3 3 13" xfId="10006"/>
    <cellStyle name="汇总 5 3 3 2" xfId="10007"/>
    <cellStyle name="汇总 5 3 3 3" xfId="10008"/>
    <cellStyle name="汇总 5 3 3 4" xfId="10009"/>
    <cellStyle name="汇总 5 3 3 5" xfId="10010"/>
    <cellStyle name="汇总 5 3 3 6" xfId="10011"/>
    <cellStyle name="汇总 5 3 3 7" xfId="10012"/>
    <cellStyle name="汇总 5 3 3 8" xfId="10013"/>
    <cellStyle name="汇总 5 3 3 9" xfId="10014"/>
    <cellStyle name="汇总 5 3 4" xfId="10015"/>
    <cellStyle name="汇总 5 3 5" xfId="10016"/>
    <cellStyle name="汇总 5 3 6" xfId="10017"/>
    <cellStyle name="汇总 5 3 7" xfId="10018"/>
    <cellStyle name="汇总 5 3 9" xfId="10019"/>
    <cellStyle name="汇总 5 3_2016-2018年财政规划附表(2)" xfId="10020"/>
    <cellStyle name="汇总 5 4" xfId="10021"/>
    <cellStyle name="汇总 5 4 2" xfId="10022"/>
    <cellStyle name="汇总 5 4 3" xfId="10023"/>
    <cellStyle name="汇总 5 4 4" xfId="10024"/>
    <cellStyle name="汇总 5 4 5" xfId="10025"/>
    <cellStyle name="汇总 5 5" xfId="10026"/>
    <cellStyle name="解释性文本 4 4 2" xfId="10027"/>
    <cellStyle name="汇总 5 5 10" xfId="10028"/>
    <cellStyle name="解释性文本 4 4 3" xfId="10029"/>
    <cellStyle name="汇总 5 5 11" xfId="10030"/>
    <cellStyle name="解释性文本 4 4 4" xfId="10031"/>
    <cellStyle name="汇总 5 5 12" xfId="10032"/>
    <cellStyle name="解释性文本 4 4 5" xfId="10033"/>
    <cellStyle name="汇总 5 5 13" xfId="10034"/>
    <cellStyle name="汇总 5 5 2" xfId="10035"/>
    <cellStyle name="汇总 5 5 3" xfId="10036"/>
    <cellStyle name="汇总 5 5 4" xfId="10037"/>
    <cellStyle name="汇总 5 5 5" xfId="10038"/>
    <cellStyle name="汇总 5 5 6" xfId="10039"/>
    <cellStyle name="汇总 5 5 7" xfId="10040"/>
    <cellStyle name="汇总 5 5 8" xfId="10041"/>
    <cellStyle name="汇总 5 5 9" xfId="10042"/>
    <cellStyle name="汇总 5 6" xfId="10043"/>
    <cellStyle name="汇总 5 7" xfId="10044"/>
    <cellStyle name="汇总 5 8" xfId="10045"/>
    <cellStyle name="汇总 5 9" xfId="10046"/>
    <cellStyle name="汇总 6" xfId="10047"/>
    <cellStyle name="汇总 6 10" xfId="10048"/>
    <cellStyle name="汇总 6 11" xfId="10049"/>
    <cellStyle name="汇总 6 12" xfId="10050"/>
    <cellStyle name="汇总 6 13" xfId="10051"/>
    <cellStyle name="汇总 6 14" xfId="10052"/>
    <cellStyle name="汇总 6 15" xfId="10053"/>
    <cellStyle name="汇总 6 2" xfId="10054"/>
    <cellStyle name="输入 4 2 3 3" xfId="10055"/>
    <cellStyle name="汇总 6 2 2" xfId="10056"/>
    <cellStyle name="输入 4 2 3 4" xfId="10057"/>
    <cellStyle name="汇总 6 2 3" xfId="10058"/>
    <cellStyle name="输入 4 2 3 5" xfId="10059"/>
    <cellStyle name="汇总 6 2 4" xfId="10060"/>
    <cellStyle name="汇总 6 2 5" xfId="10061"/>
    <cellStyle name="汇总 6 3" xfId="10062"/>
    <cellStyle name="汇总 6 3 10" xfId="10063"/>
    <cellStyle name="汇总 6 3 11" xfId="10064"/>
    <cellStyle name="汇总 6 3 12" xfId="10065"/>
    <cellStyle name="汇总 6 3 13" xfId="10066"/>
    <cellStyle name="输入 4 2 4 6" xfId="10067"/>
    <cellStyle name="汇总 6 3 5" xfId="10068"/>
    <cellStyle name="输入 4 2 4 7" xfId="10069"/>
    <cellStyle name="汇总 6 3 6" xfId="10070"/>
    <cellStyle name="输入 4 2 4 8" xfId="10071"/>
    <cellStyle name="汇总 6 3 7" xfId="10072"/>
    <cellStyle name="输入 4 2 4 9" xfId="10073"/>
    <cellStyle name="汇总 6 3 8" xfId="10074"/>
    <cellStyle name="汇总 6 4" xfId="10075"/>
    <cellStyle name="汇总 6 9" xfId="10076"/>
    <cellStyle name="汇总 6_2016-2018年财政规划附表(2)" xfId="10077"/>
    <cellStyle name="汇总 7" xfId="10078"/>
    <cellStyle name="汇总 7 10" xfId="10079"/>
    <cellStyle name="汇总 7 11" xfId="10080"/>
    <cellStyle name="汇总 7 12" xfId="10081"/>
    <cellStyle name="汇总 7 13" xfId="10082"/>
    <cellStyle name="汇总 7 14" xfId="10083"/>
    <cellStyle name="适中 6_2016-2018年财政规划附表(2)" xfId="10084"/>
    <cellStyle name="汇总 7 15" xfId="10085"/>
    <cellStyle name="汇总 7 2" xfId="10086"/>
    <cellStyle name="输入 4 3 3 3" xfId="10087"/>
    <cellStyle name="警告文本 5 10" xfId="10088"/>
    <cellStyle name="汇总 7 2 2" xfId="10089"/>
    <cellStyle name="汇总 7 3" xfId="10090"/>
    <cellStyle name="检查单元格 2 4 2 5" xfId="10091"/>
    <cellStyle name="汇总 7 3 11" xfId="10092"/>
    <cellStyle name="汇总 7 3 12" xfId="10093"/>
    <cellStyle name="汇总 7 3 13" xfId="10094"/>
    <cellStyle name="汇总 7 3 2" xfId="10095"/>
    <cellStyle name="汇总 7 3 3" xfId="10096"/>
    <cellStyle name="汇总 7 3 4" xfId="10097"/>
    <cellStyle name="汇总 7 3 5" xfId="10098"/>
    <cellStyle name="汇总 7 3 6" xfId="10099"/>
    <cellStyle name="汇总 7 3 7" xfId="10100"/>
    <cellStyle name="汇总 7 3 8" xfId="10101"/>
    <cellStyle name="汇总 7 4" xfId="10102"/>
    <cellStyle name="输出 5 3 3 12" xfId="10103"/>
    <cellStyle name="汇总 7_2016-2018年财政规划附表(2)" xfId="10104"/>
    <cellStyle name="汇总 8 10" xfId="10105"/>
    <cellStyle name="汇总 8 11" xfId="10106"/>
    <cellStyle name="汇总 8 12" xfId="10107"/>
    <cellStyle name="汇总 8 13" xfId="10108"/>
    <cellStyle name="汇总 8 6" xfId="10109"/>
    <cellStyle name="汇总 8 7" xfId="10110"/>
    <cellStyle name="汇总 8 8" xfId="10111"/>
    <cellStyle name="汇总 8 9" xfId="10112"/>
    <cellStyle name="计算 2" xfId="10113"/>
    <cellStyle name="计算 2 10" xfId="10114"/>
    <cellStyle name="计算 2 11" xfId="10115"/>
    <cellStyle name="计算 2 12" xfId="10116"/>
    <cellStyle name="计算 2 13" xfId="10117"/>
    <cellStyle name="计算 2 14" xfId="10118"/>
    <cellStyle name="计算 2 15" xfId="10119"/>
    <cellStyle name="计算 2 16" xfId="10120"/>
    <cellStyle name="计算 2 17" xfId="10121"/>
    <cellStyle name="计算 2 18" xfId="10122"/>
    <cellStyle name="计算 2 2" xfId="10123"/>
    <cellStyle name="计算 2 2 10" xfId="10124"/>
    <cellStyle name="计算 2 2 11" xfId="10125"/>
    <cellStyle name="计算 2 2 12" xfId="10126"/>
    <cellStyle name="计算 2 2 13" xfId="10127"/>
    <cellStyle name="计算 2 2 14" xfId="10128"/>
    <cellStyle name="计算 2 2 15" xfId="10129"/>
    <cellStyle name="计算 2 2 16" xfId="10130"/>
    <cellStyle name="计算 5 9" xfId="10131"/>
    <cellStyle name="计算 2 2 2" xfId="10132"/>
    <cellStyle name="计算 2 2 2 10" xfId="10133"/>
    <cellStyle name="计算 2 2 2 11" xfId="10134"/>
    <cellStyle name="计算 2 2 2 12" xfId="10135"/>
    <cellStyle name="计算 2 2 2 13" xfId="10136"/>
    <cellStyle name="计算 2 2 2 14" xfId="10137"/>
    <cellStyle name="计算 2 2 2 15" xfId="10138"/>
    <cellStyle name="计算 2 2 2 2" xfId="10139"/>
    <cellStyle name="输入 6 11" xfId="10140"/>
    <cellStyle name="计算 2 2 2 2 4" xfId="10141"/>
    <cellStyle name="输入 6 12" xfId="10142"/>
    <cellStyle name="计算 2 2 2 2 5" xfId="10143"/>
    <cellStyle name="计算 2 2 2 3" xfId="10144"/>
    <cellStyle name="计算 2 2 2 3 10" xfId="10145"/>
    <cellStyle name="计算 2 2 2 3 11" xfId="10146"/>
    <cellStyle name="计算 2 2 2 3 12" xfId="10147"/>
    <cellStyle name="计算 2 2 2 3 13" xfId="10148"/>
    <cellStyle name="计算 2 2 2 3 2" xfId="10149"/>
    <cellStyle name="计算 2 2 2 3 3" xfId="10150"/>
    <cellStyle name="计算 2 2 2 3 4" xfId="10151"/>
    <cellStyle name="计算 2 2 2 3 5" xfId="10152"/>
    <cellStyle name="计算 2 2 2 3 6" xfId="10153"/>
    <cellStyle name="计算 2 2 2 3 7" xfId="10154"/>
    <cellStyle name="计算 2 2 2 3 8" xfId="10155"/>
    <cellStyle name="计算 2 2 2 3 9" xfId="10156"/>
    <cellStyle name="计算 2 2 2 4" xfId="10157"/>
    <cellStyle name="计算 2 2 2 5" xfId="10158"/>
    <cellStyle name="计算 2 2 2 6" xfId="10159"/>
    <cellStyle name="计算 2 2 2 7" xfId="10160"/>
    <cellStyle name="计算 2 2 2 8" xfId="10161"/>
    <cellStyle name="计算 2 2 2 9" xfId="10162"/>
    <cellStyle name="输入 3 2 2 3 10" xfId="10163"/>
    <cellStyle name="计算 2 2 3" xfId="10164"/>
    <cellStyle name="计算 2 2 3 2" xfId="10165"/>
    <cellStyle name="计算 2 2 3 3" xfId="10166"/>
    <cellStyle name="计算 2 2 3 4" xfId="10167"/>
    <cellStyle name="计算 2 2 3 5" xfId="10168"/>
    <cellStyle name="输入 3 2 2 3 11" xfId="10169"/>
    <cellStyle name="计算 2 2 4" xfId="10170"/>
    <cellStyle name="计算 2 2 4 10" xfId="10171"/>
    <cellStyle name="计算 2 2 4 11" xfId="10172"/>
    <cellStyle name="计算 2 2 4 12" xfId="10173"/>
    <cellStyle name="计算 2 2 4 13" xfId="10174"/>
    <cellStyle name="计算 2 2 4 2" xfId="10175"/>
    <cellStyle name="计算 2 2 4 3" xfId="10176"/>
    <cellStyle name="计算 2 2 4 4" xfId="10177"/>
    <cellStyle name="计算 2 2 4 5" xfId="10178"/>
    <cellStyle name="计算 2 2 4 7" xfId="10179"/>
    <cellStyle name="计算 2 2 4 8" xfId="10180"/>
    <cellStyle name="计算 2 2 4 9" xfId="10181"/>
    <cellStyle name="输入 3 2 2 3 12" xfId="10182"/>
    <cellStyle name="计算 2 2 5" xfId="10183"/>
    <cellStyle name="输入 3 2 2 3 13" xfId="10184"/>
    <cellStyle name="计算 2 2 6" xfId="10185"/>
    <cellStyle name="计算 2 2 7" xfId="10186"/>
    <cellStyle name="计算 2 2 8" xfId="10187"/>
    <cellStyle name="计算 2 2 9" xfId="10188"/>
    <cellStyle name="计算 2 2_2015.1.3县级预算表" xfId="10189"/>
    <cellStyle name="计算 2 3" xfId="10190"/>
    <cellStyle name="计算 2 3 10" xfId="10191"/>
    <cellStyle name="计算 2 3 11" xfId="10192"/>
    <cellStyle name="计算 2 3 12" xfId="10193"/>
    <cellStyle name="计算 6 9" xfId="10194"/>
    <cellStyle name="计算 2 3 2" xfId="10195"/>
    <cellStyle name="计算 2 3 2 2" xfId="10196"/>
    <cellStyle name="计算 2 3 2 3" xfId="10197"/>
    <cellStyle name="计算 2 3 2 4" xfId="10198"/>
    <cellStyle name="计算 2 3 3" xfId="10199"/>
    <cellStyle name="计算 2 3 3 10" xfId="10200"/>
    <cellStyle name="计算 2 3 3 11" xfId="10201"/>
    <cellStyle name="计算 2 3 3 13" xfId="10202"/>
    <cellStyle name="计算 2 3 3 2" xfId="10203"/>
    <cellStyle name="计算 2 3 3 3" xfId="10204"/>
    <cellStyle name="计算 2 3 3 4" xfId="10205"/>
    <cellStyle name="计算 2 3 3 5" xfId="10206"/>
    <cellStyle name="计算 2 3 3 6" xfId="10207"/>
    <cellStyle name="计算 2 3 3 7" xfId="10208"/>
    <cellStyle name="计算 2 3 3 8" xfId="10209"/>
    <cellStyle name="计算 2 3 3 9" xfId="10210"/>
    <cellStyle name="计算 2 3 4" xfId="10211"/>
    <cellStyle name="计算 2 3 5" xfId="10212"/>
    <cellStyle name="计算 2 3 6" xfId="10213"/>
    <cellStyle name="计算 2 3 7" xfId="10214"/>
    <cellStyle name="计算 2 3 8" xfId="10215"/>
    <cellStyle name="计算 2 3 9" xfId="10216"/>
    <cellStyle name="计算 2 9" xfId="10217"/>
    <cellStyle name="计算 2 3_2016-2018年财政规划附表(2)" xfId="10218"/>
    <cellStyle name="计算 2 4" xfId="10219"/>
    <cellStyle name="警告文本 3 2 16" xfId="10220"/>
    <cellStyle name="计算 2 4 10" xfId="10221"/>
    <cellStyle name="计算 2 4 11" xfId="10222"/>
    <cellStyle name="计算 2 4 12" xfId="10223"/>
    <cellStyle name="计算 2 4 13" xfId="10224"/>
    <cellStyle name="计算 2 4 14" xfId="10225"/>
    <cellStyle name="计算 2 4 15" xfId="10226"/>
    <cellStyle name="计算 7 9" xfId="10227"/>
    <cellStyle name="计算 2 4 2" xfId="10228"/>
    <cellStyle name="计算 2 4 2 2" xfId="10229"/>
    <cellStyle name="计算 2 4 2 3" xfId="10230"/>
    <cellStyle name="计算 2 4 2 4" xfId="10231"/>
    <cellStyle name="计算 2 4 2 5" xfId="10232"/>
    <cellStyle name="计算 2 4 3" xfId="10233"/>
    <cellStyle name="计算 2 4 3 10" xfId="10234"/>
    <cellStyle name="计算 2 4 3 11" xfId="10235"/>
    <cellStyle name="计算 2 4 3 12" xfId="10236"/>
    <cellStyle name="计算 2 4 3 13" xfId="10237"/>
    <cellStyle name="警告文本 3 2 4 7" xfId="10238"/>
    <cellStyle name="计算 2 4 3 2" xfId="10239"/>
    <cellStyle name="警告文本 3 2 4 8" xfId="10240"/>
    <cellStyle name="计算 2 4 3 3" xfId="10241"/>
    <cellStyle name="警告文本 3 2 4 9" xfId="10242"/>
    <cellStyle name="计算 2 4 3 4" xfId="10243"/>
    <cellStyle name="计算 2 4 3 5" xfId="10244"/>
    <cellStyle name="计算 2 4 3 6" xfId="10245"/>
    <cellStyle name="计算 2 4 3 7" xfId="10246"/>
    <cellStyle name="计算 2 4 3 8" xfId="10247"/>
    <cellStyle name="计算 2 4 3 9" xfId="10248"/>
    <cellStyle name="计算 2 4 4" xfId="10249"/>
    <cellStyle name="适中 4 2 2" xfId="10250"/>
    <cellStyle name="计算 2 4 5" xfId="10251"/>
    <cellStyle name="适中 4 2 3" xfId="10252"/>
    <cellStyle name="计算 2 4 6" xfId="10253"/>
    <cellStyle name="适中 4 2 4" xfId="10254"/>
    <cellStyle name="计算 2 4 7" xfId="10255"/>
    <cellStyle name="适中 4 2 5" xfId="10256"/>
    <cellStyle name="计算 2 4 8" xfId="10257"/>
    <cellStyle name="适中 4 2 6" xfId="10258"/>
    <cellStyle name="计算 2 4 9" xfId="10259"/>
    <cellStyle name="计算 2 4_2016-2018年财政规划附表(2)" xfId="10260"/>
    <cellStyle name="计算 2 5" xfId="10261"/>
    <cellStyle name="计算 8 9" xfId="10262"/>
    <cellStyle name="计算 2 5 2" xfId="10263"/>
    <cellStyle name="适中 2 4 10" xfId="10264"/>
    <cellStyle name="计算 2 5 3" xfId="10265"/>
    <cellStyle name="适中 2 4 11" xfId="10266"/>
    <cellStyle name="计算 2 5 4" xfId="10267"/>
    <cellStyle name="适中 4 3 2" xfId="10268"/>
    <cellStyle name="适中 2 4 12" xfId="10269"/>
    <cellStyle name="计算 2 5 5" xfId="10270"/>
    <cellStyle name="计算 2 6" xfId="10271"/>
    <cellStyle name="计算 2 6 10" xfId="10272"/>
    <cellStyle name="计算 2 6 11" xfId="10273"/>
    <cellStyle name="计算 2 6 12" xfId="10274"/>
    <cellStyle name="计算 2 6 13" xfId="10275"/>
    <cellStyle name="计算 2 6 2" xfId="10276"/>
    <cellStyle name="计算 2 6 3" xfId="10277"/>
    <cellStyle name="计算 2 6 4" xfId="10278"/>
    <cellStyle name="适中 4 4 2" xfId="10279"/>
    <cellStyle name="计算 2 6 5" xfId="10280"/>
    <cellStyle name="适中 4 4 3" xfId="10281"/>
    <cellStyle name="计算 2 6 6" xfId="10282"/>
    <cellStyle name="适中 4 4 4" xfId="10283"/>
    <cellStyle name="计算 2 6 7" xfId="10284"/>
    <cellStyle name="适中 4 4 5" xfId="10285"/>
    <cellStyle name="计算 2 6 8" xfId="10286"/>
    <cellStyle name="适中 4 4 6" xfId="10287"/>
    <cellStyle name="计算 2 6 9" xfId="10288"/>
    <cellStyle name="计算 2 7" xfId="10289"/>
    <cellStyle name="计算 2 8" xfId="10290"/>
    <cellStyle name="计算 2_2015.1.3县级预算表" xfId="10291"/>
    <cellStyle name="计算 3" xfId="10292"/>
    <cellStyle name="计算 3 14" xfId="10293"/>
    <cellStyle name="计算 3 15" xfId="10294"/>
    <cellStyle name="计算 3 16" xfId="10295"/>
    <cellStyle name="计算 3 17" xfId="10296"/>
    <cellStyle name="计算 3 18" xfId="10297"/>
    <cellStyle name="计算 3 2" xfId="10298"/>
    <cellStyle name="计算 3 2 10" xfId="10299"/>
    <cellStyle name="计算 3 2 11" xfId="10300"/>
    <cellStyle name="计算 3 2 12" xfId="10301"/>
    <cellStyle name="计算 3 2 13" xfId="10302"/>
    <cellStyle name="计算 3 2 14" xfId="10303"/>
    <cellStyle name="计算 3 2 15" xfId="10304"/>
    <cellStyle name="计算 3 2 16" xfId="10305"/>
    <cellStyle name="输出 5 3 12" xfId="10306"/>
    <cellStyle name="计算 3 2 2 10" xfId="10307"/>
    <cellStyle name="输出 5 3 13" xfId="10308"/>
    <cellStyle name="计算 3 2 2 11" xfId="10309"/>
    <cellStyle name="输出 5 3 14" xfId="10310"/>
    <cellStyle name="计算 3 2 2 12" xfId="10311"/>
    <cellStyle name="输出 5 3 15" xfId="10312"/>
    <cellStyle name="计算 3 2 2 13" xfId="10313"/>
    <cellStyle name="计算 3 2 2 14" xfId="10314"/>
    <cellStyle name="计算 3 2 2 15" xfId="10315"/>
    <cellStyle name="计算 3 2 2 2" xfId="10316"/>
    <cellStyle name="计算 3 2 2 3" xfId="10317"/>
    <cellStyle name="计算 3 2 2 3 10" xfId="10318"/>
    <cellStyle name="计算 3 2 2 3 11" xfId="10319"/>
    <cellStyle name="计算 3 2 2 3 12" xfId="10320"/>
    <cellStyle name="计算 3 2 2 3 13" xfId="10321"/>
    <cellStyle name="计算 3 2 2 3 2" xfId="10322"/>
    <cellStyle name="计算 3 2 2 4" xfId="10323"/>
    <cellStyle name="计算 3 2 2 5" xfId="10324"/>
    <cellStyle name="计算 3 2 2 6" xfId="10325"/>
    <cellStyle name="计算 3 2 2 7" xfId="10326"/>
    <cellStyle name="计算 3 2 2 8" xfId="10327"/>
    <cellStyle name="计算 3 2 2 9" xfId="10328"/>
    <cellStyle name="计算 3 2 3 2" xfId="10329"/>
    <cellStyle name="计算 3 2 3 3" xfId="10330"/>
    <cellStyle name="计算 3 2 3 4" xfId="10331"/>
    <cellStyle name="计算 3 2 3 5" xfId="10332"/>
    <cellStyle name="输出 5 5 12" xfId="10333"/>
    <cellStyle name="计算 3 2 4 10" xfId="10334"/>
    <cellStyle name="输出 5 5 13" xfId="10335"/>
    <cellStyle name="计算 3 2 4 11" xfId="10336"/>
    <cellStyle name="计算 3 2 4 12" xfId="10337"/>
    <cellStyle name="计算 3 2 4 13" xfId="10338"/>
    <cellStyle name="计算 3 2 4 2" xfId="10339"/>
    <cellStyle name="计算 3 2 4 3" xfId="10340"/>
    <cellStyle name="计算 3 2 6" xfId="10341"/>
    <cellStyle name="计算 3 2 7" xfId="10342"/>
    <cellStyle name="计算 3 2 8" xfId="10343"/>
    <cellStyle name="计算 3 2 9" xfId="10344"/>
    <cellStyle name="输入 3 2 2 2 4" xfId="10345"/>
    <cellStyle name="计算 3 2_2015.1.3县级预算表" xfId="10346"/>
    <cellStyle name="计算 3 3" xfId="10347"/>
    <cellStyle name="计算 3 3 10" xfId="10348"/>
    <cellStyle name="计算 3 3 11" xfId="10349"/>
    <cellStyle name="计算 3 3 12" xfId="10350"/>
    <cellStyle name="计算 3 3 2 2" xfId="10351"/>
    <cellStyle name="计算 3 3 2 3" xfId="10352"/>
    <cellStyle name="计算 3 3 2 4" xfId="10353"/>
    <cellStyle name="计算 3 3 2 5" xfId="10354"/>
    <cellStyle name="计算 3 3 3 2" xfId="10355"/>
    <cellStyle name="计算 3 3 3 3" xfId="10356"/>
    <cellStyle name="计算 3 3 3 4" xfId="10357"/>
    <cellStyle name="计算 3 3 3 5" xfId="10358"/>
    <cellStyle name="计算 3 3 3 6" xfId="10359"/>
    <cellStyle name="计算 3 3 3 7" xfId="10360"/>
    <cellStyle name="计算 3 3 3 8" xfId="10361"/>
    <cellStyle name="计算 3 3 3 9" xfId="10362"/>
    <cellStyle name="计算 3 3 6" xfId="10363"/>
    <cellStyle name="计算 3 3 7" xfId="10364"/>
    <cellStyle name="计算 3 3 8" xfId="10365"/>
    <cellStyle name="计算 3 3 9" xfId="10366"/>
    <cellStyle name="计算 3 3_2016-2018年财政规划附表(2)" xfId="10367"/>
    <cellStyle name="警告文本 4 2 16" xfId="10368"/>
    <cellStyle name="解释性文本 5 3 9" xfId="10369"/>
    <cellStyle name="计算 3 4 10" xfId="10370"/>
    <cellStyle name="计算 3 4 11" xfId="10371"/>
    <cellStyle name="计算 3 4 12" xfId="10372"/>
    <cellStyle name="计算 3 4 13" xfId="10373"/>
    <cellStyle name="计算 3 4 2" xfId="10374"/>
    <cellStyle name="计算 3 4 2 2" xfId="10375"/>
    <cellStyle name="计算 3 4 2 3" xfId="10376"/>
    <cellStyle name="计算 3 4 2 4" xfId="10377"/>
    <cellStyle name="计算 3 4 2 5" xfId="10378"/>
    <cellStyle name="计算 3 4 3" xfId="10379"/>
    <cellStyle name="计算 3 4 3 13" xfId="10380"/>
    <cellStyle name="警告文本 4 2 4 7" xfId="10381"/>
    <cellStyle name="计算 3 4 3 2" xfId="10382"/>
    <cellStyle name="警告文本 4 2 4 8" xfId="10383"/>
    <cellStyle name="计算 3 4 3 3" xfId="10384"/>
    <cellStyle name="警告文本 4 2 4 9" xfId="10385"/>
    <cellStyle name="计算 3 4 3 4" xfId="10386"/>
    <cellStyle name="计算 3 4 3 5" xfId="10387"/>
    <cellStyle name="计算 3 4 3 6" xfId="10388"/>
    <cellStyle name="计算 3 4 3 7" xfId="10389"/>
    <cellStyle name="计算 3 4 3 8" xfId="10390"/>
    <cellStyle name="计算 3 4 3 9" xfId="10391"/>
    <cellStyle name="计算 3 4 4" xfId="10392"/>
    <cellStyle name="适中 5 2 2" xfId="10393"/>
    <cellStyle name="计算 3 4 5" xfId="10394"/>
    <cellStyle name="适中 5 2 3" xfId="10395"/>
    <cellStyle name="计算 3 4 6" xfId="10396"/>
    <cellStyle name="适中 5 2 4" xfId="10397"/>
    <cellStyle name="计算 3 4 7" xfId="10398"/>
    <cellStyle name="适中 5 2 5" xfId="10399"/>
    <cellStyle name="计算 3 4 8" xfId="10400"/>
    <cellStyle name="适中 5 2 6" xfId="10401"/>
    <cellStyle name="计算 3 4 9" xfId="10402"/>
    <cellStyle name="计算 3 4_2016-2018年财政规划附表(2)" xfId="10403"/>
    <cellStyle name="计算 3 6 10" xfId="10404"/>
    <cellStyle name="计算 3 6 11" xfId="10405"/>
    <cellStyle name="解释性文本 2 2 10" xfId="10406"/>
    <cellStyle name="计算 3 6 12" xfId="10407"/>
    <cellStyle name="解释性文本 2 2 11" xfId="10408"/>
    <cellStyle name="计算 3 6 13" xfId="10409"/>
    <cellStyle name="计算 3 6 2" xfId="10410"/>
    <cellStyle name="计算 3 6 3" xfId="10411"/>
    <cellStyle name="输入 10" xfId="10412"/>
    <cellStyle name="计算 3 6 4" xfId="10413"/>
    <cellStyle name="输入 11" xfId="10414"/>
    <cellStyle name="适中 5 4 2" xfId="10415"/>
    <cellStyle name="计算 3 6 5" xfId="10416"/>
    <cellStyle name="输入 12" xfId="10417"/>
    <cellStyle name="适中 5 4 3" xfId="10418"/>
    <cellStyle name="计算 3 6 6" xfId="10419"/>
    <cellStyle name="适中 5 4 4" xfId="10420"/>
    <cellStyle name="计算 3 6 7" xfId="10421"/>
    <cellStyle name="适中 5 4 5" xfId="10422"/>
    <cellStyle name="计算 3 6 8" xfId="10423"/>
    <cellStyle name="计算 3 6 9" xfId="10424"/>
    <cellStyle name="计算 3 8" xfId="10425"/>
    <cellStyle name="计算 3 9" xfId="10426"/>
    <cellStyle name="计算 3_2015.1.3县级预算表" xfId="10427"/>
    <cellStyle name="计算 4" xfId="10428"/>
    <cellStyle name="计算 4 10" xfId="10429"/>
    <cellStyle name="计算 4 11" xfId="10430"/>
    <cellStyle name="计算 4 12" xfId="10431"/>
    <cellStyle name="计算 4 13" xfId="10432"/>
    <cellStyle name="计算 4 14" xfId="10433"/>
    <cellStyle name="计算 4 15" xfId="10434"/>
    <cellStyle name="计算 4 16" xfId="10435"/>
    <cellStyle name="计算 4 17" xfId="10436"/>
    <cellStyle name="计算 4 18" xfId="10437"/>
    <cellStyle name="计算 4 2" xfId="10438"/>
    <cellStyle name="计算 4 2 10" xfId="10439"/>
    <cellStyle name="计算 4 2 11" xfId="10440"/>
    <cellStyle name="计算 4 2 12" xfId="10441"/>
    <cellStyle name="计算 4 2 13" xfId="10442"/>
    <cellStyle name="计算 4 2 14" xfId="10443"/>
    <cellStyle name="计算 4 2 15" xfId="10444"/>
    <cellStyle name="计算 4 2 16" xfId="10445"/>
    <cellStyle name="计算 4 2 2 11" xfId="10446"/>
    <cellStyle name="计算 4 2 2 12" xfId="10447"/>
    <cellStyle name="计算 4 2 2 13" xfId="10448"/>
    <cellStyle name="计算 4 2 2 14" xfId="10449"/>
    <cellStyle name="计算 4 2 2 15" xfId="10450"/>
    <cellStyle name="计算 4 2 2 2" xfId="10451"/>
    <cellStyle name="计算 4 2 2 2 2" xfId="10452"/>
    <cellStyle name="计算 4 2 2 2 3" xfId="10453"/>
    <cellStyle name="计算 4 2 2 2 4" xfId="10454"/>
    <cellStyle name="计算 4 2 2 3 10" xfId="10455"/>
    <cellStyle name="计算 4 2 2 3 11" xfId="10456"/>
    <cellStyle name="计算 4 2 2 3 12" xfId="10457"/>
    <cellStyle name="计算 4 2 2 3 13" xfId="10458"/>
    <cellStyle name="计算 4 2 2 3 2" xfId="10459"/>
    <cellStyle name="计算 4 2 2 3 3" xfId="10460"/>
    <cellStyle name="计算 4 2 2 3 4" xfId="10461"/>
    <cellStyle name="计算 4 2 2 3 5" xfId="10462"/>
    <cellStyle name="计算 4 2 2 3 6" xfId="10463"/>
    <cellStyle name="计算 4 2 2 3 7" xfId="10464"/>
    <cellStyle name="计算 4 2 2 3 9" xfId="10465"/>
    <cellStyle name="计算 4 2 2 7" xfId="10466"/>
    <cellStyle name="计算 4 2 2 8" xfId="10467"/>
    <cellStyle name="计算 4 2 2 9" xfId="10468"/>
    <cellStyle name="计算 4 2 2_2016-2018年财政规划附表(2)" xfId="10469"/>
    <cellStyle name="计算 4 2 3 2" xfId="10470"/>
    <cellStyle name="计算 4 2 4 12" xfId="10471"/>
    <cellStyle name="计算 4 2 4 13" xfId="10472"/>
    <cellStyle name="计算 4 2 4 2" xfId="10473"/>
    <cellStyle name="计算 4 2 4 3" xfId="10474"/>
    <cellStyle name="计算 4 2 4 4" xfId="10475"/>
    <cellStyle name="计算 4 2 4 5" xfId="10476"/>
    <cellStyle name="计算 4 2 4 6" xfId="10477"/>
    <cellStyle name="计算 4 2 4 7" xfId="10478"/>
    <cellStyle name="计算 4 2 4 8" xfId="10479"/>
    <cellStyle name="计算 4 2 4 9" xfId="10480"/>
    <cellStyle name="注释 2 2 4 11" xfId="10481"/>
    <cellStyle name="计算 4 2 6" xfId="10482"/>
    <cellStyle name="注释 2 2 4 12" xfId="10483"/>
    <cellStyle name="计算 4 2 7" xfId="10484"/>
    <cellStyle name="注释 2 2 4 13" xfId="10485"/>
    <cellStyle name="计算 4 2 8" xfId="10486"/>
    <cellStyle name="计算 4 2 9" xfId="10487"/>
    <cellStyle name="计算 4 2_2015.1.3县级预算表" xfId="10488"/>
    <cellStyle name="计算 4 3" xfId="10489"/>
    <cellStyle name="计算 4 3 11" xfId="10490"/>
    <cellStyle name="计算 4 3 12" xfId="10491"/>
    <cellStyle name="计算 4 3 13" xfId="10492"/>
    <cellStyle name="计算 4 3 14" xfId="10493"/>
    <cellStyle name="计算 4 3 15" xfId="10494"/>
    <cellStyle name="计算 4 3 2" xfId="10495"/>
    <cellStyle name="计算 4 3 2 2" xfId="10496"/>
    <cellStyle name="计算 4 3 3" xfId="10497"/>
    <cellStyle name="输入 3 2 4 6" xfId="10498"/>
    <cellStyle name="输出 6 2 2" xfId="10499"/>
    <cellStyle name="计算 4 3 3 10" xfId="10500"/>
    <cellStyle name="输入 3 2 4 7" xfId="10501"/>
    <cellStyle name="输出 6 2 3" xfId="10502"/>
    <cellStyle name="计算 4 3 3 11" xfId="10503"/>
    <cellStyle name="输入 3 2 4 8" xfId="10504"/>
    <cellStyle name="输出 6 2 4" xfId="10505"/>
    <cellStyle name="计算 4 3 3 12" xfId="10506"/>
    <cellStyle name="输入 3 2 4 9" xfId="10507"/>
    <cellStyle name="输出 6 2 5" xfId="10508"/>
    <cellStyle name="计算 4 3 3 13" xfId="10509"/>
    <cellStyle name="计算 4 3 3 2" xfId="10510"/>
    <cellStyle name="计算 4 3 4" xfId="10511"/>
    <cellStyle name="计算 4 3 5" xfId="10512"/>
    <cellStyle name="计算 4 3 6" xfId="10513"/>
    <cellStyle name="计算 4 3 7" xfId="10514"/>
    <cellStyle name="计算 4 3 8" xfId="10515"/>
    <cellStyle name="计算 4 3 9" xfId="10516"/>
    <cellStyle name="计算 4 3_2016-2018年财政规划附表(2)" xfId="10517"/>
    <cellStyle name="计算 4 4" xfId="10518"/>
    <cellStyle name="计算 4 4 10" xfId="10519"/>
    <cellStyle name="计算 4 4 11" xfId="10520"/>
    <cellStyle name="计算 4 4 12" xfId="10521"/>
    <cellStyle name="警告文本 5 2 3 7" xfId="10522"/>
    <cellStyle name="计算 4 4 2 2" xfId="10523"/>
    <cellStyle name="警告文本 5 2 3 8" xfId="10524"/>
    <cellStyle name="计算 4 4 2 3" xfId="10525"/>
    <cellStyle name="警告文本 5 2 3 9" xfId="10526"/>
    <cellStyle name="计算 4 4 2 4" xfId="10527"/>
    <cellStyle name="计算 4 4 2 5" xfId="10528"/>
    <cellStyle name="计算 4 4 3 12" xfId="10529"/>
    <cellStyle name="计算 4 4 3 13" xfId="10530"/>
    <cellStyle name="计算 4 4 3 2" xfId="10531"/>
    <cellStyle name="计算 4 4 3 3" xfId="10532"/>
    <cellStyle name="计算 4 4 3 4" xfId="10533"/>
    <cellStyle name="计算 4 4 3 5" xfId="10534"/>
    <cellStyle name="计算 4 4 3 6" xfId="10535"/>
    <cellStyle name="计算 4 4 3 7" xfId="10536"/>
    <cellStyle name="计算 4 4 3 8" xfId="10537"/>
    <cellStyle name="计算 4 4 3 9" xfId="10538"/>
    <cellStyle name="适中 6 2 3" xfId="10539"/>
    <cellStyle name="计算 4 4 6" xfId="10540"/>
    <cellStyle name="适中 6 2 4" xfId="10541"/>
    <cellStyle name="计算 4 4 7" xfId="10542"/>
    <cellStyle name="适中 6 2 5" xfId="10543"/>
    <cellStyle name="计算 4 4 8" xfId="10544"/>
    <cellStyle name="计算 4 4 9" xfId="10545"/>
    <cellStyle name="计算 4 5" xfId="10546"/>
    <cellStyle name="计算 4 6" xfId="10547"/>
    <cellStyle name="警告文本 2 3 7" xfId="10548"/>
    <cellStyle name="计算 4 6 10" xfId="10549"/>
    <cellStyle name="警告文本 2 3 8" xfId="10550"/>
    <cellStyle name="计算 4 6 11" xfId="10551"/>
    <cellStyle name="警告文本 2 3 9" xfId="10552"/>
    <cellStyle name="解释性文本 3 2 10" xfId="10553"/>
    <cellStyle name="计算 4 6 12" xfId="10554"/>
    <cellStyle name="解释性文本 3 2 2 2 2" xfId="10555"/>
    <cellStyle name="解释性文本 3 2 11" xfId="10556"/>
    <cellStyle name="计算 4 6 13" xfId="10557"/>
    <cellStyle name="计算 4 6 2" xfId="10558"/>
    <cellStyle name="计算 4 6 3" xfId="10559"/>
    <cellStyle name="计算 4 6 4" xfId="10560"/>
    <cellStyle name="计算 4 6 5" xfId="10561"/>
    <cellStyle name="计算 4 6 6" xfId="10562"/>
    <cellStyle name="计算 4 6 7" xfId="10563"/>
    <cellStyle name="计算 4 6 8" xfId="10564"/>
    <cellStyle name="计算 4 6 9" xfId="10565"/>
    <cellStyle name="计算 4 7" xfId="10566"/>
    <cellStyle name="计算 4 8" xfId="10567"/>
    <cellStyle name="计算 4 9" xfId="10568"/>
    <cellStyle name="计算 4_2015.1.3县级预算表" xfId="10569"/>
    <cellStyle name="计算 5" xfId="10570"/>
    <cellStyle name="计算 5 16" xfId="10571"/>
    <cellStyle name="计算 5 17" xfId="10572"/>
    <cellStyle name="解释性文本 2 2 2 3 8" xfId="10573"/>
    <cellStyle name="计算 5 2 10" xfId="10574"/>
    <cellStyle name="解释性文本 2 2 2 3 9" xfId="10575"/>
    <cellStyle name="计算 5 2 11" xfId="10576"/>
    <cellStyle name="计算 5 2 12" xfId="10577"/>
    <cellStyle name="计算 5 2 13" xfId="10578"/>
    <cellStyle name="计算 5 2 14" xfId="10579"/>
    <cellStyle name="计算 5 2 15" xfId="10580"/>
    <cellStyle name="计算 5 2 2 2" xfId="10581"/>
    <cellStyle name="计算 5 2 3 10" xfId="10582"/>
    <cellStyle name="计算 5 2 3 11" xfId="10583"/>
    <cellStyle name="计算 5 2 3 12" xfId="10584"/>
    <cellStyle name="计算 5 2 3 13" xfId="10585"/>
    <cellStyle name="计算 5 2 3 2" xfId="10586"/>
    <cellStyle name="输出 3 2 4 12" xfId="10587"/>
    <cellStyle name="计算 5 2 6" xfId="10588"/>
    <cellStyle name="输出 3 2 4 13" xfId="10589"/>
    <cellStyle name="计算 5 2 7" xfId="10590"/>
    <cellStyle name="计算 5 2 8" xfId="10591"/>
    <cellStyle name="计算 5 2 9" xfId="10592"/>
    <cellStyle name="计算 5 3 10" xfId="10593"/>
    <cellStyle name="计算 5 3 11" xfId="10594"/>
    <cellStyle name="计算 5 3 12" xfId="10595"/>
    <cellStyle name="计算 5 3 13" xfId="10596"/>
    <cellStyle name="计算 5 3 14" xfId="10597"/>
    <cellStyle name="计算 5 3 15" xfId="10598"/>
    <cellStyle name="计算 5 3 2" xfId="10599"/>
    <cellStyle name="计算 5 3 2 2" xfId="10600"/>
    <cellStyle name="计算 5 3 3" xfId="10601"/>
    <cellStyle name="计算 5 3 3 10" xfId="10602"/>
    <cellStyle name="计算 5 3 3 11" xfId="10603"/>
    <cellStyle name="计算 5 3 3 12" xfId="10604"/>
    <cellStyle name="警告文本 6_2016-2018年财政规划附表(2)" xfId="10605"/>
    <cellStyle name="计算 5 3 3 13" xfId="10606"/>
    <cellStyle name="计算 5 3 3 2" xfId="10607"/>
    <cellStyle name="计算 5 3 4" xfId="10608"/>
    <cellStyle name="计算 5 3 5" xfId="10609"/>
    <cellStyle name="计算 5 3 6" xfId="10610"/>
    <cellStyle name="计算 5 3 7" xfId="10611"/>
    <cellStyle name="计算 5 3 8" xfId="10612"/>
    <cellStyle name="计算 5 3 9" xfId="10613"/>
    <cellStyle name="计算 5 3_2016-2018年财政规划附表(2)" xfId="10614"/>
    <cellStyle name="计算 5 4 2" xfId="10615"/>
    <cellStyle name="计算 5 4 3" xfId="10616"/>
    <cellStyle name="计算 5 4 4" xfId="10617"/>
    <cellStyle name="适中 7 2 2" xfId="10618"/>
    <cellStyle name="计算 5 4 5" xfId="10619"/>
    <cellStyle name="计算 5 5" xfId="10620"/>
    <cellStyle name="计算 5 5 11" xfId="10621"/>
    <cellStyle name="计算 5 5 12" xfId="10622"/>
    <cellStyle name="计算 5 5 13" xfId="10623"/>
    <cellStyle name="计算 5 5 2" xfId="10624"/>
    <cellStyle name="计算 5 5 3" xfId="10625"/>
    <cellStyle name="计算 5 5 4" xfId="10626"/>
    <cellStyle name="适中 7 3 2" xfId="10627"/>
    <cellStyle name="计算 5 5 5" xfId="10628"/>
    <cellStyle name="计算 5 6" xfId="10629"/>
    <cellStyle name="计算 5 7" xfId="10630"/>
    <cellStyle name="计算 5 8" xfId="10631"/>
    <cellStyle name="计算 5_2015.1.3县级预算表" xfId="10632"/>
    <cellStyle name="适中 2 10" xfId="10633"/>
    <cellStyle name="计算 6" xfId="10634"/>
    <cellStyle name="计算 6 15" xfId="10635"/>
    <cellStyle name="计算 6 2" xfId="10636"/>
    <cellStyle name="计算 6 3" xfId="10637"/>
    <cellStyle name="计算 6 3 10" xfId="10638"/>
    <cellStyle name="计算 6 3 11" xfId="10639"/>
    <cellStyle name="计算 6 3 2" xfId="10640"/>
    <cellStyle name="计算 6 3 3" xfId="10641"/>
    <cellStyle name="计算 6 3 4" xfId="10642"/>
    <cellStyle name="计算 6 3 5" xfId="10643"/>
    <cellStyle name="计算 6 3 6" xfId="10644"/>
    <cellStyle name="计算 6 3 7" xfId="10645"/>
    <cellStyle name="计算 6 3 8" xfId="10646"/>
    <cellStyle name="计算 6 3 9" xfId="10647"/>
    <cellStyle name="计算 6 4" xfId="10648"/>
    <cellStyle name="计算 6 5" xfId="10649"/>
    <cellStyle name="计算 6 6" xfId="10650"/>
    <cellStyle name="计算 6 7" xfId="10651"/>
    <cellStyle name="计算 6 8" xfId="10652"/>
    <cellStyle name="计算 6_2016-2018年财政规划附表(2)" xfId="10653"/>
    <cellStyle name="计算 7 10" xfId="10654"/>
    <cellStyle name="计算 7 11" xfId="10655"/>
    <cellStyle name="计算 7 12" xfId="10656"/>
    <cellStyle name="计算 7 13" xfId="10657"/>
    <cellStyle name="计算 7 14" xfId="10658"/>
    <cellStyle name="计算 7 15" xfId="10659"/>
    <cellStyle name="计算 7 2" xfId="10660"/>
    <cellStyle name="计算 7 2 2" xfId="10661"/>
    <cellStyle name="计算 7 2 3" xfId="10662"/>
    <cellStyle name="计算 7 2 4" xfId="10663"/>
    <cellStyle name="计算 7 2 5" xfId="10664"/>
    <cellStyle name="计算 7 3" xfId="10665"/>
    <cellStyle name="计算 7 3 10" xfId="10666"/>
    <cellStyle name="计算 7 3 11" xfId="10667"/>
    <cellStyle name="计算 7 3 12" xfId="10668"/>
    <cellStyle name="计算 7 3 2" xfId="10669"/>
    <cellStyle name="计算 7 3 3" xfId="10670"/>
    <cellStyle name="计算 7 3 4" xfId="10671"/>
    <cellStyle name="计算 7 3 5" xfId="10672"/>
    <cellStyle name="计算 7 3 6" xfId="10673"/>
    <cellStyle name="计算 7 3 7" xfId="10674"/>
    <cellStyle name="计算 7 3 8" xfId="10675"/>
    <cellStyle name="计算 7 3 9" xfId="10676"/>
    <cellStyle name="计算 7 4" xfId="10677"/>
    <cellStyle name="计算 7 5" xfId="10678"/>
    <cellStyle name="计算 7 6" xfId="10679"/>
    <cellStyle name="计算 7 7" xfId="10680"/>
    <cellStyle name="计算 7 8" xfId="10681"/>
    <cellStyle name="计算 7_2016-2018年财政规划附表(2)" xfId="10682"/>
    <cellStyle name="计算 8 2" xfId="10683"/>
    <cellStyle name="计算 8 3" xfId="10684"/>
    <cellStyle name="计算 8 4" xfId="10685"/>
    <cellStyle name="计算 8 5" xfId="10686"/>
    <cellStyle name="计算 8 6" xfId="10687"/>
    <cellStyle name="计算 8 7" xfId="10688"/>
    <cellStyle name="计算 8 8" xfId="10689"/>
    <cellStyle name="注释 5 5 7" xfId="10690"/>
    <cellStyle name="链接单元格 3 4 3 11" xfId="10691"/>
    <cellStyle name="检查单元格 11" xfId="10692"/>
    <cellStyle name="注释 5 5 8" xfId="10693"/>
    <cellStyle name="链接单元格 3 4 3 12" xfId="10694"/>
    <cellStyle name="检查单元格 12" xfId="10695"/>
    <cellStyle name="链接单元格 3 4 3 2" xfId="10696"/>
    <cellStyle name="检查单元格 2" xfId="10697"/>
    <cellStyle name="检查单元格 2 10" xfId="10698"/>
    <cellStyle name="检查单元格 2 11" xfId="10699"/>
    <cellStyle name="检查单元格 2 12" xfId="10700"/>
    <cellStyle name="检查单元格 2 13" xfId="10701"/>
    <cellStyle name="检查单元格 2 14" xfId="10702"/>
    <cellStyle name="检查单元格 2 15" xfId="10703"/>
    <cellStyle name="检查单元格 2 16" xfId="10704"/>
    <cellStyle name="检查单元格 2 17" xfId="10705"/>
    <cellStyle name="检查单元格 2 18" xfId="10706"/>
    <cellStyle name="检查单元格 2 2 10" xfId="10707"/>
    <cellStyle name="检查单元格 2 2 11" xfId="10708"/>
    <cellStyle name="检查单元格 2 2 12" xfId="10709"/>
    <cellStyle name="检查单元格 2 2 13" xfId="10710"/>
    <cellStyle name="检查单元格 2 2 14" xfId="10711"/>
    <cellStyle name="检查单元格 2 2 15" xfId="10712"/>
    <cellStyle name="检查单元格 2 2 16" xfId="10713"/>
    <cellStyle name="检查单元格 2 2 2" xfId="10714"/>
    <cellStyle name="检查单元格 2 2 2 10" xfId="10715"/>
    <cellStyle name="检查单元格 2 2 2 11" xfId="10716"/>
    <cellStyle name="检查单元格 2 2 2 12" xfId="10717"/>
    <cellStyle name="检查单元格 2 2 2 13" xfId="10718"/>
    <cellStyle name="检查单元格 2 2 2 14" xfId="10719"/>
    <cellStyle name="检查单元格 2 2 2 15" xfId="10720"/>
    <cellStyle name="注释 2 4 14" xfId="10721"/>
    <cellStyle name="检查单元格 2 2 2 2" xfId="10722"/>
    <cellStyle name="注释 2 4 15" xfId="10723"/>
    <cellStyle name="检查单元格 2 2 2 3" xfId="10724"/>
    <cellStyle name="检查单元格 2 2 2 3 10" xfId="10725"/>
    <cellStyle name="检查单元格 2 2 2 3 11" xfId="10726"/>
    <cellStyle name="检查单元格 2 2 2 3 12" xfId="10727"/>
    <cellStyle name="检查单元格 2 2 2 3 13" xfId="10728"/>
    <cellStyle name="检查单元格 2 2 2 3 2" xfId="10729"/>
    <cellStyle name="检查单元格 2 2 2 3 3" xfId="10730"/>
    <cellStyle name="检查单元格 2 2 2 3 4" xfId="10731"/>
    <cellStyle name="检查单元格 2 2 2 3 5" xfId="10732"/>
    <cellStyle name="检查单元格 2 2 2 3 6" xfId="10733"/>
    <cellStyle name="检查单元格 2 2 2 3 7" xfId="10734"/>
    <cellStyle name="检查单元格 2 2 2 4" xfId="10735"/>
    <cellStyle name="检查单元格 2 2 2 5" xfId="10736"/>
    <cellStyle name="检查单元格 2 2 2 6" xfId="10737"/>
    <cellStyle name="检查单元格 2 2 2 7" xfId="10738"/>
    <cellStyle name="检查单元格 2 2 2 8" xfId="10739"/>
    <cellStyle name="检查单元格 2 2 2 9" xfId="10740"/>
    <cellStyle name="检查单元格 2 2 2_2016-2018年财政规划附表(2)" xfId="10741"/>
    <cellStyle name="检查单元格 2 4 10" xfId="10742"/>
    <cellStyle name="检查单元格 2 2 3" xfId="10743"/>
    <cellStyle name="检查单元格 2 2 3 2" xfId="10744"/>
    <cellStyle name="检查单元格 2 2 3 3" xfId="10745"/>
    <cellStyle name="检查单元格 2 2 3 4" xfId="10746"/>
    <cellStyle name="检查单元格 2 2 3 5" xfId="10747"/>
    <cellStyle name="检查单元格 2 4 11" xfId="10748"/>
    <cellStyle name="检查单元格 2 2 4" xfId="10749"/>
    <cellStyle name="检查单元格 2 2 4 10" xfId="10750"/>
    <cellStyle name="检查单元格 2 2 4 11" xfId="10751"/>
    <cellStyle name="检查单元格 2 2 4 12" xfId="10752"/>
    <cellStyle name="检查单元格 2 2 4 13" xfId="10753"/>
    <cellStyle name="检查单元格 2 2 4 2" xfId="10754"/>
    <cellStyle name="检查单元格 2 2 4 3" xfId="10755"/>
    <cellStyle name="检查单元格 2 2 4 4" xfId="10756"/>
    <cellStyle name="检查单元格 2 2 4 5" xfId="10757"/>
    <cellStyle name="检查单元格 2 2 4 6" xfId="10758"/>
    <cellStyle name="检查单元格 2 2 4 7" xfId="10759"/>
    <cellStyle name="检查单元格 2 2 4 9" xfId="10760"/>
    <cellStyle name="检查单元格 2 4 12" xfId="10761"/>
    <cellStyle name="检查单元格 2 2 5" xfId="10762"/>
    <cellStyle name="检查单元格 2 4 13" xfId="10763"/>
    <cellStyle name="检查单元格 2 2 6" xfId="10764"/>
    <cellStyle name="检查单元格 2 4 14" xfId="10765"/>
    <cellStyle name="检查单元格 2 2 7" xfId="10766"/>
    <cellStyle name="检查单元格 2 4 15" xfId="10767"/>
    <cellStyle name="检查单元格 2 2 8" xfId="10768"/>
    <cellStyle name="检查单元格 2 2 9" xfId="10769"/>
    <cellStyle name="检查单元格 2 3 10" xfId="10770"/>
    <cellStyle name="检查单元格 2 3 11" xfId="10771"/>
    <cellStyle name="检查单元格 2 3 12" xfId="10772"/>
    <cellStyle name="检查单元格 2 3 13" xfId="10773"/>
    <cellStyle name="检查单元格 2 3 14" xfId="10774"/>
    <cellStyle name="检查单元格 2 3 15" xfId="10775"/>
    <cellStyle name="检查单元格 2 3 2" xfId="10776"/>
    <cellStyle name="检查单元格 2 3 2 2" xfId="10777"/>
    <cellStyle name="检查单元格 2 3 3" xfId="10778"/>
    <cellStyle name="检查单元格 2 3 3 10" xfId="10779"/>
    <cellStyle name="检查单元格 2 3 3 11" xfId="10780"/>
    <cellStyle name="检查单元格 2 3 3 12" xfId="10781"/>
    <cellStyle name="检查单元格 2 3 3 13" xfId="10782"/>
    <cellStyle name="检查单元格 2 3 3 2" xfId="10783"/>
    <cellStyle name="检查单元格 2 3 3 3" xfId="10784"/>
    <cellStyle name="检查单元格 2 3 3 4" xfId="10785"/>
    <cellStyle name="检查单元格 2 3 3 5" xfId="10786"/>
    <cellStyle name="检查单元格 2 3 3 6" xfId="10787"/>
    <cellStyle name="检查单元格 2 3 3 7" xfId="10788"/>
    <cellStyle name="检查单元格 2 3 3 8" xfId="10789"/>
    <cellStyle name="检查单元格 2 3 3 9" xfId="10790"/>
    <cellStyle name="检查单元格 2 3 4" xfId="10791"/>
    <cellStyle name="检查单元格 2 3 5" xfId="10792"/>
    <cellStyle name="检查单元格 2 3 6" xfId="10793"/>
    <cellStyle name="检查单元格 2 3 7" xfId="10794"/>
    <cellStyle name="检查单元格 2 3 8" xfId="10795"/>
    <cellStyle name="检查单元格 2 3 9" xfId="10796"/>
    <cellStyle name="检查单元格 2 4 2" xfId="10797"/>
    <cellStyle name="检查单元格 2 4 3" xfId="10798"/>
    <cellStyle name="检查单元格 2 4 3 10" xfId="10799"/>
    <cellStyle name="检查单元格 2 4 3 11" xfId="10800"/>
    <cellStyle name="链接单元格 3 3 2 2" xfId="10801"/>
    <cellStyle name="检查单元格 2 4 3 12" xfId="10802"/>
    <cellStyle name="链接单元格 3 3 2 3" xfId="10803"/>
    <cellStyle name="检查单元格 2 4 3 13" xfId="10804"/>
    <cellStyle name="检查单元格 2 4 3 2" xfId="10805"/>
    <cellStyle name="检查单元格 2 4 3 3" xfId="10806"/>
    <cellStyle name="检查单元格 2 4 3 4" xfId="10807"/>
    <cellStyle name="检查单元格 2 4 3 5" xfId="10808"/>
    <cellStyle name="检查单元格 2 4 3 6" xfId="10809"/>
    <cellStyle name="检查单元格 2 4 3 7" xfId="10810"/>
    <cellStyle name="检查单元格 2 4 3 8" xfId="10811"/>
    <cellStyle name="检查单元格 2 4 3 9" xfId="10812"/>
    <cellStyle name="检查单元格 2 4 4" xfId="10813"/>
    <cellStyle name="检查单元格 2 4 5" xfId="10814"/>
    <cellStyle name="检查单元格 2 4 6" xfId="10815"/>
    <cellStyle name="检查单元格 2 4 7" xfId="10816"/>
    <cellStyle name="检查单元格 2 4 8" xfId="10817"/>
    <cellStyle name="检查单元格 2 4 9" xfId="10818"/>
    <cellStyle name="检查单元格 2 4_2016-2018年财政规划附表(2)" xfId="10819"/>
    <cellStyle name="检查单元格 2 5 2" xfId="10820"/>
    <cellStyle name="检查单元格 2 5 3" xfId="10821"/>
    <cellStyle name="检查单元格 2 5 4" xfId="10822"/>
    <cellStyle name="检查单元格 2 5 5" xfId="10823"/>
    <cellStyle name="检查单元格 2 6 6" xfId="10824"/>
    <cellStyle name="检查单元格 2 6 7" xfId="10825"/>
    <cellStyle name="检查单元格 2 6 8" xfId="10826"/>
    <cellStyle name="检查单元格 2 6 9" xfId="10827"/>
    <cellStyle name="检查单元格 2 7" xfId="10828"/>
    <cellStyle name="检查单元格 2 8" xfId="10829"/>
    <cellStyle name="检查单元格 2 9" xfId="10830"/>
    <cellStyle name="检查单元格 2_2015.1.3县级预算表" xfId="10831"/>
    <cellStyle name="链接单元格 3 4 3 3" xfId="10832"/>
    <cellStyle name="检查单元格 3" xfId="10833"/>
    <cellStyle name="检查单元格 3 10" xfId="10834"/>
    <cellStyle name="检查单元格 3 11" xfId="10835"/>
    <cellStyle name="检查单元格 3 12" xfId="10836"/>
    <cellStyle name="检查单元格 3 13" xfId="10837"/>
    <cellStyle name="适中 5 3_2016-2018年财政规划附表(2)" xfId="10838"/>
    <cellStyle name="检查单元格 3 14" xfId="10839"/>
    <cellStyle name="检查单元格 3 15" xfId="10840"/>
    <cellStyle name="检查单元格 3 16" xfId="10841"/>
    <cellStyle name="检查单元格 3 2" xfId="10842"/>
    <cellStyle name="检查单元格 3 2 10" xfId="10843"/>
    <cellStyle name="检查单元格 3 2 11" xfId="10844"/>
    <cellStyle name="检查单元格 3 2 13" xfId="10845"/>
    <cellStyle name="检查单元格 3 2 14" xfId="10846"/>
    <cellStyle name="检查单元格 3 2 15" xfId="10847"/>
    <cellStyle name="检查单元格 4 2 2 3 10" xfId="10848"/>
    <cellStyle name="检查单元格 3 2 16" xfId="10849"/>
    <cellStyle name="检查单元格 3 2 2" xfId="10850"/>
    <cellStyle name="检查单元格 3 2 2 2" xfId="10851"/>
    <cellStyle name="检查单元格 3 2 2 3" xfId="10852"/>
    <cellStyle name="检查单元格 3 2 2 3 10" xfId="10853"/>
    <cellStyle name="检查单元格 3 2 2 3 11" xfId="10854"/>
    <cellStyle name="检查单元格 3 2 2 3 12" xfId="10855"/>
    <cellStyle name="检查单元格 3 2 2 3 13" xfId="10856"/>
    <cellStyle name="检查单元格 3 2 2 3 2" xfId="10857"/>
    <cellStyle name="检查单元格 3 2 2 3 3" xfId="10858"/>
    <cellStyle name="检查单元格 3 2 2 3 4" xfId="10859"/>
    <cellStyle name="检查单元格 3 2 2 3 5" xfId="10860"/>
    <cellStyle name="检查单元格 3 2 2 3 6" xfId="10861"/>
    <cellStyle name="检查单元格 3 2 2 3 7" xfId="10862"/>
    <cellStyle name="输入 3 4 3 10" xfId="10863"/>
    <cellStyle name="警告文本 3 3_2016-2018年财政规划附表(2)" xfId="10864"/>
    <cellStyle name="检查单元格 3 2 2 3 8" xfId="10865"/>
    <cellStyle name="输入 3 4 3 11" xfId="10866"/>
    <cellStyle name="检查单元格 3 2 2 3 9" xfId="10867"/>
    <cellStyle name="检查单元格 3 2 2 4" xfId="10868"/>
    <cellStyle name="检查单元格 3 2 2 9" xfId="10869"/>
    <cellStyle name="检查单元格 3 2 2_2016-2018年财政规划附表(2)" xfId="10870"/>
    <cellStyle name="检查单元格 3 2 3" xfId="10871"/>
    <cellStyle name="检查单元格 3 2 3 2" xfId="10872"/>
    <cellStyle name="检查单元格 3 2 3 3" xfId="10873"/>
    <cellStyle name="检查单元格 3 2 3 4" xfId="10874"/>
    <cellStyle name="检查单元格 3 2 3 5" xfId="10875"/>
    <cellStyle name="检查单元格 3 2 4" xfId="10876"/>
    <cellStyle name="检查单元格 3 2 4 10" xfId="10877"/>
    <cellStyle name="检查单元格 3 2 4 11" xfId="10878"/>
    <cellStyle name="检查单元格 3 2 4 12" xfId="10879"/>
    <cellStyle name="检查单元格 3 2 4 13" xfId="10880"/>
    <cellStyle name="检查单元格 3 2 4 3" xfId="10881"/>
    <cellStyle name="检查单元格 3 2 4 4" xfId="10882"/>
    <cellStyle name="检查单元格 3 2 4 5" xfId="10883"/>
    <cellStyle name="检查单元格 3 2 4 6" xfId="10884"/>
    <cellStyle name="检查单元格 3 2 5" xfId="10885"/>
    <cellStyle name="检查单元格 3 2 6" xfId="10886"/>
    <cellStyle name="检查单元格 3 2 7" xfId="10887"/>
    <cellStyle name="检查单元格 3 2 8" xfId="10888"/>
    <cellStyle name="检查单元格 3 2 9" xfId="10889"/>
    <cellStyle name="检查单元格 3 2_2015.1.3县级预算表" xfId="10890"/>
    <cellStyle name="检查单元格 3 3 10" xfId="10891"/>
    <cellStyle name="检查单元格 3 3 11" xfId="10892"/>
    <cellStyle name="检查单元格 3 3 12" xfId="10893"/>
    <cellStyle name="检查单元格 3 3 13" xfId="10894"/>
    <cellStyle name="检查单元格 3 3 14" xfId="10895"/>
    <cellStyle name="检查单元格 3 3 15" xfId="10896"/>
    <cellStyle name="检查单元格 3 3 2" xfId="10897"/>
    <cellStyle name="检查单元格 3 3 2 2" xfId="10898"/>
    <cellStyle name="检查单元格 3 3 2 3" xfId="10899"/>
    <cellStyle name="检查单元格 3 3 2 4" xfId="10900"/>
    <cellStyle name="检查单元格 3 3 2 5" xfId="10901"/>
    <cellStyle name="检查单元格 3 3 3" xfId="10902"/>
    <cellStyle name="检查单元格 3 3 3 11" xfId="10903"/>
    <cellStyle name="检查单元格 3 3 3 12" xfId="10904"/>
    <cellStyle name="检查单元格 3 3 3 13" xfId="10905"/>
    <cellStyle name="检查单元格 3 3 3 2" xfId="10906"/>
    <cellStyle name="检查单元格 3 3 3 3" xfId="10907"/>
    <cellStyle name="检查单元格 3 3 3 4" xfId="10908"/>
    <cellStyle name="检查单元格 3 3 3 5" xfId="10909"/>
    <cellStyle name="检查单元格 3 3 3 6" xfId="10910"/>
    <cellStyle name="检查单元格 3 3 3 7" xfId="10911"/>
    <cellStyle name="检查单元格 3 3 3 8" xfId="10912"/>
    <cellStyle name="检查单元格 3 3 3 9" xfId="10913"/>
    <cellStyle name="检查单元格 3 3 4" xfId="10914"/>
    <cellStyle name="检查单元格 3 3 5" xfId="10915"/>
    <cellStyle name="检查单元格 3 3 6" xfId="10916"/>
    <cellStyle name="检查单元格 3 3 7" xfId="10917"/>
    <cellStyle name="检查单元格 3 3 8" xfId="10918"/>
    <cellStyle name="检查单元格 3 3 9" xfId="10919"/>
    <cellStyle name="检查单元格 3 3_2016-2018年财政规划附表(2)" xfId="10920"/>
    <cellStyle name="检查单元格 7 2 3" xfId="10921"/>
    <cellStyle name="检查单元格 3 4 10" xfId="10922"/>
    <cellStyle name="检查单元格 7 2 4" xfId="10923"/>
    <cellStyle name="检查单元格 3 4 11" xfId="10924"/>
    <cellStyle name="检查单元格 7 2 5" xfId="10925"/>
    <cellStyle name="检查单元格 3 4 12" xfId="10926"/>
    <cellStyle name="检查单元格 3 4 2" xfId="10927"/>
    <cellStyle name="检查单元格 3 4 2 4" xfId="10928"/>
    <cellStyle name="检查单元格 3 4 2 5" xfId="10929"/>
    <cellStyle name="检查单元格 3 4 3" xfId="10930"/>
    <cellStyle name="检查单元格 3 4 3 10" xfId="10931"/>
    <cellStyle name="检查单元格 3 4 3 2" xfId="10932"/>
    <cellStyle name="检查单元格 3 4 3 3" xfId="10933"/>
    <cellStyle name="检查单元格 3 4 3 4" xfId="10934"/>
    <cellStyle name="检查单元格 3 4 3 5" xfId="10935"/>
    <cellStyle name="检查单元格 3 4 3 6" xfId="10936"/>
    <cellStyle name="检查单元格 3 4 3 7" xfId="10937"/>
    <cellStyle name="检查单元格 3 4 3 8" xfId="10938"/>
    <cellStyle name="检查单元格 3 4 3 9" xfId="10939"/>
    <cellStyle name="检查单元格 3 4 4" xfId="10940"/>
    <cellStyle name="检查单元格 3 4 5" xfId="10941"/>
    <cellStyle name="检查单元格 3 4 6" xfId="10942"/>
    <cellStyle name="检查单元格 3 4 7" xfId="10943"/>
    <cellStyle name="检查单元格 3 4 8" xfId="10944"/>
    <cellStyle name="检查单元格 3 4 9" xfId="10945"/>
    <cellStyle name="检查单元格 3 4_2016-2018年财政规划附表(2)" xfId="10946"/>
    <cellStyle name="检查单元格 3 5 2" xfId="10947"/>
    <cellStyle name="检查单元格 3 5 3" xfId="10948"/>
    <cellStyle name="检查单元格 3 5 4" xfId="10949"/>
    <cellStyle name="检查单元格 3 5 5" xfId="10950"/>
    <cellStyle name="检查单元格 3 6 10" xfId="10951"/>
    <cellStyle name="检查单元格 3 6 11" xfId="10952"/>
    <cellStyle name="检查单元格 3 6 12" xfId="10953"/>
    <cellStyle name="检查单元格 3 6 13" xfId="10954"/>
    <cellStyle name="检查单元格 3 6 3" xfId="10955"/>
    <cellStyle name="检查单元格 3 6 4" xfId="10956"/>
    <cellStyle name="检查单元格 3 6 5" xfId="10957"/>
    <cellStyle name="检查单元格 3 6 6" xfId="10958"/>
    <cellStyle name="检查单元格 3 6 7" xfId="10959"/>
    <cellStyle name="检查单元格 3 6 8" xfId="10960"/>
    <cellStyle name="检查单元格 3 6 9" xfId="10961"/>
    <cellStyle name="检查单元格 3_2015.1.3县级预算表" xfId="10962"/>
    <cellStyle name="链接单元格 3 4 3 4" xfId="10963"/>
    <cellStyle name="检查单元格 4" xfId="10964"/>
    <cellStyle name="检查单元格 4 10" xfId="10965"/>
    <cellStyle name="检查单元格 4 11" xfId="10966"/>
    <cellStyle name="检查单元格 4 12" xfId="10967"/>
    <cellStyle name="检查单元格 4 13" xfId="10968"/>
    <cellStyle name="检查单元格 4 14" xfId="10969"/>
    <cellStyle name="检查单元格 4 15" xfId="10970"/>
    <cellStyle name="检查单元格 4 16" xfId="10971"/>
    <cellStyle name="检查单元格 4 17" xfId="10972"/>
    <cellStyle name="检查单元格 4 18" xfId="10973"/>
    <cellStyle name="检查单元格 4 2 10" xfId="10974"/>
    <cellStyle name="链接单元格 2 6 2" xfId="10975"/>
    <cellStyle name="检查单元格 4 2 11" xfId="10976"/>
    <cellStyle name="链接单元格 2 6 3" xfId="10977"/>
    <cellStyle name="检查单元格 4 2 12" xfId="10978"/>
    <cellStyle name="链接单元格 2 6 4" xfId="10979"/>
    <cellStyle name="检查单元格 4 2 13" xfId="10980"/>
    <cellStyle name="链接单元格 2 6 5" xfId="10981"/>
    <cellStyle name="检查单元格 4 2 14" xfId="10982"/>
    <cellStyle name="链接单元格 2 6 6" xfId="10983"/>
    <cellStyle name="检查单元格 4 2 15" xfId="10984"/>
    <cellStyle name="链接单元格 2 6 7" xfId="10985"/>
    <cellStyle name="检查单元格 4 2 16" xfId="10986"/>
    <cellStyle name="检查单元格 4 2 2" xfId="10987"/>
    <cellStyle name="检查单元格 4 2 2 10" xfId="10988"/>
    <cellStyle name="检查单元格 4 2 2 11" xfId="10989"/>
    <cellStyle name="检查单元格 4 2 2 12" xfId="10990"/>
    <cellStyle name="检查单元格 4 2 2 13" xfId="10991"/>
    <cellStyle name="检查单元格 4 2 2 14" xfId="10992"/>
    <cellStyle name="检查单元格 4 2 2 15" xfId="10993"/>
    <cellStyle name="检查单元格 4 2 2 2" xfId="10994"/>
    <cellStyle name="检查单元格 4 2 2 3" xfId="10995"/>
    <cellStyle name="检查单元格 4 2 2 3 11" xfId="10996"/>
    <cellStyle name="检查单元格 4 2 2 3 12" xfId="10997"/>
    <cellStyle name="检查单元格 4 2 2 3 13" xfId="10998"/>
    <cellStyle name="检查单元格 4 2 2 3 3" xfId="10999"/>
    <cellStyle name="检查单元格 4 2 2 3 4" xfId="11000"/>
    <cellStyle name="检查单元格 4 2 2 3 5" xfId="11001"/>
    <cellStyle name="检查单元格 4 2 2 3 6" xfId="11002"/>
    <cellStyle name="检查单元格 4 2 2 3 8" xfId="11003"/>
    <cellStyle name="检查单元格 4 2 2 3 9" xfId="11004"/>
    <cellStyle name="检查单元格 4 2 2 4" xfId="11005"/>
    <cellStyle name="检查单元格 4 2 2 5" xfId="11006"/>
    <cellStyle name="检查单元格 4 2 2 6" xfId="11007"/>
    <cellStyle name="检查单元格 4 2 2 7" xfId="11008"/>
    <cellStyle name="检查单元格 4 2 2 8" xfId="11009"/>
    <cellStyle name="检查单元格 4 2 2 9" xfId="11010"/>
    <cellStyle name="检查单元格 4 2 2_2016-2018年财政规划附表(2)" xfId="11011"/>
    <cellStyle name="检查单元格 4 2 3" xfId="11012"/>
    <cellStyle name="检查单元格 4 2 3 2" xfId="11013"/>
    <cellStyle name="检查单元格 4 2 3 3" xfId="11014"/>
    <cellStyle name="检查单元格 4 2 3 4" xfId="11015"/>
    <cellStyle name="检查单元格 4 2 3 5" xfId="11016"/>
    <cellStyle name="检查单元格 4 2 4" xfId="11017"/>
    <cellStyle name="检查单元格 4 2 4 10" xfId="11018"/>
    <cellStyle name="检查单元格 4 2 4 11" xfId="11019"/>
    <cellStyle name="检查单元格 4 2 4 12" xfId="11020"/>
    <cellStyle name="检查单元格 4 2 4 13" xfId="11021"/>
    <cellStyle name="检查单元格 4 2 4 2" xfId="11022"/>
    <cellStyle name="检查单元格 4 2 4 3" xfId="11023"/>
    <cellStyle name="检查单元格 4 2 4 4" xfId="11024"/>
    <cellStyle name="链接单元格 2 6 10" xfId="11025"/>
    <cellStyle name="检查单元格 4 2 4 5" xfId="11026"/>
    <cellStyle name="链接单元格 2 6 11" xfId="11027"/>
    <cellStyle name="检查单元格 4 2 4 6" xfId="11028"/>
    <cellStyle name="链接单元格 2 6 12" xfId="11029"/>
    <cellStyle name="检查单元格 4 2 4 7" xfId="11030"/>
    <cellStyle name="链接单元格 2 6 13" xfId="11031"/>
    <cellStyle name="检查单元格 4 2 4 8" xfId="11032"/>
    <cellStyle name="检查单元格 4 2 4 9" xfId="11033"/>
    <cellStyle name="检查单元格 4 2 5" xfId="11034"/>
    <cellStyle name="检查单元格 4 2_2015.1.3县级预算表" xfId="11035"/>
    <cellStyle name="检查单元格 4 3 10" xfId="11036"/>
    <cellStyle name="检查单元格 4 3 11" xfId="11037"/>
    <cellStyle name="检查单元格 4 3 12" xfId="11038"/>
    <cellStyle name="检查单元格 4 3 13" xfId="11039"/>
    <cellStyle name="检查单元格 4 3 14" xfId="11040"/>
    <cellStyle name="检查单元格 4 3 15" xfId="11041"/>
    <cellStyle name="检查单元格 4 3 2" xfId="11042"/>
    <cellStyle name="警告文本 5 3 14" xfId="11043"/>
    <cellStyle name="检查单元格 4 3 2 2" xfId="11044"/>
    <cellStyle name="警告文本 5 3 15" xfId="11045"/>
    <cellStyle name="检查单元格 4 3 2 3" xfId="11046"/>
    <cellStyle name="检查单元格 4 3 2 4" xfId="11047"/>
    <cellStyle name="检查单元格 4 3 2 5" xfId="11048"/>
    <cellStyle name="检查单元格 4 3 3" xfId="11049"/>
    <cellStyle name="检查单元格 4 3 3 10" xfId="11050"/>
    <cellStyle name="检查单元格 4 3 3 11" xfId="11051"/>
    <cellStyle name="检查单元格 4 3 3 12" xfId="11052"/>
    <cellStyle name="检查单元格 4 3 3 13" xfId="11053"/>
    <cellStyle name="检查单元格 4 3 4" xfId="11054"/>
    <cellStyle name="检查单元格 4 3 5" xfId="11055"/>
    <cellStyle name="输出 2 2 2 3 12" xfId="11056"/>
    <cellStyle name="检查单元格 4 4" xfId="11057"/>
    <cellStyle name="检查单元格 4 4 10" xfId="11058"/>
    <cellStyle name="检查单元格 4 4 11" xfId="11059"/>
    <cellStyle name="链接单元格 4 2 2 3 2" xfId="11060"/>
    <cellStyle name="检查单元格 4 4 12" xfId="11061"/>
    <cellStyle name="链接单元格 4 2 2 3 3" xfId="11062"/>
    <cellStyle name="检查单元格 4 4 13" xfId="11063"/>
    <cellStyle name="链接单元格 4 2 2 3 4" xfId="11064"/>
    <cellStyle name="检查单元格 4 4 14" xfId="11065"/>
    <cellStyle name="链接单元格 4 2 2 3 5" xfId="11066"/>
    <cellStyle name="检查单元格 4 4 15" xfId="11067"/>
    <cellStyle name="检查单元格 4 4 2" xfId="11068"/>
    <cellStyle name="检查单元格 4 4 2 2" xfId="11069"/>
    <cellStyle name="检查单元格 4 4 2 3" xfId="11070"/>
    <cellStyle name="检查单元格 4 4 2 4" xfId="11071"/>
    <cellStyle name="检查单元格 4 4 2 5" xfId="11072"/>
    <cellStyle name="检查单元格 4 4 3" xfId="11073"/>
    <cellStyle name="检查单元格 4 4 3 10" xfId="11074"/>
    <cellStyle name="检查单元格 4 4 3 2" xfId="11075"/>
    <cellStyle name="检查单元格 4 4 3 3" xfId="11076"/>
    <cellStyle name="检查单元格 4 4 3 4" xfId="11077"/>
    <cellStyle name="检查单元格 4 4 3 5" xfId="11078"/>
    <cellStyle name="检查单元格 4 4 3 6" xfId="11079"/>
    <cellStyle name="检查单元格 4 4 3 7" xfId="11080"/>
    <cellStyle name="检查单元格 4 4 3 8" xfId="11081"/>
    <cellStyle name="检查单元格 4 4 3 9" xfId="11082"/>
    <cellStyle name="检查单元格 4 4 4" xfId="11083"/>
    <cellStyle name="检查单元格 4 4 5" xfId="11084"/>
    <cellStyle name="解释性文本 4 2 4 11" xfId="11085"/>
    <cellStyle name="检查单元格 4 4_2016-2018年财政规划附表(2)" xfId="11086"/>
    <cellStyle name="输出 2 2 2 3 13" xfId="11087"/>
    <cellStyle name="检查单元格 4 5" xfId="11088"/>
    <cellStyle name="检查单元格 4 5 2" xfId="11089"/>
    <cellStyle name="检查单元格 4 5 3" xfId="11090"/>
    <cellStyle name="检查单元格 4 5 4" xfId="11091"/>
    <cellStyle name="检查单元格 4 5 5" xfId="11092"/>
    <cellStyle name="检查单元格 4 6" xfId="11093"/>
    <cellStyle name="检查单元格 4 6 10" xfId="11094"/>
    <cellStyle name="检查单元格 4 6 11" xfId="11095"/>
    <cellStyle name="检查单元格 4 6 12" xfId="11096"/>
    <cellStyle name="检查单元格 4 6 13" xfId="11097"/>
    <cellStyle name="检查单元格 4 6 2" xfId="11098"/>
    <cellStyle name="检查单元格 4 6 3" xfId="11099"/>
    <cellStyle name="检查单元格 4 7" xfId="11100"/>
    <cellStyle name="链接单元格 7 3 13" xfId="11101"/>
    <cellStyle name="检查单元格 4_2015.1.3县级预算表" xfId="11102"/>
    <cellStyle name="链接单元格 3 4 3 5" xfId="11103"/>
    <cellStyle name="检查单元格 5" xfId="11104"/>
    <cellStyle name="检查单元格 5 11" xfId="11105"/>
    <cellStyle name="检查单元格 5 12" xfId="11106"/>
    <cellStyle name="检查单元格 5 13" xfId="11107"/>
    <cellStyle name="检查单元格 5 14" xfId="11108"/>
    <cellStyle name="检查单元格 5 15" xfId="11109"/>
    <cellStyle name="检查单元格 5 16" xfId="11110"/>
    <cellStyle name="检查单元格 5 17" xfId="11111"/>
    <cellStyle name="检查单元格 5 2" xfId="11112"/>
    <cellStyle name="检查单元格 5 2 10" xfId="11113"/>
    <cellStyle name="检查单元格 5 2 11" xfId="11114"/>
    <cellStyle name="检查单元格 5 2 12" xfId="11115"/>
    <cellStyle name="检查单元格 5 2 13" xfId="11116"/>
    <cellStyle name="检查单元格 5 2 14" xfId="11117"/>
    <cellStyle name="检查单元格 5 2 15" xfId="11118"/>
    <cellStyle name="检查单元格 5 2 2 2" xfId="11119"/>
    <cellStyle name="检查单元格 5 2 2 3" xfId="11120"/>
    <cellStyle name="检查单元格 5 2 2 4" xfId="11121"/>
    <cellStyle name="检查单元格 5 2 2 5" xfId="11122"/>
    <cellStyle name="检查单元格 5 2 3 10" xfId="11123"/>
    <cellStyle name="检查单元格 5 2 3 11" xfId="11124"/>
    <cellStyle name="检查单元格 5 2 3 12" xfId="11125"/>
    <cellStyle name="检查单元格 5 2 3 13" xfId="11126"/>
    <cellStyle name="检查单元格 5 2 3 2" xfId="11127"/>
    <cellStyle name="检查单元格 5 2 3 3" xfId="11128"/>
    <cellStyle name="检查单元格 5 2 3 4" xfId="11129"/>
    <cellStyle name="检查单元格 5 2 3 5" xfId="11130"/>
    <cellStyle name="检查单元格 5 2 3 6" xfId="11131"/>
    <cellStyle name="检查单元格 5 2 3 7" xfId="11132"/>
    <cellStyle name="检查单元格 5 2 3 9" xfId="11133"/>
    <cellStyle name="检查单元格 5 2_2016-2018年财政规划附表(2)" xfId="11134"/>
    <cellStyle name="检查单元格 5 3" xfId="11135"/>
    <cellStyle name="检查单元格 5 3 10" xfId="11136"/>
    <cellStyle name="检查单元格 5 3 11" xfId="11137"/>
    <cellStyle name="检查单元格 5 3 12" xfId="11138"/>
    <cellStyle name="检查单元格 5 3 13" xfId="11139"/>
    <cellStyle name="检查单元格 5 3 14" xfId="11140"/>
    <cellStyle name="检查单元格 5 3 15" xfId="11141"/>
    <cellStyle name="检查单元格 5 3 2" xfId="11142"/>
    <cellStyle name="检查单元格 5 3 2 2" xfId="11143"/>
    <cellStyle name="检查单元格 5 3 2 3" xfId="11144"/>
    <cellStyle name="检查单元格 5 3 2 4" xfId="11145"/>
    <cellStyle name="检查单元格 5 3 2 5" xfId="11146"/>
    <cellStyle name="检查单元格 5 3 3" xfId="11147"/>
    <cellStyle name="检查单元格 5 3 3 10" xfId="11148"/>
    <cellStyle name="检查单元格 5 3 3 11" xfId="11149"/>
    <cellStyle name="检查单元格 5 3 3 12" xfId="11150"/>
    <cellStyle name="检查单元格 5 3 3 13" xfId="11151"/>
    <cellStyle name="检查单元格 5 3 3 2" xfId="11152"/>
    <cellStyle name="检查单元格 5 3 3 3" xfId="11153"/>
    <cellStyle name="检查单元格 5 3 3 4" xfId="11154"/>
    <cellStyle name="检查单元格 5 3 3 5" xfId="11155"/>
    <cellStyle name="检查单元格 5 3 3 6" xfId="11156"/>
    <cellStyle name="检查单元格 5 3 3 7" xfId="11157"/>
    <cellStyle name="检查单元格 5 3 3 8" xfId="11158"/>
    <cellStyle name="检查单元格 5 3 3 9" xfId="11159"/>
    <cellStyle name="检查单元格 5 3 4" xfId="11160"/>
    <cellStyle name="检查单元格 5 3 5" xfId="11161"/>
    <cellStyle name="检查单元格 5 4" xfId="11162"/>
    <cellStyle name="检查单元格 5 4 2" xfId="11163"/>
    <cellStyle name="检查单元格 5 4 3" xfId="11164"/>
    <cellStyle name="检查单元格 5 4 4" xfId="11165"/>
    <cellStyle name="检查单元格 5 4 5" xfId="11166"/>
    <cellStyle name="检查单元格 5 5" xfId="11167"/>
    <cellStyle name="检查单元格 5 5 11" xfId="11168"/>
    <cellStyle name="检查单元格 5 5 12" xfId="11169"/>
    <cellStyle name="检查单元格 5 5 13" xfId="11170"/>
    <cellStyle name="检查单元格 5 5 2" xfId="11171"/>
    <cellStyle name="检查单元格 5 5 3" xfId="11172"/>
    <cellStyle name="检查单元格 5 6" xfId="11173"/>
    <cellStyle name="检查单元格 5 7" xfId="11174"/>
    <cellStyle name="检查单元格 5 8" xfId="11175"/>
    <cellStyle name="检查单元格 5 9" xfId="11176"/>
    <cellStyle name="检查单元格 5_2015.1.3县级预算表" xfId="11177"/>
    <cellStyle name="链接单元格 3 4 3 6" xfId="11178"/>
    <cellStyle name="检查单元格 6" xfId="11179"/>
    <cellStyle name="检查单元格 6 10" xfId="11180"/>
    <cellStyle name="检查单元格 6 11" xfId="11181"/>
    <cellStyle name="检查单元格 6 12" xfId="11182"/>
    <cellStyle name="检查单元格 6 13" xfId="11183"/>
    <cellStyle name="检查单元格 6 14" xfId="11184"/>
    <cellStyle name="检查单元格 6 15" xfId="11185"/>
    <cellStyle name="检查单元格 6 2" xfId="11186"/>
    <cellStyle name="警告文本 4_2015.1.3县级预算表" xfId="11187"/>
    <cellStyle name="检查单元格 6 2 2" xfId="11188"/>
    <cellStyle name="检查单元格 6 2 3" xfId="11189"/>
    <cellStyle name="检查单元格 6 2 4" xfId="11190"/>
    <cellStyle name="检查单元格 6 2 5" xfId="11191"/>
    <cellStyle name="检查单元格 6 3" xfId="11192"/>
    <cellStyle name="检查单元格 6 3 10" xfId="11193"/>
    <cellStyle name="检查单元格 6 3 11" xfId="11194"/>
    <cellStyle name="检查单元格 6 3 12" xfId="11195"/>
    <cellStyle name="检查单元格 6 3 13" xfId="11196"/>
    <cellStyle name="检查单元格 6 3 2" xfId="11197"/>
    <cellStyle name="检查单元格 6 3 3" xfId="11198"/>
    <cellStyle name="检查单元格 6 3 4" xfId="11199"/>
    <cellStyle name="检查单元格 6 3 5" xfId="11200"/>
    <cellStyle name="检查单元格 6 4" xfId="11201"/>
    <cellStyle name="检查单元格 6 5" xfId="11202"/>
    <cellStyle name="检查单元格 6 6" xfId="11203"/>
    <cellStyle name="检查单元格 6 7" xfId="11204"/>
    <cellStyle name="检查单元格 6 8" xfId="11205"/>
    <cellStyle name="检查单元格 6 9" xfId="11206"/>
    <cellStyle name="链接单元格 3 4 3 7" xfId="11207"/>
    <cellStyle name="检查单元格 7" xfId="11208"/>
    <cellStyle name="检查单元格 7 10" xfId="11209"/>
    <cellStyle name="检查单元格 7 11" xfId="11210"/>
    <cellStyle name="检查单元格 7 12" xfId="11211"/>
    <cellStyle name="检查单元格 7 13" xfId="11212"/>
    <cellStyle name="检查单元格 7 14" xfId="11213"/>
    <cellStyle name="检查单元格 7 15" xfId="11214"/>
    <cellStyle name="检查单元格 7 2 2" xfId="11215"/>
    <cellStyle name="检查单元格 7 3 10" xfId="11216"/>
    <cellStyle name="检查单元格 7 3 11" xfId="11217"/>
    <cellStyle name="检查单元格 7 3 12" xfId="11218"/>
    <cellStyle name="检查单元格 7 3 13" xfId="11219"/>
    <cellStyle name="检查单元格 7 3 2" xfId="11220"/>
    <cellStyle name="检查单元格 7 3 3" xfId="11221"/>
    <cellStyle name="检查单元格 7 3 4" xfId="11222"/>
    <cellStyle name="检查单元格 7 3 5" xfId="11223"/>
    <cellStyle name="检查单元格 7 6" xfId="11224"/>
    <cellStyle name="检查单元格 7 7" xfId="11225"/>
    <cellStyle name="检查单元格 7 8" xfId="11226"/>
    <cellStyle name="检查单元格 7 9" xfId="11227"/>
    <cellStyle name="检查单元格 7_2016-2018年财政规划附表(2)" xfId="11228"/>
    <cellStyle name="链接单元格 3 4 3 8" xfId="11229"/>
    <cellStyle name="检查单元格 8" xfId="11230"/>
    <cellStyle name="检查单元格 8 10" xfId="11231"/>
    <cellStyle name="检查单元格 8 11" xfId="11232"/>
    <cellStyle name="检查单元格 8 12" xfId="11233"/>
    <cellStyle name="检查单元格 8 13" xfId="11234"/>
    <cellStyle name="检查单元格 8 9" xfId="11235"/>
    <cellStyle name="链接单元格 3 4 3 9" xfId="11236"/>
    <cellStyle name="检查单元格 9" xfId="11237"/>
    <cellStyle name="解释性文本 10" xfId="11238"/>
    <cellStyle name="解释性文本 11" xfId="11239"/>
    <cellStyle name="解释性文本 12" xfId="11240"/>
    <cellStyle name="解释性文本 2" xfId="11241"/>
    <cellStyle name="解释性文本 2 10" xfId="11242"/>
    <cellStyle name="解释性文本 2 11" xfId="11243"/>
    <cellStyle name="解释性文本 2 12" xfId="11244"/>
    <cellStyle name="注释 3 4 3 10" xfId="11245"/>
    <cellStyle name="解释性文本 2 13" xfId="11246"/>
    <cellStyle name="注释 3 4 3 11" xfId="11247"/>
    <cellStyle name="解释性文本 2 14" xfId="11248"/>
    <cellStyle name="注释 3 4 3 12" xfId="11249"/>
    <cellStyle name="解释性文本 2 15" xfId="11250"/>
    <cellStyle name="注释 3 4 3 13" xfId="11251"/>
    <cellStyle name="解释性文本 2 16" xfId="11252"/>
    <cellStyle name="解释性文本 2 17" xfId="11253"/>
    <cellStyle name="解释性文本 2 18" xfId="11254"/>
    <cellStyle name="解释性文本 2 2" xfId="11255"/>
    <cellStyle name="解释性文本 2 2 12" xfId="11256"/>
    <cellStyle name="解释性文本 2 2 13" xfId="11257"/>
    <cellStyle name="解释性文本 2 2 14" xfId="11258"/>
    <cellStyle name="解释性文本 2 2 15" xfId="11259"/>
    <cellStyle name="解释性文本 2 2 16" xfId="11260"/>
    <cellStyle name="解释性文本 2 2 2" xfId="11261"/>
    <cellStyle name="解释性文本 2 2 2 10" xfId="11262"/>
    <cellStyle name="解释性文本 2 2 2 11" xfId="11263"/>
    <cellStyle name="解释性文本 2 2 2 12" xfId="11264"/>
    <cellStyle name="解释性文本 2 2 2 13" xfId="11265"/>
    <cellStyle name="解释性文本 2 2 2 14" xfId="11266"/>
    <cellStyle name="解释性文本 2 2 2 15" xfId="11267"/>
    <cellStyle name="解释性文本 2 2 2 2" xfId="11268"/>
    <cellStyle name="解释性文本 2 2 2 2 2" xfId="11269"/>
    <cellStyle name="解释性文本 2 2 2 2 3" xfId="11270"/>
    <cellStyle name="解释性文本 2 2 2 2 4" xfId="11271"/>
    <cellStyle name="解释性文本 2 2 2 2 5" xfId="11272"/>
    <cellStyle name="解释性文本 2 2 2 3" xfId="11273"/>
    <cellStyle name="解释性文本 2 2 2 3 2" xfId="11274"/>
    <cellStyle name="解释性文本 2 2 2 3 3" xfId="11275"/>
    <cellStyle name="解释性文本 2 2 2 3 4" xfId="11276"/>
    <cellStyle name="解释性文本 2 2 2 3 5" xfId="11277"/>
    <cellStyle name="解释性文本 2 2 2 3 6" xfId="11278"/>
    <cellStyle name="解释性文本 2 2 2 3 7" xfId="11279"/>
    <cellStyle name="解释性文本 2 2 2 4" xfId="11280"/>
    <cellStyle name="解释性文本 2 2 2 5" xfId="11281"/>
    <cellStyle name="解释性文本 2 2 2 6" xfId="11282"/>
    <cellStyle name="解释性文本 2 2 2 7" xfId="11283"/>
    <cellStyle name="解释性文本 2 2 2 8" xfId="11284"/>
    <cellStyle name="解释性文本 2 2 2 9" xfId="11285"/>
    <cellStyle name="解释性文本 2 2 2_2016-2018年财政规划附表(2)" xfId="11286"/>
    <cellStyle name="解释性文本 2 2 3" xfId="11287"/>
    <cellStyle name="解释性文本 2 2 3 2" xfId="11288"/>
    <cellStyle name="解释性文本 2 2 3 3" xfId="11289"/>
    <cellStyle name="解释性文本 2 2 3 4" xfId="11290"/>
    <cellStyle name="解释性文本 2 2 3 5" xfId="11291"/>
    <cellStyle name="解释性文本 2 2 4" xfId="11292"/>
    <cellStyle name="注释 3 4 3" xfId="11293"/>
    <cellStyle name="解释性文本 2 2 4 10" xfId="11294"/>
    <cellStyle name="注释 3 4 4" xfId="11295"/>
    <cellStyle name="解释性文本 2 2 4 11" xfId="11296"/>
    <cellStyle name="注释 3 4 5" xfId="11297"/>
    <cellStyle name="解释性文本 2 2 4 12" xfId="11298"/>
    <cellStyle name="注释 3 4 6" xfId="11299"/>
    <cellStyle name="解释性文本 2 2 4 13" xfId="11300"/>
    <cellStyle name="解释性文本 2 2 4 2" xfId="11301"/>
    <cellStyle name="解释性文本 2 2 4 3" xfId="11302"/>
    <cellStyle name="解释性文本 2 2 4 4" xfId="11303"/>
    <cellStyle name="解释性文本 2 2 4 5" xfId="11304"/>
    <cellStyle name="解释性文本 2 2 4 6" xfId="11305"/>
    <cellStyle name="解释性文本 2 2 4 7" xfId="11306"/>
    <cellStyle name="解释性文本 2 2 4 8" xfId="11307"/>
    <cellStyle name="解释性文本 2 2 4 9" xfId="11308"/>
    <cellStyle name="解释性文本 2 2 5" xfId="11309"/>
    <cellStyle name="解释性文本 2 2 6" xfId="11310"/>
    <cellStyle name="解释性文本 2 2 7" xfId="11311"/>
    <cellStyle name="解释性文本 2 2 8" xfId="11312"/>
    <cellStyle name="解释性文本 2 2 9" xfId="11313"/>
    <cellStyle name="解释性文本 2 3" xfId="11314"/>
    <cellStyle name="解释性文本 2 3 10" xfId="11315"/>
    <cellStyle name="解释性文本 2 3 11" xfId="11316"/>
    <cellStyle name="解释性文本 2 3 12" xfId="11317"/>
    <cellStyle name="解释性文本 2 3 13" xfId="11318"/>
    <cellStyle name="解释性文本 2 3 14" xfId="11319"/>
    <cellStyle name="解释性文本 2 3 15" xfId="11320"/>
    <cellStyle name="解释性文本 2 3 2" xfId="11321"/>
    <cellStyle name="解释性文本 2 3 2 2" xfId="11322"/>
    <cellStyle name="解释性文本 2 3 2 3" xfId="11323"/>
    <cellStyle name="解释性文本 2 3 2 5" xfId="11324"/>
    <cellStyle name="解释性文本 2 3 3" xfId="11325"/>
    <cellStyle name="解释性文本 2 3 3 12" xfId="11326"/>
    <cellStyle name="解释性文本 2 3 3 13" xfId="11327"/>
    <cellStyle name="解释性文本 2 3 3 2" xfId="11328"/>
    <cellStyle name="解释性文本 2 3 3 3" xfId="11329"/>
    <cellStyle name="解释性文本 2 3 3 4" xfId="11330"/>
    <cellStyle name="解释性文本 2 3 3 5" xfId="11331"/>
    <cellStyle name="解释性文本 2 3 3 6" xfId="11332"/>
    <cellStyle name="解释性文本 2 3 3 7" xfId="11333"/>
    <cellStyle name="解释性文本 2 3 4" xfId="11334"/>
    <cellStyle name="解释性文本 2 3 5" xfId="11335"/>
    <cellStyle name="解释性文本 2 3 6" xfId="11336"/>
    <cellStyle name="解释性文本 2 3 7" xfId="11337"/>
    <cellStyle name="解释性文本 2 3 8" xfId="11338"/>
    <cellStyle name="解释性文本 2 3 9" xfId="11339"/>
    <cellStyle name="解释性文本 2 3_2016-2018年财政规划附表(2)" xfId="11340"/>
    <cellStyle name="解释性文本 2 4" xfId="11341"/>
    <cellStyle name="解释性文本 2 4 10" xfId="11342"/>
    <cellStyle name="解释性文本 2 4 11" xfId="11343"/>
    <cellStyle name="解释性文本 2 4 13" xfId="11344"/>
    <cellStyle name="解释性文本 2 4 14" xfId="11345"/>
    <cellStyle name="解释性文本 2 4 15" xfId="11346"/>
    <cellStyle name="解释性文本 2 4 2" xfId="11347"/>
    <cellStyle name="解释性文本 2 4 2 2" xfId="11348"/>
    <cellStyle name="解释性文本 2 4 2 3" xfId="11349"/>
    <cellStyle name="解释性文本 2 4 2 4" xfId="11350"/>
    <cellStyle name="解释性文本 2 4 2 5" xfId="11351"/>
    <cellStyle name="解释性文本 2 4 3" xfId="11352"/>
    <cellStyle name="解释性文本 2 4 3 10" xfId="11353"/>
    <cellStyle name="解释性文本 2 4 3 11" xfId="11354"/>
    <cellStyle name="解释性文本 2 4 3 12" xfId="11355"/>
    <cellStyle name="解释性文本 2 4 3 13" xfId="11356"/>
    <cellStyle name="解释性文本 2 4 3 2" xfId="11357"/>
    <cellStyle name="解释性文本 2 4 3 3" xfId="11358"/>
    <cellStyle name="解释性文本 2 4 3 4" xfId="11359"/>
    <cellStyle name="解释性文本 2 4 3 5" xfId="11360"/>
    <cellStyle name="解释性文本 2 4 3 6" xfId="11361"/>
    <cellStyle name="解释性文本 2 4 3 7" xfId="11362"/>
    <cellStyle name="解释性文本 2 4 3 8" xfId="11363"/>
    <cellStyle name="解释性文本 2 4 4" xfId="11364"/>
    <cellStyle name="解释性文本 2 4 5" xfId="11365"/>
    <cellStyle name="解释性文本 2 4 6" xfId="11366"/>
    <cellStyle name="解释性文本 2 4 7" xfId="11367"/>
    <cellStyle name="解释性文本 2 4 8" xfId="11368"/>
    <cellStyle name="解释性文本 2 4 9" xfId="11369"/>
    <cellStyle name="链接单元格 2 3 3 8" xfId="11370"/>
    <cellStyle name="解释性文本 2 4_2016-2018年财政规划附表(2)" xfId="11371"/>
    <cellStyle name="解释性文本 2 5" xfId="11372"/>
    <cellStyle name="解释性文本 2 5 2" xfId="11373"/>
    <cellStyle name="解释性文本 2 5 3" xfId="11374"/>
    <cellStyle name="解释性文本 2 5 4" xfId="11375"/>
    <cellStyle name="解释性文本 2 5 5" xfId="11376"/>
    <cellStyle name="解释性文本 2 6" xfId="11377"/>
    <cellStyle name="解释性文本 2 6 10" xfId="11378"/>
    <cellStyle name="解释性文本 2 6 11" xfId="11379"/>
    <cellStyle name="注释 2 4 3 11" xfId="11380"/>
    <cellStyle name="解释性文本 2 6 2" xfId="11381"/>
    <cellStyle name="注释 2 4 3 12" xfId="11382"/>
    <cellStyle name="解释性文本 2 6 3" xfId="11383"/>
    <cellStyle name="注释 2 4 3 13" xfId="11384"/>
    <cellStyle name="解释性文本 2 6 4" xfId="11385"/>
    <cellStyle name="解释性文本 2 6 5" xfId="11386"/>
    <cellStyle name="解释性文本 2 6 6" xfId="11387"/>
    <cellStyle name="解释性文本 2 7" xfId="11388"/>
    <cellStyle name="解释性文本 2 8" xfId="11389"/>
    <cellStyle name="解释性文本 2 9" xfId="11390"/>
    <cellStyle name="解释性文本 2_2015.1.3县级预算表" xfId="11391"/>
    <cellStyle name="解释性文本 3" xfId="11392"/>
    <cellStyle name="解释性文本 3 10" xfId="11393"/>
    <cellStyle name="解释性文本 3 11" xfId="11394"/>
    <cellStyle name="解释性文本 3 12" xfId="11395"/>
    <cellStyle name="解释性文本 3 13" xfId="11396"/>
    <cellStyle name="解释性文本 3 14" xfId="11397"/>
    <cellStyle name="解释性文本 3 15" xfId="11398"/>
    <cellStyle name="解释性文本 3 16" xfId="11399"/>
    <cellStyle name="解释性文本 3 2" xfId="11400"/>
    <cellStyle name="解释性文本 3 2 2 2 3" xfId="11401"/>
    <cellStyle name="解释性文本 3 2 12" xfId="11402"/>
    <cellStyle name="解释性文本 3 2 2 2 4" xfId="11403"/>
    <cellStyle name="解释性文本 3 2 13" xfId="11404"/>
    <cellStyle name="解释性文本 3 2 2 2 5" xfId="11405"/>
    <cellStyle name="解释性文本 3 2 14" xfId="11406"/>
    <cellStyle name="解释性文本 3 2 15" xfId="11407"/>
    <cellStyle name="解释性文本 3 2 16" xfId="11408"/>
    <cellStyle name="解释性文本 3 2 2" xfId="11409"/>
    <cellStyle name="解释性文本 3 2 2 10" xfId="11410"/>
    <cellStyle name="解释性文本 3 2 2 11" xfId="11411"/>
    <cellStyle name="解释性文本 3 2 2 12" xfId="11412"/>
    <cellStyle name="解释性文本 3 2 2 13" xfId="11413"/>
    <cellStyle name="解释性文本 3 2 2 15" xfId="11414"/>
    <cellStyle name="解释性文本 3 2 2 2" xfId="11415"/>
    <cellStyle name="解释性文本 3 2 2 3" xfId="11416"/>
    <cellStyle name="解释性文本 3 2 2 3 10" xfId="11417"/>
    <cellStyle name="解释性文本 3 2 2 3 11" xfId="11418"/>
    <cellStyle name="解释性文本 3 2 2 3 12" xfId="11419"/>
    <cellStyle name="解释性文本 3 2 2 3 13" xfId="11420"/>
    <cellStyle name="解释性文本 3 2 2 3 2" xfId="11421"/>
    <cellStyle name="解释性文本 3 2 2 3 3" xfId="11422"/>
    <cellStyle name="解释性文本 3 2 2 3 4" xfId="11423"/>
    <cellStyle name="解释性文本 3 2 2 3 5" xfId="11424"/>
    <cellStyle name="解释性文本 3 2 2 3 6" xfId="11425"/>
    <cellStyle name="解释性文本 3 2 2 3 7" xfId="11426"/>
    <cellStyle name="解释性文本 3 2 2 3 8" xfId="11427"/>
    <cellStyle name="解释性文本 3 2 2 3 9" xfId="11428"/>
    <cellStyle name="解释性文本 3 2 2 4" xfId="11429"/>
    <cellStyle name="解释性文本 3 2 2 5" xfId="11430"/>
    <cellStyle name="解释性文本 3 2 2 6" xfId="11431"/>
    <cellStyle name="解释性文本 3 2 2 7" xfId="11432"/>
    <cellStyle name="解释性文本 3 2 2 8" xfId="11433"/>
    <cellStyle name="解释性文本 3 2 2 9" xfId="11434"/>
    <cellStyle name="解释性文本 3 2 3" xfId="11435"/>
    <cellStyle name="解释性文本 3 2 3 2" xfId="11436"/>
    <cellStyle name="解释性文本 3 2 3 3" xfId="11437"/>
    <cellStyle name="解释性文本 3 2 3 4" xfId="11438"/>
    <cellStyle name="解释性文本 3 2 3 5" xfId="11439"/>
    <cellStyle name="解释性文本 3 2 4" xfId="11440"/>
    <cellStyle name="注释 3 2 4 6" xfId="11441"/>
    <cellStyle name="解释性文本 3 2 4 10" xfId="11442"/>
    <cellStyle name="注释 3 2 4 7" xfId="11443"/>
    <cellStyle name="解释性文本 3 2 4 11" xfId="11444"/>
    <cellStyle name="注释 3 2 4 8" xfId="11445"/>
    <cellStyle name="解释性文本 3 2 4 12" xfId="11446"/>
    <cellStyle name="注释 3 2 4 9" xfId="11447"/>
    <cellStyle name="解释性文本 3 2 4 13" xfId="11448"/>
    <cellStyle name="解释性文本 3 2 4 2" xfId="11449"/>
    <cellStyle name="解释性文本 3 2 4 3" xfId="11450"/>
    <cellStyle name="解释性文本 3 2 4 4" xfId="11451"/>
    <cellStyle name="解释性文本 3 2 4 5" xfId="11452"/>
    <cellStyle name="解释性文本 3 2 4 6" xfId="11453"/>
    <cellStyle name="解释性文本 3 2 4 7" xfId="11454"/>
    <cellStyle name="解释性文本 3 2 4 8" xfId="11455"/>
    <cellStyle name="解释性文本 3 2 4 9" xfId="11456"/>
    <cellStyle name="解释性文本 3 2 5" xfId="11457"/>
    <cellStyle name="解释性文本 3 2 6" xfId="11458"/>
    <cellStyle name="解释性文本 3 2 7" xfId="11459"/>
    <cellStyle name="解释性文本 3 2 8" xfId="11460"/>
    <cellStyle name="解释性文本 3 2 9" xfId="11461"/>
    <cellStyle name="输出 2 5" xfId="11462"/>
    <cellStyle name="解释性文本 3 2_2015.1.3县级预算表" xfId="11463"/>
    <cellStyle name="链接单元格 3 2 3 3" xfId="11464"/>
    <cellStyle name="解释性文本 3 3 10" xfId="11465"/>
    <cellStyle name="链接单元格 3 2 3 4" xfId="11466"/>
    <cellStyle name="解释性文本 3 3 11" xfId="11467"/>
    <cellStyle name="链接单元格 3 2 3 5" xfId="11468"/>
    <cellStyle name="解释性文本 3 3 12" xfId="11469"/>
    <cellStyle name="解释性文本 3 3 13" xfId="11470"/>
    <cellStyle name="解释性文本 3 3 14" xfId="11471"/>
    <cellStyle name="解释性文本 3 3 15" xfId="11472"/>
    <cellStyle name="解释性文本 3 3 2" xfId="11473"/>
    <cellStyle name="解释性文本 3 3 2 2" xfId="11474"/>
    <cellStyle name="解释性文本 3 3 2 3" xfId="11475"/>
    <cellStyle name="解释性文本 3 3 2 4" xfId="11476"/>
    <cellStyle name="解释性文本 3 3 2 5" xfId="11477"/>
    <cellStyle name="解释性文本 3 3 3" xfId="11478"/>
    <cellStyle name="解释性文本 3 3 3 10" xfId="11479"/>
    <cellStyle name="解释性文本 3 3 3 11" xfId="11480"/>
    <cellStyle name="解释性文本 3 3 3 12" xfId="11481"/>
    <cellStyle name="解释性文本 3 3 3 13" xfId="11482"/>
    <cellStyle name="解释性文本 3 3 3 2" xfId="11483"/>
    <cellStyle name="解释性文本 3 3 3 3" xfId="11484"/>
    <cellStyle name="解释性文本 3 3 3 4" xfId="11485"/>
    <cellStyle name="解释性文本 3 3 3 5" xfId="11486"/>
    <cellStyle name="解释性文本 3 3 3 6" xfId="11487"/>
    <cellStyle name="解释性文本 3 3 3 7" xfId="11488"/>
    <cellStyle name="解释性文本 3 3 3 8" xfId="11489"/>
    <cellStyle name="解释性文本 3 3 3 9" xfId="11490"/>
    <cellStyle name="解释性文本 3 3 4" xfId="11491"/>
    <cellStyle name="解释性文本 3 3 5" xfId="11492"/>
    <cellStyle name="解释性文本 3 3 6" xfId="11493"/>
    <cellStyle name="解释性文本 3 3 7" xfId="11494"/>
    <cellStyle name="解释性文本 3 3 8" xfId="11495"/>
    <cellStyle name="解释性文本 3 3 9" xfId="11496"/>
    <cellStyle name="解释性文本 3 4 10" xfId="11497"/>
    <cellStyle name="解释性文本 3 4 11" xfId="11498"/>
    <cellStyle name="解释性文本 3 4 12" xfId="11499"/>
    <cellStyle name="解释性文本 3 4 13" xfId="11500"/>
    <cellStyle name="解释性文本 3 4 14" xfId="11501"/>
    <cellStyle name="解释性文本 3 4 15" xfId="11502"/>
    <cellStyle name="解释性文本 3 4 2" xfId="11503"/>
    <cellStyle name="解释性文本 3 4 2 3" xfId="11504"/>
    <cellStyle name="输出 5 2" xfId="11505"/>
    <cellStyle name="解释性文本 3 4 2 4" xfId="11506"/>
    <cellStyle name="输出 5 3" xfId="11507"/>
    <cellStyle name="解释性文本 3 4 2 5" xfId="11508"/>
    <cellStyle name="解释性文本 3 4 3" xfId="11509"/>
    <cellStyle name="解释性文本 3 4 3 10" xfId="11510"/>
    <cellStyle name="解释性文本 3 4 3 11" xfId="11511"/>
    <cellStyle name="解释性文本 3 4 3 12" xfId="11512"/>
    <cellStyle name="解释性文本 3 4 3 13" xfId="11513"/>
    <cellStyle name="解释性文本 3 4 3 2" xfId="11514"/>
    <cellStyle name="解释性文本 3 4 3 3" xfId="11515"/>
    <cellStyle name="输出 6 2" xfId="11516"/>
    <cellStyle name="解释性文本 3 4 3 4" xfId="11517"/>
    <cellStyle name="输出 6 3" xfId="11518"/>
    <cellStyle name="解释性文本 3 4 3 5" xfId="11519"/>
    <cellStyle name="输出 6 5" xfId="11520"/>
    <cellStyle name="解释性文本 3 4 3 7" xfId="11521"/>
    <cellStyle name="输出 6 6" xfId="11522"/>
    <cellStyle name="解释性文本 3 4 3 8" xfId="11523"/>
    <cellStyle name="输出 6 7" xfId="11524"/>
    <cellStyle name="解释性文本 3 4 3 9" xfId="11525"/>
    <cellStyle name="解释性文本 3 4 4" xfId="11526"/>
    <cellStyle name="解释性文本 3 4 5" xfId="11527"/>
    <cellStyle name="解释性文本 3 4 6" xfId="11528"/>
    <cellStyle name="解释性文本 3 4 7" xfId="11529"/>
    <cellStyle name="解释性文本 3 4 8" xfId="11530"/>
    <cellStyle name="解释性文本 3 4 9" xfId="11531"/>
    <cellStyle name="解释性文本 3 5 2" xfId="11532"/>
    <cellStyle name="解释性文本 3 5 3" xfId="11533"/>
    <cellStyle name="解释性文本 3 5 4" xfId="11534"/>
    <cellStyle name="解释性文本 3 5 5" xfId="11535"/>
    <cellStyle name="解释性文本 3 6 10" xfId="11536"/>
    <cellStyle name="解释性文本 3 6 11" xfId="11537"/>
    <cellStyle name="解释性文本 3 6 12" xfId="11538"/>
    <cellStyle name="解释性文本 3 6 13" xfId="11539"/>
    <cellStyle name="输出 3 4 3 12" xfId="11540"/>
    <cellStyle name="解释性文本 3 6 2" xfId="11541"/>
    <cellStyle name="输出 3 4 3 13" xfId="11542"/>
    <cellStyle name="解释性文本 3 6 3" xfId="11543"/>
    <cellStyle name="注释 2 2 2" xfId="11544"/>
    <cellStyle name="解释性文本 3 6 4" xfId="11545"/>
    <cellStyle name="注释 2 2 3" xfId="11546"/>
    <cellStyle name="解释性文本 3 6 5" xfId="11547"/>
    <cellStyle name="注释 2 2 4" xfId="11548"/>
    <cellStyle name="解释性文本 3 6 6" xfId="11549"/>
    <cellStyle name="注释 2 2 5" xfId="11550"/>
    <cellStyle name="解释性文本 3 6 7" xfId="11551"/>
    <cellStyle name="注释 2 2 6" xfId="11552"/>
    <cellStyle name="解释性文本 3 6 8" xfId="11553"/>
    <cellStyle name="注释 2 2 7" xfId="11554"/>
    <cellStyle name="解释性文本 3 6 9" xfId="11555"/>
    <cellStyle name="解释性文本 4" xfId="11556"/>
    <cellStyle name="解释性文本 4 10" xfId="11557"/>
    <cellStyle name="解释性文本 4 11" xfId="11558"/>
    <cellStyle name="解释性文本 4 12" xfId="11559"/>
    <cellStyle name="解释性文本 4 13" xfId="11560"/>
    <cellStyle name="解释性文本 4 14" xfId="11561"/>
    <cellStyle name="解释性文本 4 15" xfId="11562"/>
    <cellStyle name="解释性文本 4 16" xfId="11563"/>
    <cellStyle name="解释性文本 4 17" xfId="11564"/>
    <cellStyle name="解释性文本 4 18" xfId="11565"/>
    <cellStyle name="解释性文本 4 2" xfId="11566"/>
    <cellStyle name="警告文本 7 3 9" xfId="11567"/>
    <cellStyle name="解释性文本 4 2 10" xfId="11568"/>
    <cellStyle name="解释性文本 4 2 11" xfId="11569"/>
    <cellStyle name="解释性文本 4 2 12" xfId="11570"/>
    <cellStyle name="解释性文本 4 2 13" xfId="11571"/>
    <cellStyle name="解释性文本 4 2 14" xfId="11572"/>
    <cellStyle name="解释性文本 4 2 15" xfId="11573"/>
    <cellStyle name="解释性文本 4 2 16" xfId="11574"/>
    <cellStyle name="解释性文本 4 2 2" xfId="11575"/>
    <cellStyle name="解释性文本 4 2 2 14" xfId="11576"/>
    <cellStyle name="解释性文本 4 2 2 15" xfId="11577"/>
    <cellStyle name="解释性文本 4 2 2 3 10" xfId="11578"/>
    <cellStyle name="解释性文本 4 2 2 3 11" xfId="11579"/>
    <cellStyle name="解释性文本 4 2 2 3 12" xfId="11580"/>
    <cellStyle name="解释性文本 4 2 2 3 13" xfId="11581"/>
    <cellStyle name="解释性文本 4 2 2 6" xfId="11582"/>
    <cellStyle name="解释性文本 4 2 2 7" xfId="11583"/>
    <cellStyle name="解释性文本 4 2 2 8" xfId="11584"/>
    <cellStyle name="解释性文本 4 2 2 9" xfId="11585"/>
    <cellStyle name="解释性文本 4 2 2_2016-2018年财政规划附表(2)" xfId="11586"/>
    <cellStyle name="解释性文本 4 2 3" xfId="11587"/>
    <cellStyle name="解释性文本 4 2 4" xfId="11588"/>
    <cellStyle name="解释性文本 4 2 4 12" xfId="11589"/>
    <cellStyle name="解释性文本 4 2 4 13" xfId="11590"/>
    <cellStyle name="解释性文本 4 2 4 6" xfId="11591"/>
    <cellStyle name="解释性文本 4 2 4 7" xfId="11592"/>
    <cellStyle name="解释性文本 4 2 4 8" xfId="11593"/>
    <cellStyle name="解释性文本 4 2 4 9" xfId="11594"/>
    <cellStyle name="解释性文本 4 2 5" xfId="11595"/>
    <cellStyle name="解释性文本 4 2 6" xfId="11596"/>
    <cellStyle name="解释性文本 4 2 7" xfId="11597"/>
    <cellStyle name="解释性文本 4 2 8" xfId="11598"/>
    <cellStyle name="解释性文本 4 2 9" xfId="11599"/>
    <cellStyle name="解释性文本 4 2_2015.1.3县级预算表" xfId="11600"/>
    <cellStyle name="解释性文本 4 3" xfId="11601"/>
    <cellStyle name="解释性文本 4 3 10" xfId="11602"/>
    <cellStyle name="解释性文本 4 3 11" xfId="11603"/>
    <cellStyle name="解释性文本 4 3 12" xfId="11604"/>
    <cellStyle name="解释性文本 4 3 13" xfId="11605"/>
    <cellStyle name="解释性文本 4 3 14" xfId="11606"/>
    <cellStyle name="解释性文本 4 3 15" xfId="11607"/>
    <cellStyle name="解释性文本 4 3 2" xfId="11608"/>
    <cellStyle name="解释性文本 4 3 2 2" xfId="11609"/>
    <cellStyle name="解释性文本 4 3 2 3" xfId="11610"/>
    <cellStyle name="解释性文本 4 3 2 4" xfId="11611"/>
    <cellStyle name="解释性文本 4 3 2 5" xfId="11612"/>
    <cellStyle name="解释性文本 4 3 3" xfId="11613"/>
    <cellStyle name="解释性文本 4 3 3 10" xfId="11614"/>
    <cellStyle name="解释性文本 4 3 3 11" xfId="11615"/>
    <cellStyle name="解释性文本 4 3 3 12" xfId="11616"/>
    <cellStyle name="解释性文本 4 3 3 13" xfId="11617"/>
    <cellStyle name="解释性文本 4 3 3 2" xfId="11618"/>
    <cellStyle name="解释性文本 4 3 3 3" xfId="11619"/>
    <cellStyle name="解释性文本 4 3 3 4" xfId="11620"/>
    <cellStyle name="解释性文本 4 3 3 5" xfId="11621"/>
    <cellStyle name="解释性文本 4 3 3 6" xfId="11622"/>
    <cellStyle name="解释性文本 4 3 3 7" xfId="11623"/>
    <cellStyle name="注释 4 2 10" xfId="11624"/>
    <cellStyle name="解释性文本 4 3 3 8" xfId="11625"/>
    <cellStyle name="注释 4 2 11" xfId="11626"/>
    <cellStyle name="解释性文本 4 3 3 9" xfId="11627"/>
    <cellStyle name="解释性文本 4 3 4" xfId="11628"/>
    <cellStyle name="解释性文本 4 3 5" xfId="11629"/>
    <cellStyle name="解释性文本 4 3 6" xfId="11630"/>
    <cellStyle name="解释性文本 4 3 7" xfId="11631"/>
    <cellStyle name="解释性文本 4 3 8" xfId="11632"/>
    <cellStyle name="解释性文本 4 3 9" xfId="11633"/>
    <cellStyle name="解释性文本 4 3_2016-2018年财政规划附表(2)" xfId="11634"/>
    <cellStyle name="解释性文本 4 4" xfId="11635"/>
    <cellStyle name="解释性文本 4 4 10" xfId="11636"/>
    <cellStyle name="解释性文本 4 4 11" xfId="11637"/>
    <cellStyle name="解释性文本 4 4 12" xfId="11638"/>
    <cellStyle name="解释性文本 4 4 13" xfId="11639"/>
    <cellStyle name="解释性文本 4 4 14" xfId="11640"/>
    <cellStyle name="解释性文本 4 4 15" xfId="11641"/>
    <cellStyle name="解释性文本 4 4 2 2" xfId="11642"/>
    <cellStyle name="解释性文本 4 4 2 3" xfId="11643"/>
    <cellStyle name="解释性文本 4 4 2 4" xfId="11644"/>
    <cellStyle name="解释性文本 4 4 2 5" xfId="11645"/>
    <cellStyle name="解释性文本 4 4 3 2" xfId="11646"/>
    <cellStyle name="解释性文本 4 4 3 3" xfId="11647"/>
    <cellStyle name="解释性文本 4 4 3 4" xfId="11648"/>
    <cellStyle name="解释性文本 4 4 3 5" xfId="11649"/>
    <cellStyle name="解释性文本 4 4 6" xfId="11650"/>
    <cellStyle name="解释性文本 4 4 7" xfId="11651"/>
    <cellStyle name="解释性文本 4 4 8" xfId="11652"/>
    <cellStyle name="解释性文本 4 4 9" xfId="11653"/>
    <cellStyle name="解释性文本 4 5" xfId="11654"/>
    <cellStyle name="解释性文本 4 5 3" xfId="11655"/>
    <cellStyle name="解释性文本 4 5 4" xfId="11656"/>
    <cellStyle name="解释性文本 4 6" xfId="11657"/>
    <cellStyle name="解释性文本 4 6 13" xfId="11658"/>
    <cellStyle name="注释 3 2 2" xfId="11659"/>
    <cellStyle name="解释性文本 4 6 4" xfId="11660"/>
    <cellStyle name="注释 3 2 3" xfId="11661"/>
    <cellStyle name="解释性文本 4 6 5" xfId="11662"/>
    <cellStyle name="注释 3 2 4" xfId="11663"/>
    <cellStyle name="解释性文本 4 6 6" xfId="11664"/>
    <cellStyle name="注释 3 2 5" xfId="11665"/>
    <cellStyle name="解释性文本 4 6 7" xfId="11666"/>
    <cellStyle name="注释 3 2 6" xfId="11667"/>
    <cellStyle name="解释性文本 4 6 8" xfId="11668"/>
    <cellStyle name="注释 3 2 7" xfId="11669"/>
    <cellStyle name="解释性文本 4 6 9" xfId="11670"/>
    <cellStyle name="解释性文本 4 7" xfId="11671"/>
    <cellStyle name="解释性文本 4 8" xfId="11672"/>
    <cellStyle name="解释性文本 4 9" xfId="11673"/>
    <cellStyle name="解释性文本 5" xfId="11674"/>
    <cellStyle name="解释性文本 5 10" xfId="11675"/>
    <cellStyle name="解释性文本 5 11" xfId="11676"/>
    <cellStyle name="解释性文本 5 12" xfId="11677"/>
    <cellStyle name="解释性文本 5 13" xfId="11678"/>
    <cellStyle name="解释性文本 5 14" xfId="11679"/>
    <cellStyle name="解释性文本 5 15" xfId="11680"/>
    <cellStyle name="解释性文本 5 16" xfId="11681"/>
    <cellStyle name="解释性文本 5 17" xfId="11682"/>
    <cellStyle name="解释性文本 5 2" xfId="11683"/>
    <cellStyle name="解释性文本 5 2 2" xfId="11684"/>
    <cellStyle name="解释性文本 5 2 3" xfId="11685"/>
    <cellStyle name="解释性文本 5 2 3 10" xfId="11686"/>
    <cellStyle name="解释性文本 5 2 3 11" xfId="11687"/>
    <cellStyle name="解释性文本 5 2 3 12" xfId="11688"/>
    <cellStyle name="解释性文本 5 2 3 13" xfId="11689"/>
    <cellStyle name="解释性文本 5 2 3 2" xfId="11690"/>
    <cellStyle name="解释性文本 5 2 3 3" xfId="11691"/>
    <cellStyle name="解释性文本 5 2 3 4" xfId="11692"/>
    <cellStyle name="解释性文本 5 2 4" xfId="11693"/>
    <cellStyle name="解释性文本 5 2 5" xfId="11694"/>
    <cellStyle name="解释性文本 5 2 6" xfId="11695"/>
    <cellStyle name="解释性文本 5 2 7" xfId="11696"/>
    <cellStyle name="解释性文本 5 2 8" xfId="11697"/>
    <cellStyle name="解释性文本 5 2 9" xfId="11698"/>
    <cellStyle name="解释性文本 5 3" xfId="11699"/>
    <cellStyle name="解释性文本 5 3 2 2" xfId="11700"/>
    <cellStyle name="解释性文本 5 3 2 3" xfId="11701"/>
    <cellStyle name="解释性文本 5 3 2 4" xfId="11702"/>
    <cellStyle name="解释性文本 5 3 3 10" xfId="11703"/>
    <cellStyle name="解释性文本 5 3 3 11" xfId="11704"/>
    <cellStyle name="解释性文本 5 3 3 12" xfId="11705"/>
    <cellStyle name="解释性文本 5 3 3 13" xfId="11706"/>
    <cellStyle name="解释性文本 5 3 3 2" xfId="11707"/>
    <cellStyle name="解释性文本 5 3 3 3" xfId="11708"/>
    <cellStyle name="解释性文本 5 3 3 4" xfId="11709"/>
    <cellStyle name="警告文本 4 2 11" xfId="11710"/>
    <cellStyle name="解释性文本 5 3 4" xfId="11711"/>
    <cellStyle name="警告文本 4 2 12" xfId="11712"/>
    <cellStyle name="解释性文本 5 3 5" xfId="11713"/>
    <cellStyle name="警告文本 4 2 13" xfId="11714"/>
    <cellStyle name="解释性文本 5 3 6" xfId="11715"/>
    <cellStyle name="警告文本 4 2 14" xfId="11716"/>
    <cellStyle name="解释性文本 5 3 7" xfId="11717"/>
    <cellStyle name="警告文本 4 2 15" xfId="11718"/>
    <cellStyle name="解释性文本 5 3 8" xfId="11719"/>
    <cellStyle name="解释性文本 5 4" xfId="11720"/>
    <cellStyle name="解释性文本 5 5" xfId="11721"/>
    <cellStyle name="解释性文本 5 5 11" xfId="11722"/>
    <cellStyle name="解释性文本 5 5 12" xfId="11723"/>
    <cellStyle name="解释性文本 5 5 13" xfId="11724"/>
    <cellStyle name="解释性文本 5 5 2" xfId="11725"/>
    <cellStyle name="解释性文本 5 5 3" xfId="11726"/>
    <cellStyle name="解释性文本 5 5 4" xfId="11727"/>
    <cellStyle name="解释性文本 5 5 5" xfId="11728"/>
    <cellStyle name="解释性文本 5 5 6" xfId="11729"/>
    <cellStyle name="解释性文本 5 5 7" xfId="11730"/>
    <cellStyle name="解释性文本 5 5 8" xfId="11731"/>
    <cellStyle name="解释性文本 5 5 9" xfId="11732"/>
    <cellStyle name="解释性文本 5 6" xfId="11733"/>
    <cellStyle name="解释性文本 5 7" xfId="11734"/>
    <cellStyle name="解释性文本 5 8" xfId="11735"/>
    <cellStyle name="解释性文本 5 9" xfId="11736"/>
    <cellStyle name="解释性文本 5_2015.1.3县级预算表" xfId="11737"/>
    <cellStyle name="解释性文本 6" xfId="11738"/>
    <cellStyle name="警告文本 2 2 4 3" xfId="11739"/>
    <cellStyle name="解释性文本 6 10" xfId="11740"/>
    <cellStyle name="警告文本 2 2 4 4" xfId="11741"/>
    <cellStyle name="解释性文本 6 11" xfId="11742"/>
    <cellStyle name="警告文本 2 2 4 5" xfId="11743"/>
    <cellStyle name="解释性文本 6 12" xfId="11744"/>
    <cellStyle name="警告文本 2 2 4 6" xfId="11745"/>
    <cellStyle name="解释性文本 6 13" xfId="11746"/>
    <cellStyle name="警告文本 2 2 4 7" xfId="11747"/>
    <cellStyle name="解释性文本 6 14" xfId="11748"/>
    <cellStyle name="警告文本 2 2 4 8" xfId="11749"/>
    <cellStyle name="解释性文本 6 15" xfId="11750"/>
    <cellStyle name="解释性文本 6 2" xfId="11751"/>
    <cellStyle name="解释性文本 6 2 2" xfId="11752"/>
    <cellStyle name="解释性文本 6 2 3" xfId="11753"/>
    <cellStyle name="解释性文本 6 2 4" xfId="11754"/>
    <cellStyle name="解释性文本 6 2 5" xfId="11755"/>
    <cellStyle name="解释性文本 6 3" xfId="11756"/>
    <cellStyle name="解释性文本 6 3 10" xfId="11757"/>
    <cellStyle name="解释性文本 6 3 11" xfId="11758"/>
    <cellStyle name="解释性文本 6 3 12" xfId="11759"/>
    <cellStyle name="解释性文本 6 3 13" xfId="11760"/>
    <cellStyle name="解释性文本 6 3 2" xfId="11761"/>
    <cellStyle name="解释性文本 6 3 3" xfId="11762"/>
    <cellStyle name="解释性文本 6 3 4" xfId="11763"/>
    <cellStyle name="解释性文本 6 3 5" xfId="11764"/>
    <cellStyle name="解释性文本 6 3 6" xfId="11765"/>
    <cellStyle name="解释性文本 6 3 7" xfId="11766"/>
    <cellStyle name="解释性文本 6 3 8" xfId="11767"/>
    <cellStyle name="解释性文本 6 3 9" xfId="11768"/>
    <cellStyle name="解释性文本 6 4" xfId="11769"/>
    <cellStyle name="解释性文本 6 5" xfId="11770"/>
    <cellStyle name="解释性文本 6 6" xfId="11771"/>
    <cellStyle name="解释性文本 6 7" xfId="11772"/>
    <cellStyle name="解释性文本 6 8" xfId="11773"/>
    <cellStyle name="解释性文本 6 9" xfId="11774"/>
    <cellStyle name="解释性文本 7" xfId="11775"/>
    <cellStyle name="解释性文本 7 10" xfId="11776"/>
    <cellStyle name="解释性文本 7 11" xfId="11777"/>
    <cellStyle name="输出 4 4 3 10" xfId="11778"/>
    <cellStyle name="解释性文本 7 12" xfId="11779"/>
    <cellStyle name="输出 4 4 3 11" xfId="11780"/>
    <cellStyle name="解释性文本 7 13" xfId="11781"/>
    <cellStyle name="输出 4 4 3 12" xfId="11782"/>
    <cellStyle name="解释性文本 7 14" xfId="11783"/>
    <cellStyle name="输出 4 4 3 13" xfId="11784"/>
    <cellStyle name="解释性文本 7 15" xfId="11785"/>
    <cellStyle name="解释性文本 7 2 2" xfId="11786"/>
    <cellStyle name="解释性文本 7 2 3" xfId="11787"/>
    <cellStyle name="解释性文本 7 2 4" xfId="11788"/>
    <cellStyle name="解释性文本 7 2 5" xfId="11789"/>
    <cellStyle name="解释性文本 7 3 12" xfId="11790"/>
    <cellStyle name="解释性文本 7 3 13" xfId="11791"/>
    <cellStyle name="解释性文本 7 3 2" xfId="11792"/>
    <cellStyle name="解释性文本 7 3 3" xfId="11793"/>
    <cellStyle name="解释性文本 7 3 4" xfId="11794"/>
    <cellStyle name="解释性文本 7 3 5" xfId="11795"/>
    <cellStyle name="解释性文本 7 3 6" xfId="11796"/>
    <cellStyle name="解释性文本 7 3 7" xfId="11797"/>
    <cellStyle name="解释性文本 7 3 8" xfId="11798"/>
    <cellStyle name="解释性文本 7 3 9" xfId="11799"/>
    <cellStyle name="解释性文本 7 6" xfId="11800"/>
    <cellStyle name="解释性文本 7_2016-2018年财政规划附表(2)" xfId="11801"/>
    <cellStyle name="解释性文本 8" xfId="11802"/>
    <cellStyle name="解释性文本 8 10" xfId="11803"/>
    <cellStyle name="解释性文本 8 11" xfId="11804"/>
    <cellStyle name="解释性文本 9" xfId="11805"/>
    <cellStyle name="警告文本 10" xfId="11806"/>
    <cellStyle name="警告文本 11" xfId="11807"/>
    <cellStyle name="警告文本 12" xfId="11808"/>
    <cellStyle name="警告文本 2" xfId="11809"/>
    <cellStyle name="警告文本 2 11" xfId="11810"/>
    <cellStyle name="警告文本 2 12" xfId="11811"/>
    <cellStyle name="警告文本 2 13" xfId="11812"/>
    <cellStyle name="警告文本 2 14" xfId="11813"/>
    <cellStyle name="警告文本 2 15" xfId="11814"/>
    <cellStyle name="警告文本 2 16" xfId="11815"/>
    <cellStyle name="警告文本 2 17" xfId="11816"/>
    <cellStyle name="警告文本 2 18" xfId="11817"/>
    <cellStyle name="警告文本 2 2 2 10" xfId="11818"/>
    <cellStyle name="警告文本 2 2 2 11" xfId="11819"/>
    <cellStyle name="输入 5 5 2" xfId="11820"/>
    <cellStyle name="警告文本 2 2 2 12" xfId="11821"/>
    <cellStyle name="输入 5 5 3" xfId="11822"/>
    <cellStyle name="警告文本 2 2 2 13" xfId="11823"/>
    <cellStyle name="输入 5 5 4" xfId="11824"/>
    <cellStyle name="适中 5 5 10" xfId="11825"/>
    <cellStyle name="警告文本 2 2 2 14" xfId="11826"/>
    <cellStyle name="输入 5 5 5" xfId="11827"/>
    <cellStyle name="适中 5 5 11" xfId="11828"/>
    <cellStyle name="警告文本 2 2 2 15" xfId="11829"/>
    <cellStyle name="输入 5 15" xfId="11830"/>
    <cellStyle name="警告文本 2 2 2 2" xfId="11831"/>
    <cellStyle name="警告文本 2 2 2 2 2" xfId="11832"/>
    <cellStyle name="警告文本 2 2 2 2 3" xfId="11833"/>
    <cellStyle name="警告文本 2 2 2 2 4" xfId="11834"/>
    <cellStyle name="警告文本 2 2 2 2 5" xfId="11835"/>
    <cellStyle name="输入 5 16" xfId="11836"/>
    <cellStyle name="警告文本 2 2 2 3" xfId="11837"/>
    <cellStyle name="警告文本 2 2 2 3 10" xfId="11838"/>
    <cellStyle name="警告文本 2 2 2 3 11" xfId="11839"/>
    <cellStyle name="警告文本 2 2 2 3 2" xfId="11840"/>
    <cellStyle name="警告文本 2 2 2 3 3" xfId="11841"/>
    <cellStyle name="警告文本 2 2 2 3 4" xfId="11842"/>
    <cellStyle name="警告文本 2 2 2 3 5" xfId="11843"/>
    <cellStyle name="警告文本 2 2 2 3 6" xfId="11844"/>
    <cellStyle name="警告文本 2 2 2 3 7" xfId="11845"/>
    <cellStyle name="警告文本 2 2 2 3 8" xfId="11846"/>
    <cellStyle name="警告文本 2 2 2 3 9" xfId="11847"/>
    <cellStyle name="输入 5 17" xfId="11848"/>
    <cellStyle name="警告文本 2 2 2 4" xfId="11849"/>
    <cellStyle name="警告文本 2 2 2 5" xfId="11850"/>
    <cellStyle name="警告文本 2 2 2 6" xfId="11851"/>
    <cellStyle name="警告文本 2 2 2 7" xfId="11852"/>
    <cellStyle name="警告文本 2 2 2 8" xfId="11853"/>
    <cellStyle name="警告文本 2 2 2 9" xfId="11854"/>
    <cellStyle name="警告文本 2 2 2_2016-2018年财政规划附表(2)" xfId="11855"/>
    <cellStyle name="警告文本 2 2 3 2" xfId="11856"/>
    <cellStyle name="警告文本 2 2 3 3" xfId="11857"/>
    <cellStyle name="警告文本 2 2 3 4" xfId="11858"/>
    <cellStyle name="警告文本 2 2 3 5" xfId="11859"/>
    <cellStyle name="警告文本 2 2 4 10" xfId="11860"/>
    <cellStyle name="警告文本 2 2 4 11" xfId="11861"/>
    <cellStyle name="警告文本 2 2 4 12" xfId="11862"/>
    <cellStyle name="警告文本 2 2 4 13" xfId="11863"/>
    <cellStyle name="警告文本 2 2 4 2" xfId="11864"/>
    <cellStyle name="警告文本 2 2 4 9" xfId="11865"/>
    <cellStyle name="警告文本 2 2_2015.1.3县级预算表" xfId="11866"/>
    <cellStyle name="警告文本 2 3 10" xfId="11867"/>
    <cellStyle name="警告文本 2 3 15" xfId="11868"/>
    <cellStyle name="警告文本 2 3 2" xfId="11869"/>
    <cellStyle name="警告文本 2 3 2 2" xfId="11870"/>
    <cellStyle name="警告文本 2 3 2 3" xfId="11871"/>
    <cellStyle name="警告文本 2 3 2 4" xfId="11872"/>
    <cellStyle name="警告文本 2 3 2 5" xfId="11873"/>
    <cellStyle name="警告文本 2 3 3" xfId="11874"/>
    <cellStyle name="警告文本 2 3 3 10" xfId="11875"/>
    <cellStyle name="警告文本 2 3 3 11" xfId="11876"/>
    <cellStyle name="警告文本 2 3 3 12" xfId="11877"/>
    <cellStyle name="警告文本 2 3 3 13" xfId="11878"/>
    <cellStyle name="警告文本 2 3 3 2" xfId="11879"/>
    <cellStyle name="警告文本 2 3 3 3" xfId="11880"/>
    <cellStyle name="警告文本 2 3 3 4" xfId="11881"/>
    <cellStyle name="警告文本 2 3 3 5" xfId="11882"/>
    <cellStyle name="警告文本 2 3 3 6" xfId="11883"/>
    <cellStyle name="警告文本 2 3 3 7" xfId="11884"/>
    <cellStyle name="警告文本 2 3 3 8" xfId="11885"/>
    <cellStyle name="警告文本 2 3 3 9" xfId="11886"/>
    <cellStyle name="警告文本 2 3 4" xfId="11887"/>
    <cellStyle name="警告文本 2 3 5" xfId="11888"/>
    <cellStyle name="警告文本 2 3 6" xfId="11889"/>
    <cellStyle name="警告文本 2 4 10" xfId="11890"/>
    <cellStyle name="警告文本 2 4 11" xfId="11891"/>
    <cellStyle name="警告文本 2 4 12" xfId="11892"/>
    <cellStyle name="警告文本 2 4 13" xfId="11893"/>
    <cellStyle name="警告文本 2 4 14" xfId="11894"/>
    <cellStyle name="警告文本 2 4 15" xfId="11895"/>
    <cellStyle name="警告文本 2 4 2" xfId="11896"/>
    <cellStyle name="警告文本 2 4 2 2" xfId="11897"/>
    <cellStyle name="警告文本 2 4 2 3" xfId="11898"/>
    <cellStyle name="警告文本 2 4 2 4" xfId="11899"/>
    <cellStyle name="警告文本 2 4 2 5" xfId="11900"/>
    <cellStyle name="警告文本 2 4 3" xfId="11901"/>
    <cellStyle name="警告文本 2 4 3 10" xfId="11902"/>
    <cellStyle name="警告文本 2 4 3 11" xfId="11903"/>
    <cellStyle name="警告文本 2 4 3 12" xfId="11904"/>
    <cellStyle name="警告文本 2 4 3 13" xfId="11905"/>
    <cellStyle name="警告文本 2 4 3 2" xfId="11906"/>
    <cellStyle name="警告文本 2 4 3 3" xfId="11907"/>
    <cellStyle name="警告文本 2 4 3 4" xfId="11908"/>
    <cellStyle name="警告文本 2 4 3 5" xfId="11909"/>
    <cellStyle name="警告文本 2 4 3 6" xfId="11910"/>
    <cellStyle name="警告文本 2 4 3 7" xfId="11911"/>
    <cellStyle name="警告文本 2 4 3 8" xfId="11912"/>
    <cellStyle name="警告文本 2 4 3 9" xfId="11913"/>
    <cellStyle name="警告文本 2 4 4" xfId="11914"/>
    <cellStyle name="警告文本 2 4 5" xfId="11915"/>
    <cellStyle name="警告文本 2 4_2016-2018年财政规划附表(2)" xfId="11916"/>
    <cellStyle name="警告文本 2 5 2" xfId="11917"/>
    <cellStyle name="警告文本 2 5 3" xfId="11918"/>
    <cellStyle name="警告文本 2 5 4" xfId="11919"/>
    <cellStyle name="警告文本 2 5 5" xfId="11920"/>
    <cellStyle name="警告文本 2 6 2" xfId="11921"/>
    <cellStyle name="警告文本 2 6 3" xfId="11922"/>
    <cellStyle name="警告文本 2 6 4" xfId="11923"/>
    <cellStyle name="警告文本 2 6 5" xfId="11924"/>
    <cellStyle name="警告文本 2 9" xfId="11925"/>
    <cellStyle name="警告文本 2_2015.1.3县级预算表" xfId="11926"/>
    <cellStyle name="警告文本 3" xfId="11927"/>
    <cellStyle name="警告文本 3 10" xfId="11928"/>
    <cellStyle name="警告文本 3 11" xfId="11929"/>
    <cellStyle name="警告文本 3 12" xfId="11930"/>
    <cellStyle name="警告文本 3 13" xfId="11931"/>
    <cellStyle name="警告文本 3 14" xfId="11932"/>
    <cellStyle name="警告文本 3 15" xfId="11933"/>
    <cellStyle name="警告文本 3 16" xfId="11934"/>
    <cellStyle name="警告文本 3 17" xfId="11935"/>
    <cellStyle name="警告文本 3 18" xfId="11936"/>
    <cellStyle name="警告文本 3 2 10" xfId="11937"/>
    <cellStyle name="警告文本 3 2 11" xfId="11938"/>
    <cellStyle name="警告文本 3 2 12" xfId="11939"/>
    <cellStyle name="警告文本 3 2 13" xfId="11940"/>
    <cellStyle name="警告文本 3 2 14" xfId="11941"/>
    <cellStyle name="警告文本 3 2 15" xfId="11942"/>
    <cellStyle name="警告文本 3 2 2" xfId="11943"/>
    <cellStyle name="警告文本 3 2 2 11" xfId="11944"/>
    <cellStyle name="警告文本 3 2 2 12" xfId="11945"/>
    <cellStyle name="警告文本 3 2 2 13" xfId="11946"/>
    <cellStyle name="警告文本 3 2 2 14" xfId="11947"/>
    <cellStyle name="警告文本 3 2 2 15" xfId="11948"/>
    <cellStyle name="警告文本 3 2 2 2" xfId="11949"/>
    <cellStyle name="警告文本 3 2 2 2 2" xfId="11950"/>
    <cellStyle name="警告文本 3 2 2 2 3" xfId="11951"/>
    <cellStyle name="警告文本 3 2 2 2 4" xfId="11952"/>
    <cellStyle name="警告文本 3 2 2 2 5" xfId="11953"/>
    <cellStyle name="警告文本 3 2 2 3" xfId="11954"/>
    <cellStyle name="警告文本 3 2 2 3 2" xfId="11955"/>
    <cellStyle name="警告文本 3 2 2 3 3" xfId="11956"/>
    <cellStyle name="警告文本 3 2 2 3 8" xfId="11957"/>
    <cellStyle name="警告文本 3 2 2 3 9" xfId="11958"/>
    <cellStyle name="警告文本 3 2 2 4" xfId="11959"/>
    <cellStyle name="警告文本 3 2 2 5" xfId="11960"/>
    <cellStyle name="警告文本 3 2 2 6" xfId="11961"/>
    <cellStyle name="警告文本 3 2 2 7" xfId="11962"/>
    <cellStyle name="警告文本 3 2 2 8" xfId="11963"/>
    <cellStyle name="警告文本 3 2 2 9" xfId="11964"/>
    <cellStyle name="警告文本 3 2 2_2016-2018年财政规划附表(2)" xfId="11965"/>
    <cellStyle name="警告文本 3 2 3" xfId="11966"/>
    <cellStyle name="警告文本 3 2 3 2" xfId="11967"/>
    <cellStyle name="警告文本 3 2 3 3" xfId="11968"/>
    <cellStyle name="警告文本 3 2 3 4" xfId="11969"/>
    <cellStyle name="警告文本 3 2 3 5" xfId="11970"/>
    <cellStyle name="警告文本 3 2 4" xfId="11971"/>
    <cellStyle name="警告文本 3 2 4 2" xfId="11972"/>
    <cellStyle name="警告文本 3 2 4 3" xfId="11973"/>
    <cellStyle name="警告文本 3 2 4 4" xfId="11974"/>
    <cellStyle name="警告文本 3 2 4 5" xfId="11975"/>
    <cellStyle name="警告文本 3 2 4 6" xfId="11976"/>
    <cellStyle name="警告文本 3 2 5" xfId="11977"/>
    <cellStyle name="警告文本 3 2 6" xfId="11978"/>
    <cellStyle name="警告文本 3 2 7" xfId="11979"/>
    <cellStyle name="警告文本 3 2 8" xfId="11980"/>
    <cellStyle name="警告文本 3 2 9" xfId="11981"/>
    <cellStyle name="警告文本 3 2_2015.1.3县级预算表" xfId="11982"/>
    <cellStyle name="警告文本 3 3 14" xfId="11983"/>
    <cellStyle name="警告文本 3 3 15" xfId="11984"/>
    <cellStyle name="警告文本 3 3 2" xfId="11985"/>
    <cellStyle name="警告文本 3 3 2 2" xfId="11986"/>
    <cellStyle name="警告文本 3 3 2 3" xfId="11987"/>
    <cellStyle name="警告文本 3 3 2 4" xfId="11988"/>
    <cellStyle name="警告文本 3 3 2 5" xfId="11989"/>
    <cellStyle name="警告文本 3 3 3" xfId="11990"/>
    <cellStyle name="警告文本 3 3 3 10" xfId="11991"/>
    <cellStyle name="警告文本 3 3 3 11" xfId="11992"/>
    <cellStyle name="警告文本 3 3 3 12" xfId="11993"/>
    <cellStyle name="警告文本 3 3 3 13" xfId="11994"/>
    <cellStyle name="警告文本 3 3 3 2" xfId="11995"/>
    <cellStyle name="警告文本 3 3 3 3" xfId="11996"/>
    <cellStyle name="警告文本 3 3 3 4" xfId="11997"/>
    <cellStyle name="警告文本 3 3 4" xfId="11998"/>
    <cellStyle name="警告文本 3 3 5" xfId="11999"/>
    <cellStyle name="警告文本 3 4 10" xfId="12000"/>
    <cellStyle name="警告文本 3 4 11" xfId="12001"/>
    <cellStyle name="警告文本 3 4 12" xfId="12002"/>
    <cellStyle name="警告文本 3 4 13" xfId="12003"/>
    <cellStyle name="警告文本 3 4 14" xfId="12004"/>
    <cellStyle name="警告文本 3 4 15" xfId="12005"/>
    <cellStyle name="警告文本 3 4 2" xfId="12006"/>
    <cellStyle name="警告文本 3 4 2 2" xfId="12007"/>
    <cellStyle name="警告文本 3 4 2 3" xfId="12008"/>
    <cellStyle name="警告文本 3 4 2 4" xfId="12009"/>
    <cellStyle name="警告文本 3 4 2 5" xfId="12010"/>
    <cellStyle name="警告文本 3 4 3" xfId="12011"/>
    <cellStyle name="警告文本 3 4 3 10" xfId="12012"/>
    <cellStyle name="警告文本 3 4 3 11" xfId="12013"/>
    <cellStyle name="警告文本 3 4 3 12" xfId="12014"/>
    <cellStyle name="警告文本 3 4 3 13" xfId="12015"/>
    <cellStyle name="警告文本 3 4 3 2" xfId="12016"/>
    <cellStyle name="警告文本 3 4 3 3" xfId="12017"/>
    <cellStyle name="警告文本 3 4 3 4" xfId="12018"/>
    <cellStyle name="警告文本 3 4 3 5" xfId="12019"/>
    <cellStyle name="警告文本 3 4 4" xfId="12020"/>
    <cellStyle name="警告文本 3 4 5" xfId="12021"/>
    <cellStyle name="警告文本 3 4_2016-2018年财政规划附表(2)" xfId="12022"/>
    <cellStyle name="警告文本 3 5" xfId="12023"/>
    <cellStyle name="警告文本 3 5 2" xfId="12024"/>
    <cellStyle name="警告文本 3 5 3" xfId="12025"/>
    <cellStyle name="警告文本 3 5 4" xfId="12026"/>
    <cellStyle name="警告文本 3 5 5" xfId="12027"/>
    <cellStyle name="警告文本 3 6" xfId="12028"/>
    <cellStyle name="警告文本 3 6 10" xfId="12029"/>
    <cellStyle name="警告文本 3 6 11" xfId="12030"/>
    <cellStyle name="警告文本 3 6 12" xfId="12031"/>
    <cellStyle name="警告文本 3 6 13" xfId="12032"/>
    <cellStyle name="警告文本 3 6 2" xfId="12033"/>
    <cellStyle name="警告文本 3 6 3" xfId="12034"/>
    <cellStyle name="警告文本 3 6 4" xfId="12035"/>
    <cellStyle name="警告文本 3 6 5" xfId="12036"/>
    <cellStyle name="警告文本 3 6 6" xfId="12037"/>
    <cellStyle name="警告文本 3 6 7" xfId="12038"/>
    <cellStyle name="警告文本 3 6 8" xfId="12039"/>
    <cellStyle name="警告文本 3 6 9" xfId="12040"/>
    <cellStyle name="警告文本 3 7" xfId="12041"/>
    <cellStyle name="警告文本 3 8" xfId="12042"/>
    <cellStyle name="警告文本 3 9" xfId="12043"/>
    <cellStyle name="警告文本 3_2015.1.3县级预算表" xfId="12044"/>
    <cellStyle name="警告文本 4" xfId="12045"/>
    <cellStyle name="警告文本 4 10" xfId="12046"/>
    <cellStyle name="警告文本 4 11" xfId="12047"/>
    <cellStyle name="警告文本 4 12" xfId="12048"/>
    <cellStyle name="警告文本 4 13" xfId="12049"/>
    <cellStyle name="警告文本 4 14" xfId="12050"/>
    <cellStyle name="警告文本 4 15" xfId="12051"/>
    <cellStyle name="警告文本 4 17" xfId="12052"/>
    <cellStyle name="警告文本 4 18" xfId="12053"/>
    <cellStyle name="警告文本 4 2 2" xfId="12054"/>
    <cellStyle name="警告文本 4 2 2 10" xfId="12055"/>
    <cellStyle name="警告文本 4 2 2 11" xfId="12056"/>
    <cellStyle name="警告文本 4 2 2 12" xfId="12057"/>
    <cellStyle name="警告文本 4 2 2 13" xfId="12058"/>
    <cellStyle name="警告文本 4 2 2 14" xfId="12059"/>
    <cellStyle name="警告文本 4 2 2 15" xfId="12060"/>
    <cellStyle name="警告文本 4 2 2 2" xfId="12061"/>
    <cellStyle name="警告文本 4 2 2 2 2" xfId="12062"/>
    <cellStyle name="警告文本 4 2 2 2 3" xfId="12063"/>
    <cellStyle name="警告文本 4 2 2 2 4" xfId="12064"/>
    <cellStyle name="警告文本 4 2 2 2 5" xfId="12065"/>
    <cellStyle name="警告文本 4 2 2 3" xfId="12066"/>
    <cellStyle name="警告文本 4 2 2 3 2" xfId="12067"/>
    <cellStyle name="警告文本 4 2 2 3 3" xfId="12068"/>
    <cellStyle name="警告文本 4 2 2 3 4" xfId="12069"/>
    <cellStyle name="警告文本 4 2 2 3 5" xfId="12070"/>
    <cellStyle name="警告文本 4 2 2 3 6" xfId="12071"/>
    <cellStyle name="警告文本 4 2 2 3 7" xfId="12072"/>
    <cellStyle name="警告文本 4 2 2 3 8" xfId="12073"/>
    <cellStyle name="警告文本 4 2 2 3 9" xfId="12074"/>
    <cellStyle name="警告文本 4 2 2 4" xfId="12075"/>
    <cellStyle name="警告文本 4 2 2 5" xfId="12076"/>
    <cellStyle name="警告文本 4 2 2_2016-2018年财政规划附表(2)" xfId="12077"/>
    <cellStyle name="警告文本 4 2 3" xfId="12078"/>
    <cellStyle name="警告文本 4 2 3 2" xfId="12079"/>
    <cellStyle name="警告文本 4 2 3 3" xfId="12080"/>
    <cellStyle name="警告文本 4 2 3 4" xfId="12081"/>
    <cellStyle name="警告文本 4 2 3 5" xfId="12082"/>
    <cellStyle name="警告文本 4 2 4" xfId="12083"/>
    <cellStyle name="警告文本 4 2 4 13" xfId="12084"/>
    <cellStyle name="警告文本 4 2 4 2" xfId="12085"/>
    <cellStyle name="警告文本 4 2 4 3" xfId="12086"/>
    <cellStyle name="警告文本 4 2 4 4" xfId="12087"/>
    <cellStyle name="警告文本 4 2 4 5" xfId="12088"/>
    <cellStyle name="警告文本 4 2 4 6" xfId="12089"/>
    <cellStyle name="警告文本 4 2 6" xfId="12090"/>
    <cellStyle name="警告文本 4 2 7" xfId="12091"/>
    <cellStyle name="警告文本 4 2 8" xfId="12092"/>
    <cellStyle name="警告文本 4 2 9" xfId="12093"/>
    <cellStyle name="警告文本 4 2_2015.1.3县级预算表" xfId="12094"/>
    <cellStyle name="注释 4 4 2" xfId="12095"/>
    <cellStyle name="警告文本 4 3 11" xfId="12096"/>
    <cellStyle name="注释 4 4 3" xfId="12097"/>
    <cellStyle name="警告文本 4 3 12" xfId="12098"/>
    <cellStyle name="注释 4 4 4" xfId="12099"/>
    <cellStyle name="警告文本 4 3 13" xfId="12100"/>
    <cellStyle name="注释 4 4 5" xfId="12101"/>
    <cellStyle name="警告文本 4 3 14" xfId="12102"/>
    <cellStyle name="注释 4 4 6" xfId="12103"/>
    <cellStyle name="警告文本 4 3 15" xfId="12104"/>
    <cellStyle name="警告文本 4 3 2" xfId="12105"/>
    <cellStyle name="警告文本 4 3 2 2" xfId="12106"/>
    <cellStyle name="警告文本 4 3 2 3" xfId="12107"/>
    <cellStyle name="警告文本 4 3 2 4" xfId="12108"/>
    <cellStyle name="警告文本 4 3 2 5" xfId="12109"/>
    <cellStyle name="警告文本 4 3 3" xfId="12110"/>
    <cellStyle name="警告文本 4 3 3 10" xfId="12111"/>
    <cellStyle name="警告文本 4 3 3 11" xfId="12112"/>
    <cellStyle name="警告文本 4 3 3 12" xfId="12113"/>
    <cellStyle name="警告文本 4 3 3 13" xfId="12114"/>
    <cellStyle name="警告文本 4 3 3 2" xfId="12115"/>
    <cellStyle name="警告文本 4 3 3 3" xfId="12116"/>
    <cellStyle name="警告文本 4 3 3 4" xfId="12117"/>
    <cellStyle name="警告文本 4 3 3 5" xfId="12118"/>
    <cellStyle name="警告文本 4 3 4" xfId="12119"/>
    <cellStyle name="警告文本 4 3 5" xfId="12120"/>
    <cellStyle name="警告文本 4 4 11" xfId="12121"/>
    <cellStyle name="警告文本 4 4 12" xfId="12122"/>
    <cellStyle name="警告文本 4 4 13" xfId="12123"/>
    <cellStyle name="警告文本 4 4 14" xfId="12124"/>
    <cellStyle name="警告文本 4 4 15" xfId="12125"/>
    <cellStyle name="警告文本 4 4 2" xfId="12126"/>
    <cellStyle name="警告文本 4 4 2 2" xfId="12127"/>
    <cellStyle name="警告文本 4 4 2 3" xfId="12128"/>
    <cellStyle name="警告文本 4 4 2 4" xfId="12129"/>
    <cellStyle name="警告文本 4 4 2 5" xfId="12130"/>
    <cellStyle name="警告文本 4 4 3" xfId="12131"/>
    <cellStyle name="警告文本 4 4 3 10" xfId="12132"/>
    <cellStyle name="警告文本 4 4 3 11" xfId="12133"/>
    <cellStyle name="警告文本 4 4 3 12" xfId="12134"/>
    <cellStyle name="警告文本 4 4 3 13" xfId="12135"/>
    <cellStyle name="警告文本 4 4 3 2" xfId="12136"/>
    <cellStyle name="警告文本 4 4 3 3" xfId="12137"/>
    <cellStyle name="警告文本 4 4 3 4" xfId="12138"/>
    <cellStyle name="警告文本 4 4 3 5" xfId="12139"/>
    <cellStyle name="警告文本 4 4 4" xfId="12140"/>
    <cellStyle name="警告文本 4 4 5" xfId="12141"/>
    <cellStyle name="警告文本 4 5 2" xfId="12142"/>
    <cellStyle name="警告文本 4 5 3" xfId="12143"/>
    <cellStyle name="警告文本 4 5 4" xfId="12144"/>
    <cellStyle name="警告文本 4 5 5" xfId="12145"/>
    <cellStyle name="警告文本 4 6 10" xfId="12146"/>
    <cellStyle name="警告文本 4 6 11" xfId="12147"/>
    <cellStyle name="警告文本 4 6 12" xfId="12148"/>
    <cellStyle name="警告文本 4 6 13" xfId="12149"/>
    <cellStyle name="警告文本 4 6 2" xfId="12150"/>
    <cellStyle name="警告文本 4 6 3" xfId="12151"/>
    <cellStyle name="警告文本 4 6 4" xfId="12152"/>
    <cellStyle name="警告文本 4 6 5" xfId="12153"/>
    <cellStyle name="警告文本 4 6 6" xfId="12154"/>
    <cellStyle name="警告文本 4 6 7" xfId="12155"/>
    <cellStyle name="警告文本 4 6 8" xfId="12156"/>
    <cellStyle name="警告文本 4 6 9" xfId="12157"/>
    <cellStyle name="警告文本 4 9" xfId="12158"/>
    <cellStyle name="警告文本 5" xfId="12159"/>
    <cellStyle name="警告文本 5 2" xfId="12160"/>
    <cellStyle name="警告文本 5 2 10" xfId="12161"/>
    <cellStyle name="警告文本 5 2 11" xfId="12162"/>
    <cellStyle name="警告文本 5 2 12" xfId="12163"/>
    <cellStyle name="警告文本 5 2 13" xfId="12164"/>
    <cellStyle name="警告文本 5 2 14" xfId="12165"/>
    <cellStyle name="警告文本 5 2 15" xfId="12166"/>
    <cellStyle name="警告文本 5 2 2" xfId="12167"/>
    <cellStyle name="警告文本 5 2 2 2" xfId="12168"/>
    <cellStyle name="警告文本 5 2 2 3" xfId="12169"/>
    <cellStyle name="警告文本 5 2 2 4" xfId="12170"/>
    <cellStyle name="警告文本 5 2 2 5" xfId="12171"/>
    <cellStyle name="警告文本 5 2 3" xfId="12172"/>
    <cellStyle name="警告文本 5 2 3 10" xfId="12173"/>
    <cellStyle name="警告文本 5 2 3 11" xfId="12174"/>
    <cellStyle name="警告文本 5 2 3 12" xfId="12175"/>
    <cellStyle name="警告文本 5 2 3 13" xfId="12176"/>
    <cellStyle name="警告文本 5 2 3 2" xfId="12177"/>
    <cellStyle name="警告文本 5 2 3 3" xfId="12178"/>
    <cellStyle name="警告文本 5 2 3 4" xfId="12179"/>
    <cellStyle name="警告文本 5 2 3 5" xfId="12180"/>
    <cellStyle name="警告文本 5 2 3 6" xfId="12181"/>
    <cellStyle name="警告文本 5 2 4" xfId="12182"/>
    <cellStyle name="警告文本 5 2_2016-2018年财政规划附表(2)" xfId="12183"/>
    <cellStyle name="警告文本 5 3" xfId="12184"/>
    <cellStyle name="警告文本 5 3 10" xfId="12185"/>
    <cellStyle name="警告文本 5 3 11" xfId="12186"/>
    <cellStyle name="警告文本 5 3 12" xfId="12187"/>
    <cellStyle name="警告文本 5 3 13" xfId="12188"/>
    <cellStyle name="警告文本 5 3 2" xfId="12189"/>
    <cellStyle name="警告文本 5 3 2 2" xfId="12190"/>
    <cellStyle name="警告文本 5 3 2 3" xfId="12191"/>
    <cellStyle name="警告文本 5 3 2 4" xfId="12192"/>
    <cellStyle name="警告文本 5 3 2 5" xfId="12193"/>
    <cellStyle name="警告文本 5 3 3" xfId="12194"/>
    <cellStyle name="警告文本 5 3 3 10" xfId="12195"/>
    <cellStyle name="警告文本 5 3 3 11" xfId="12196"/>
    <cellStyle name="警告文本 5 3 3 12" xfId="12197"/>
    <cellStyle name="警告文本 5 3 3 13" xfId="12198"/>
    <cellStyle name="警告文本 5 3 3 2" xfId="12199"/>
    <cellStyle name="警告文本 5 3 3 3" xfId="12200"/>
    <cellStyle name="警告文本 5 3 3 4" xfId="12201"/>
    <cellStyle name="警告文本 5 3 3 5" xfId="12202"/>
    <cellStyle name="警告文本 5 3 4" xfId="12203"/>
    <cellStyle name="警告文本 5 3 5" xfId="12204"/>
    <cellStyle name="警告文本 5 3 6" xfId="12205"/>
    <cellStyle name="警告文本 5 3 7" xfId="12206"/>
    <cellStyle name="警告文本 5 4" xfId="12207"/>
    <cellStyle name="警告文本 5 4 2" xfId="12208"/>
    <cellStyle name="警告文本 5 4 3" xfId="12209"/>
    <cellStyle name="警告文本 5 4 4" xfId="12210"/>
    <cellStyle name="警告文本 5 5" xfId="12211"/>
    <cellStyle name="警告文本 5 5 10" xfId="12212"/>
    <cellStyle name="警告文本 5 5 11" xfId="12213"/>
    <cellStyle name="警告文本 5 5 12" xfId="12214"/>
    <cellStyle name="警告文本 5 5 13" xfId="12215"/>
    <cellStyle name="警告文本 5 5 2" xfId="12216"/>
    <cellStyle name="警告文本 5 5 3" xfId="12217"/>
    <cellStyle name="警告文本 5 5 4" xfId="12218"/>
    <cellStyle name="警告文本 5 5 5" xfId="12219"/>
    <cellStyle name="警告文本 5 5 6" xfId="12220"/>
    <cellStyle name="警告文本 5 5 7" xfId="12221"/>
    <cellStyle name="链接单元格 3 2 10" xfId="12222"/>
    <cellStyle name="警告文本 5 5 8" xfId="12223"/>
    <cellStyle name="警告文本 5 6" xfId="12224"/>
    <cellStyle name="警告文本 5 7" xfId="12225"/>
    <cellStyle name="警告文本 5_2015.1.3县级预算表" xfId="12226"/>
    <cellStyle name="警告文本 6" xfId="12227"/>
    <cellStyle name="警告文本 6 10" xfId="12228"/>
    <cellStyle name="警告文本 6 11" xfId="12229"/>
    <cellStyle name="警告文本 6 12" xfId="12230"/>
    <cellStyle name="警告文本 6 13" xfId="12231"/>
    <cellStyle name="警告文本 6 14" xfId="12232"/>
    <cellStyle name="警告文本 6 15" xfId="12233"/>
    <cellStyle name="警告文本 6 2" xfId="12234"/>
    <cellStyle name="警告文本 6 2 2" xfId="12235"/>
    <cellStyle name="警告文本 6 2 3" xfId="12236"/>
    <cellStyle name="警告文本 6 2 4" xfId="12237"/>
    <cellStyle name="警告文本 6 2 5" xfId="12238"/>
    <cellStyle name="警告文本 6 3" xfId="12239"/>
    <cellStyle name="警告文本 6 3 10" xfId="12240"/>
    <cellStyle name="警告文本 6 3 11" xfId="12241"/>
    <cellStyle name="警告文本 6 3 12" xfId="12242"/>
    <cellStyle name="警告文本 6 3 2" xfId="12243"/>
    <cellStyle name="警告文本 6 3 3" xfId="12244"/>
    <cellStyle name="警告文本 6 3 4" xfId="12245"/>
    <cellStyle name="警告文本 6 3 5" xfId="12246"/>
    <cellStyle name="警告文本 6 3 6" xfId="12247"/>
    <cellStyle name="警告文本 6 3 7" xfId="12248"/>
    <cellStyle name="警告文本 6 4" xfId="12249"/>
    <cellStyle name="警告文本 6 5" xfId="12250"/>
    <cellStyle name="警告文本 6 6" xfId="12251"/>
    <cellStyle name="警告文本 6 7" xfId="12252"/>
    <cellStyle name="警告文本 6 8" xfId="12253"/>
    <cellStyle name="警告文本 6 9" xfId="12254"/>
    <cellStyle name="警告文本 7" xfId="12255"/>
    <cellStyle name="警告文本 7 10" xfId="12256"/>
    <cellStyle name="警告文本 7 11" xfId="12257"/>
    <cellStyle name="警告文本 7 12" xfId="12258"/>
    <cellStyle name="警告文本 7 13" xfId="12259"/>
    <cellStyle name="警告文本 7 14" xfId="12260"/>
    <cellStyle name="警告文本 7 15" xfId="12261"/>
    <cellStyle name="警告文本 7 2" xfId="12262"/>
    <cellStyle name="警告文本 7 2 2" xfId="12263"/>
    <cellStyle name="警告文本 7 2 3" xfId="12264"/>
    <cellStyle name="警告文本 7 2 4" xfId="12265"/>
    <cellStyle name="警告文本 7 2 5" xfId="12266"/>
    <cellStyle name="警告文本 7 3" xfId="12267"/>
    <cellStyle name="警告文本 7 3 10" xfId="12268"/>
    <cellStyle name="警告文本 7 3 11" xfId="12269"/>
    <cellStyle name="警告文本 7 3 12" xfId="12270"/>
    <cellStyle name="警告文本 7 3 13" xfId="12271"/>
    <cellStyle name="警告文本 7 3 2" xfId="12272"/>
    <cellStyle name="警告文本 7 3 3" xfId="12273"/>
    <cellStyle name="警告文本 7 3 4" xfId="12274"/>
    <cellStyle name="警告文本 7 3 5" xfId="12275"/>
    <cellStyle name="警告文本 7 3 6" xfId="12276"/>
    <cellStyle name="警告文本 7 3 7" xfId="12277"/>
    <cellStyle name="警告文本 7 3 8" xfId="12278"/>
    <cellStyle name="警告文本 7 4" xfId="12279"/>
    <cellStyle name="警告文本 7 5" xfId="12280"/>
    <cellStyle name="警告文本 7 6" xfId="12281"/>
    <cellStyle name="警告文本 7 7" xfId="12282"/>
    <cellStyle name="警告文本 7 8" xfId="12283"/>
    <cellStyle name="警告文本 7 9" xfId="12284"/>
    <cellStyle name="警告文本 7_2016-2018年财政规划附表(2)" xfId="12285"/>
    <cellStyle name="警告文本 8" xfId="12286"/>
    <cellStyle name="警告文本 8 10" xfId="12287"/>
    <cellStyle name="警告文本 8 11" xfId="12288"/>
    <cellStyle name="警告文本 8 12" xfId="12289"/>
    <cellStyle name="警告文本 8 13" xfId="12290"/>
    <cellStyle name="警告文本 8 2" xfId="12291"/>
    <cellStyle name="警告文本 8 3" xfId="12292"/>
    <cellStyle name="警告文本 8 4" xfId="12293"/>
    <cellStyle name="警告文本 8 5" xfId="12294"/>
    <cellStyle name="警告文本 8 6" xfId="12295"/>
    <cellStyle name="警告文本 8 7" xfId="12296"/>
    <cellStyle name="警告文本 8 8" xfId="12297"/>
    <cellStyle name="警告文本 8 9" xfId="12298"/>
    <cellStyle name="警告文本 9" xfId="12299"/>
    <cellStyle name="链接单元格 10" xfId="12300"/>
    <cellStyle name="链接单元格 11" xfId="12301"/>
    <cellStyle name="链接单元格 12" xfId="12302"/>
    <cellStyle name="链接单元格 2" xfId="12303"/>
    <cellStyle name="链接单元格 2 17" xfId="12304"/>
    <cellStyle name="链接单元格 2 18" xfId="12305"/>
    <cellStyle name="链接单元格 2 2 2" xfId="12306"/>
    <cellStyle name="链接单元格 2 2 2 2" xfId="12307"/>
    <cellStyle name="链接单元格 2 2 2 2 2" xfId="12308"/>
    <cellStyle name="链接单元格 2 2 2 2 3" xfId="12309"/>
    <cellStyle name="链接单元格 2 2 2 2 4" xfId="12310"/>
    <cellStyle name="链接单元格 2 2 2 2 5" xfId="12311"/>
    <cellStyle name="链接单元格 2 2 2 3" xfId="12312"/>
    <cellStyle name="链接单元格 2 2 2 3 10" xfId="12313"/>
    <cellStyle name="链接单元格 2 2 2 3 11" xfId="12314"/>
    <cellStyle name="链接单元格 2 2 2 3 12" xfId="12315"/>
    <cellStyle name="链接单元格 2 2 2 3 13" xfId="12316"/>
    <cellStyle name="链接单元格 2 2 2 3 2" xfId="12317"/>
    <cellStyle name="链接单元格 2 2 2 3 3" xfId="12318"/>
    <cellStyle name="链接单元格 2 2 2 3 4" xfId="12319"/>
    <cellStyle name="链接单元格 2 2 2 3 5" xfId="12320"/>
    <cellStyle name="链接单元格 2 2 2 3 6" xfId="12321"/>
    <cellStyle name="链接单元格 2 2 2 4" xfId="12322"/>
    <cellStyle name="链接单元格 2 2 2 5" xfId="12323"/>
    <cellStyle name="链接单元格 2 2 2 6" xfId="12324"/>
    <cellStyle name="链接单元格 2 2 2 7" xfId="12325"/>
    <cellStyle name="链接单元格 2 2 2 8" xfId="12326"/>
    <cellStyle name="链接单元格 2 2 2 9" xfId="12327"/>
    <cellStyle name="链接单元格 2 2 3" xfId="12328"/>
    <cellStyle name="链接单元格 2 2 3 2" xfId="12329"/>
    <cellStyle name="链接单元格 2 2 3 3" xfId="12330"/>
    <cellStyle name="链接单元格 2 2 3 4" xfId="12331"/>
    <cellStyle name="链接单元格 2 2 4" xfId="12332"/>
    <cellStyle name="链接单元格 2 2 4 10" xfId="12333"/>
    <cellStyle name="链接单元格 2 2 4 2" xfId="12334"/>
    <cellStyle name="链接单元格 2 2 4 3" xfId="12335"/>
    <cellStyle name="链接单元格 2 2 4 4" xfId="12336"/>
    <cellStyle name="链接单元格 2 2 4 5" xfId="12337"/>
    <cellStyle name="链接单元格 2 2 4 6" xfId="12338"/>
    <cellStyle name="链接单元格 2 2 4 7" xfId="12339"/>
    <cellStyle name="链接单元格 2 2 4 8" xfId="12340"/>
    <cellStyle name="链接单元格 2 2 4 9" xfId="12341"/>
    <cellStyle name="链接单元格 2 2 9" xfId="12342"/>
    <cellStyle name="链接单元格 2 2_2015.1.3县级预算表" xfId="12343"/>
    <cellStyle name="链接单元格 2 3 10" xfId="12344"/>
    <cellStyle name="链接单元格 2 3 11" xfId="12345"/>
    <cellStyle name="链接单元格 2 3 2" xfId="12346"/>
    <cellStyle name="链接单元格 2 3 3" xfId="12347"/>
    <cellStyle name="链接单元格 2 3 3 10" xfId="12348"/>
    <cellStyle name="链接单元格 2 3 3 2" xfId="12349"/>
    <cellStyle name="链接单元格 2 3 3 3" xfId="12350"/>
    <cellStyle name="链接单元格 2 3 3 4" xfId="12351"/>
    <cellStyle name="链接单元格 2 3 3 6" xfId="12352"/>
    <cellStyle name="链接单元格 2 3 3 7" xfId="12353"/>
    <cellStyle name="链接单元格 2 3 3 9" xfId="12354"/>
    <cellStyle name="链接单元格 2 3 4" xfId="12355"/>
    <cellStyle name="链接单元格 2 3_2016-2018年财政规划附表(2)" xfId="12356"/>
    <cellStyle name="链接单元格 2 4 10" xfId="12357"/>
    <cellStyle name="链接单元格 2 4 11" xfId="12358"/>
    <cellStyle name="链接单元格 2 4 2" xfId="12359"/>
    <cellStyle name="链接单元格 2 4 2 2" xfId="12360"/>
    <cellStyle name="链接单元格 2 4 2 3" xfId="12361"/>
    <cellStyle name="链接单元格 2 4 2 4" xfId="12362"/>
    <cellStyle name="链接单元格 2 4 2 5" xfId="12363"/>
    <cellStyle name="链接单元格 2 4 3" xfId="12364"/>
    <cellStyle name="链接单元格 2 4 3 10" xfId="12365"/>
    <cellStyle name="链接单元格 2 4 3 2" xfId="12366"/>
    <cellStyle name="链接单元格 2 4 3 3" xfId="12367"/>
    <cellStyle name="链接单元格 2 4 3 4" xfId="12368"/>
    <cellStyle name="链接单元格 2 4 3 5" xfId="12369"/>
    <cellStyle name="链接单元格 2 4 3 6" xfId="12370"/>
    <cellStyle name="链接单元格 2 4 3 7" xfId="12371"/>
    <cellStyle name="链接单元格 2 4 3 8" xfId="12372"/>
    <cellStyle name="链接单元格 2 4 3 9" xfId="12373"/>
    <cellStyle name="链接单元格 2 4 4" xfId="12374"/>
    <cellStyle name="链接单元格 2 4 5" xfId="12375"/>
    <cellStyle name="链接单元格 2 4 6" xfId="12376"/>
    <cellStyle name="链接单元格 2 4 7" xfId="12377"/>
    <cellStyle name="链接单元格 2 4 8" xfId="12378"/>
    <cellStyle name="链接单元格 2 4 9" xfId="12379"/>
    <cellStyle name="链接单元格 2 5 3" xfId="12380"/>
    <cellStyle name="链接单元格 2 5 4" xfId="12381"/>
    <cellStyle name="链接单元格 2 5 5" xfId="12382"/>
    <cellStyle name="链接单元格 2 6" xfId="12383"/>
    <cellStyle name="链接单元格 2 6 8" xfId="12384"/>
    <cellStyle name="链接单元格 2 6 9" xfId="12385"/>
    <cellStyle name="链接单元格 4 2 4 8" xfId="12386"/>
    <cellStyle name="链接单元格 2_2015.1.3县级预算表" xfId="12387"/>
    <cellStyle name="链接单元格 3 10" xfId="12388"/>
    <cellStyle name="链接单元格 3 11" xfId="12389"/>
    <cellStyle name="链接单元格 3 12" xfId="12390"/>
    <cellStyle name="链接单元格 3 13" xfId="12391"/>
    <cellStyle name="链接单元格 3 14" xfId="12392"/>
    <cellStyle name="链接单元格 3 15" xfId="12393"/>
    <cellStyle name="链接单元格 3 16" xfId="12394"/>
    <cellStyle name="链接单元格 3 17" xfId="12395"/>
    <cellStyle name="链接单元格 3 18" xfId="12396"/>
    <cellStyle name="链接单元格 3 2 2" xfId="12397"/>
    <cellStyle name="链接单元格 3 2 2 2" xfId="12398"/>
    <cellStyle name="链接单元格 3 2 2 2 2" xfId="12399"/>
    <cellStyle name="链接单元格 3 2 2 2 3" xfId="12400"/>
    <cellStyle name="链接单元格 3 2 2 2 4" xfId="12401"/>
    <cellStyle name="链接单元格 3 2 2 2 5" xfId="12402"/>
    <cellStyle name="链接单元格 3 2 2 3" xfId="12403"/>
    <cellStyle name="链接单元格 3 2 2 3 4" xfId="12404"/>
    <cellStyle name="链接单元格 3 2 2 3 5" xfId="12405"/>
    <cellStyle name="链接单元格 3 2 2 3 6" xfId="12406"/>
    <cellStyle name="链接单元格 3 2 2 3 7" xfId="12407"/>
    <cellStyle name="链接单元格 3 2 2 3 8" xfId="12408"/>
    <cellStyle name="链接单元格 3 2 2 3 9" xfId="12409"/>
    <cellStyle name="链接单元格 3 2 2 4" xfId="12410"/>
    <cellStyle name="链接单元格 3 2 2 5" xfId="12411"/>
    <cellStyle name="链接单元格 3 2 2 6" xfId="12412"/>
    <cellStyle name="链接单元格 3 2 2 7" xfId="12413"/>
    <cellStyle name="链接单元格 3 2 2 8" xfId="12414"/>
    <cellStyle name="链接单元格 3 2 2 9" xfId="12415"/>
    <cellStyle name="链接单元格 3 2 2_2016-2018年财政规划附表(2)" xfId="12416"/>
    <cellStyle name="链接单元格 3 2 3" xfId="12417"/>
    <cellStyle name="链接单元格 3 2 3 2" xfId="12418"/>
    <cellStyle name="链接单元格 3 2 4" xfId="12419"/>
    <cellStyle name="链接单元格 3 2 4 10" xfId="12420"/>
    <cellStyle name="链接单元格 3 2 4 11" xfId="12421"/>
    <cellStyle name="链接单元格 3 2 4 12" xfId="12422"/>
    <cellStyle name="链接单元格 3 2 4 13" xfId="12423"/>
    <cellStyle name="链接单元格 3 2 4 2" xfId="12424"/>
    <cellStyle name="链接单元格 3 2 4 3" xfId="12425"/>
    <cellStyle name="链接单元格 3 2 4 4" xfId="12426"/>
    <cellStyle name="链接单元格 3 2 4 5" xfId="12427"/>
    <cellStyle name="链接单元格 3 2 4 6" xfId="12428"/>
    <cellStyle name="链接单元格 3 2 4 7" xfId="12429"/>
    <cellStyle name="链接单元格 3 2 4 8" xfId="12430"/>
    <cellStyle name="链接单元格 3 2 4 9" xfId="12431"/>
    <cellStyle name="链接单元格 3 2_2015.1.3县级预算表" xfId="12432"/>
    <cellStyle name="链接单元格 3 3 10" xfId="12433"/>
    <cellStyle name="链接单元格 3 3 11" xfId="12434"/>
    <cellStyle name="链接单元格 3 3 12" xfId="12435"/>
    <cellStyle name="链接单元格 3 3 13" xfId="12436"/>
    <cellStyle name="链接单元格 3 3 14" xfId="12437"/>
    <cellStyle name="链接单元格 3 3 15" xfId="12438"/>
    <cellStyle name="链接单元格 3 3 2" xfId="12439"/>
    <cellStyle name="链接单元格 3 3 2 4" xfId="12440"/>
    <cellStyle name="链接单元格 3 3 2 5" xfId="12441"/>
    <cellStyle name="链接单元格 3 3 3" xfId="12442"/>
    <cellStyle name="链接单元格 3 3 3 10" xfId="12443"/>
    <cellStyle name="链接单元格 3 3 3 11" xfId="12444"/>
    <cellStyle name="链接单元格 3 3 3 12" xfId="12445"/>
    <cellStyle name="链接单元格 3 3 3 13" xfId="12446"/>
    <cellStyle name="链接单元格 3 3 3 2" xfId="12447"/>
    <cellStyle name="链接单元格 3 3 3 3" xfId="12448"/>
    <cellStyle name="链接单元格 3 3 3 4" xfId="12449"/>
    <cellStyle name="链接单元格 3 3 3 5" xfId="12450"/>
    <cellStyle name="链接单元格 3 3 3 6" xfId="12451"/>
    <cellStyle name="链接单元格 3 3 3 7" xfId="12452"/>
    <cellStyle name="链接单元格 3 3 3 8" xfId="12453"/>
    <cellStyle name="链接单元格 3 3 3 9" xfId="12454"/>
    <cellStyle name="链接单元格 3 3 4" xfId="12455"/>
    <cellStyle name="链接单元格 3 3 5" xfId="12456"/>
    <cellStyle name="链接单元格 3 3 6" xfId="12457"/>
    <cellStyle name="链接单元格 3 3 7" xfId="12458"/>
    <cellStyle name="链接单元格 3 3 8" xfId="12459"/>
    <cellStyle name="链接单元格 3 3 9" xfId="12460"/>
    <cellStyle name="链接单元格 3 3_2016-2018年财政规划附表(2)" xfId="12461"/>
    <cellStyle name="链接单元格 3 4 10" xfId="12462"/>
    <cellStyle name="链接单元格 3 4 11" xfId="12463"/>
    <cellStyle name="链接单元格 3 4 2 2" xfId="12464"/>
    <cellStyle name="链接单元格 3 4 2 3" xfId="12465"/>
    <cellStyle name="链接单元格 3 4 2 4" xfId="12466"/>
    <cellStyle name="链接单元格 3 4 2 5" xfId="12467"/>
    <cellStyle name="注释 5 5 9" xfId="12468"/>
    <cellStyle name="链接单元格 3 4 3 13" xfId="12469"/>
    <cellStyle name="链接单元格 3 4 6" xfId="12470"/>
    <cellStyle name="链接单元格 3 4 7" xfId="12471"/>
    <cellStyle name="链接单元格 3 4 8" xfId="12472"/>
    <cellStyle name="链接单元格 3 4 9" xfId="12473"/>
    <cellStyle name="链接单元格 3 4_2016-2018年财政规划附表(2)" xfId="12474"/>
    <cellStyle name="链接单元格 3 6" xfId="12475"/>
    <cellStyle name="链接单元格 3 6 11" xfId="12476"/>
    <cellStyle name="链接单元格 3 6 12" xfId="12477"/>
    <cellStyle name="链接单元格 3 6 13" xfId="12478"/>
    <cellStyle name="链接单元格 3 6 6" xfId="12479"/>
    <cellStyle name="链接单元格 3 6 7" xfId="12480"/>
    <cellStyle name="链接单元格 3 6 8" xfId="12481"/>
    <cellStyle name="链接单元格 3 6 9" xfId="12482"/>
    <cellStyle name="链接单元格 3 7" xfId="12483"/>
    <cellStyle name="链接单元格 3 8" xfId="12484"/>
    <cellStyle name="链接单元格 3 9" xfId="12485"/>
    <cellStyle name="链接单元格 4" xfId="12486"/>
    <cellStyle name="输入 2 3 3 8" xfId="12487"/>
    <cellStyle name="链接单元格 4 10" xfId="12488"/>
    <cellStyle name="链接单元格 4 15" xfId="12489"/>
    <cellStyle name="链接单元格 4 16" xfId="12490"/>
    <cellStyle name="链接单元格 4 17" xfId="12491"/>
    <cellStyle name="链接单元格 4 18" xfId="12492"/>
    <cellStyle name="注释 4 3 3 9" xfId="12493"/>
    <cellStyle name="链接单元格 4 2" xfId="12494"/>
    <cellStyle name="链接单元格 4 2 16" xfId="12495"/>
    <cellStyle name="链接单元格 4 2 2" xfId="12496"/>
    <cellStyle name="链接单元格 4 2 2 2" xfId="12497"/>
    <cellStyle name="链接单元格 4 2 2 2 3" xfId="12498"/>
    <cellStyle name="链接单元格 4 2 2 2 4" xfId="12499"/>
    <cellStyle name="链接单元格 4 2 2 2 5" xfId="12500"/>
    <cellStyle name="链接单元格 4 2 2 3" xfId="12501"/>
    <cellStyle name="链接单元格 4 2 2 3 10" xfId="12502"/>
    <cellStyle name="链接单元格 4 2 2 3 11" xfId="12503"/>
    <cellStyle name="链接单元格 4 2 2 3 12" xfId="12504"/>
    <cellStyle name="链接单元格 4 2 2 3 13" xfId="12505"/>
    <cellStyle name="链接单元格 4 2 2 3 6" xfId="12506"/>
    <cellStyle name="链接单元格 4 2 2 3 7" xfId="12507"/>
    <cellStyle name="链接单元格 4 2 2 3 8" xfId="12508"/>
    <cellStyle name="链接单元格 4 2 2 3 9" xfId="12509"/>
    <cellStyle name="链接单元格 4 2 2 4" xfId="12510"/>
    <cellStyle name="链接单元格 4 2 2 5" xfId="12511"/>
    <cellStyle name="链接单元格 4 2 2 6" xfId="12512"/>
    <cellStyle name="链接单元格 4 2 2 7" xfId="12513"/>
    <cellStyle name="链接单元格 4 2 2 8" xfId="12514"/>
    <cellStyle name="链接单元格 4 2 2 9" xfId="12515"/>
    <cellStyle name="链接单元格 4 2 3" xfId="12516"/>
    <cellStyle name="链接单元格 4 2 3 5" xfId="12517"/>
    <cellStyle name="链接单元格 4 2 4" xfId="12518"/>
    <cellStyle name="链接单元格 4 2 4 10" xfId="12519"/>
    <cellStyle name="链接单元格 4 2 4 11" xfId="12520"/>
    <cellStyle name="链接单元格 4 2 4 13" xfId="12521"/>
    <cellStyle name="链接单元格 4 2 4 2" xfId="12522"/>
    <cellStyle name="链接单元格 4 2 4 3" xfId="12523"/>
    <cellStyle name="链接单元格 4 2 4 4" xfId="12524"/>
    <cellStyle name="链接单元格 4 2 4 5" xfId="12525"/>
    <cellStyle name="链接单元格 4 2 4 6" xfId="12526"/>
    <cellStyle name="链接单元格 4 2 4 7" xfId="12527"/>
    <cellStyle name="链接单元格 4 2 4 9" xfId="12528"/>
    <cellStyle name="链接单元格 4 2_2015.1.3县级预算表" xfId="12529"/>
    <cellStyle name="链接单元格 4 3" xfId="12530"/>
    <cellStyle name="链接单元格 4 3 2 4" xfId="12531"/>
    <cellStyle name="链接单元格 4 3 2 5" xfId="12532"/>
    <cellStyle name="链接单元格 4 3 3 10" xfId="12533"/>
    <cellStyle name="链接单元格 4 3 3 11" xfId="12534"/>
    <cellStyle name="链接单元格 4 3 3 12" xfId="12535"/>
    <cellStyle name="链接单元格 4 3 3 13" xfId="12536"/>
    <cellStyle name="链接单元格 4 3 3 2" xfId="12537"/>
    <cellStyle name="链接单元格 4 3 3 3" xfId="12538"/>
    <cellStyle name="链接单元格 4 3 3 4" xfId="12539"/>
    <cellStyle name="链接单元格 4 3 3 5" xfId="12540"/>
    <cellStyle name="链接单元格 4 3 3 6" xfId="12541"/>
    <cellStyle name="链接单元格 4 3 3 7" xfId="12542"/>
    <cellStyle name="链接单元格 4 3 3 8" xfId="12543"/>
    <cellStyle name="链接单元格 4 3 3 9" xfId="12544"/>
    <cellStyle name="链接单元格 4 3 8" xfId="12545"/>
    <cellStyle name="链接单元格 4 3 9" xfId="12546"/>
    <cellStyle name="链接单元格 4 3_2016-2018年财政规划附表(2)" xfId="12547"/>
    <cellStyle name="链接单元格 4 4" xfId="12548"/>
    <cellStyle name="链接单元格 4 4 10" xfId="12549"/>
    <cellStyle name="链接单元格 4 4 11" xfId="12550"/>
    <cellStyle name="链接单元格 4 4 12" xfId="12551"/>
    <cellStyle name="链接单元格 4 4 13" xfId="12552"/>
    <cellStyle name="链接单元格 4 4 14" xfId="12553"/>
    <cellStyle name="链接单元格 4 4 15" xfId="12554"/>
    <cellStyle name="链接单元格 4 4 2 2" xfId="12555"/>
    <cellStyle name="链接单元格 4 4 2 3" xfId="12556"/>
    <cellStyle name="链接单元格 4 4 2 4" xfId="12557"/>
    <cellStyle name="链接单元格 4 4 2 5" xfId="12558"/>
    <cellStyle name="链接单元格 4 4 3 10" xfId="12559"/>
    <cellStyle name="链接单元格 4 4 3 11" xfId="12560"/>
    <cellStyle name="链接单元格 4 4 3 12" xfId="12561"/>
    <cellStyle name="链接单元格 4 4 3 13" xfId="12562"/>
    <cellStyle name="链接单元格 4 4 3 2" xfId="12563"/>
    <cellStyle name="链接单元格 4 4 3 3" xfId="12564"/>
    <cellStyle name="链接单元格 4 4 3 4" xfId="12565"/>
    <cellStyle name="链接单元格 4 4 3 5" xfId="12566"/>
    <cellStyle name="链接单元格 4 4 3 6" xfId="12567"/>
    <cellStyle name="链接单元格 4 4 3 7" xfId="12568"/>
    <cellStyle name="链接单元格 4 4 3 8" xfId="12569"/>
    <cellStyle name="链接单元格 4 4 3 9" xfId="12570"/>
    <cellStyle name="链接单元格 4 4 6" xfId="12571"/>
    <cellStyle name="链接单元格 4 4 7" xfId="12572"/>
    <cellStyle name="链接单元格 4 4 8" xfId="12573"/>
    <cellStyle name="链接单元格 4 4 9" xfId="12574"/>
    <cellStyle name="链接单元格 4 4_2016-2018年财政规划附表(2)" xfId="12575"/>
    <cellStyle name="链接单元格 4 5" xfId="12576"/>
    <cellStyle name="链接单元格 4 6" xfId="12577"/>
    <cellStyle name="链接单元格 4 6 10" xfId="12578"/>
    <cellStyle name="链接单元格 4 6 11" xfId="12579"/>
    <cellStyle name="链接单元格 4 6 12" xfId="12580"/>
    <cellStyle name="链接单元格 4 6 13" xfId="12581"/>
    <cellStyle name="链接单元格 4 6 6" xfId="12582"/>
    <cellStyle name="链接单元格 4 6 7" xfId="12583"/>
    <cellStyle name="链接单元格 4 6 8" xfId="12584"/>
    <cellStyle name="链接单元格 4 6 9" xfId="12585"/>
    <cellStyle name="链接单元格 4 7" xfId="12586"/>
    <cellStyle name="链接单元格 4 8" xfId="12587"/>
    <cellStyle name="链接单元格 4 9" xfId="12588"/>
    <cellStyle name="链接单元格 5" xfId="12589"/>
    <cellStyle name="链接单元格 5 11" xfId="12590"/>
    <cellStyle name="链接单元格 5 12" xfId="12591"/>
    <cellStyle name="链接单元格 5 13" xfId="12592"/>
    <cellStyle name="链接单元格 5 14" xfId="12593"/>
    <cellStyle name="链接单元格 5 15" xfId="12594"/>
    <cellStyle name="链接单元格 5 16" xfId="12595"/>
    <cellStyle name="链接单元格 5 17" xfId="12596"/>
    <cellStyle name="链接单元格 5 2 10" xfId="12597"/>
    <cellStyle name="链接单元格 5 2 11" xfId="12598"/>
    <cellStyle name="链接单元格 5 2 2" xfId="12599"/>
    <cellStyle name="链接单元格 5 2 2 2" xfId="12600"/>
    <cellStyle name="链接单元格 5 2 2 3" xfId="12601"/>
    <cellStyle name="输出 5 4 2" xfId="12602"/>
    <cellStyle name="链接单元格 5 2 2 4" xfId="12603"/>
    <cellStyle name="链接单元格 5 2 3" xfId="12604"/>
    <cellStyle name="输入 2 2 16" xfId="12605"/>
    <cellStyle name="链接单元格 5 2 3 2" xfId="12606"/>
    <cellStyle name="链接单元格 5 2 3 3" xfId="12607"/>
    <cellStyle name="输出 5 5 2" xfId="12608"/>
    <cellStyle name="链接单元格 5 2 3 4" xfId="12609"/>
    <cellStyle name="输出 5 5 3" xfId="12610"/>
    <cellStyle name="链接单元格 5 2 3 5" xfId="12611"/>
    <cellStyle name="链接单元格 5 2 4" xfId="12612"/>
    <cellStyle name="链接单元格 5 2 5" xfId="12613"/>
    <cellStyle name="链接单元格 5 2 6" xfId="12614"/>
    <cellStyle name="链接单元格 5 2 7" xfId="12615"/>
    <cellStyle name="链接单元格 5 2 8" xfId="12616"/>
    <cellStyle name="链接单元格 5 2 9" xfId="12617"/>
    <cellStyle name="适中 3 2 13" xfId="12618"/>
    <cellStyle name="链接单元格 5 2_2016-2018年财政规划附表(2)" xfId="12619"/>
    <cellStyle name="链接单元格 5 3 10" xfId="12620"/>
    <cellStyle name="链接单元格 5 3 11" xfId="12621"/>
    <cellStyle name="链接单元格 5 3 12" xfId="12622"/>
    <cellStyle name="链接单元格 5 3 13" xfId="12623"/>
    <cellStyle name="链接单元格 5 3 15" xfId="12624"/>
    <cellStyle name="链接单元格 5 3 2 5" xfId="12625"/>
    <cellStyle name="链接单元格 5 3 3 10" xfId="12626"/>
    <cellStyle name="链接单元格 5 3 3 11" xfId="12627"/>
    <cellStyle name="链接单元格 5 3 3 12" xfId="12628"/>
    <cellStyle name="链接单元格 5 3 3 13" xfId="12629"/>
    <cellStyle name="链接单元格 5 3 4" xfId="12630"/>
    <cellStyle name="链接单元格 5 3 5" xfId="12631"/>
    <cellStyle name="链接单元格 5 3 6" xfId="12632"/>
    <cellStyle name="链接单元格 5 3 7" xfId="12633"/>
    <cellStyle name="链接单元格 5 3 9" xfId="12634"/>
    <cellStyle name="链接单元格 5 3_2016-2018年财政规划附表(2)" xfId="12635"/>
    <cellStyle name="链接单元格 5 5 10" xfId="12636"/>
    <cellStyle name="链接单元格 5 5 11" xfId="12637"/>
    <cellStyle name="链接单元格 5 5 12" xfId="12638"/>
    <cellStyle name="链接单元格 5 5 13" xfId="12639"/>
    <cellStyle name="链接单元格 5 5 6" xfId="12640"/>
    <cellStyle name="链接单元格 5 5 7" xfId="12641"/>
    <cellStyle name="链接单元格 5 5 8" xfId="12642"/>
    <cellStyle name="链接单元格 5 5 9" xfId="12643"/>
    <cellStyle name="链接单元格 5 6" xfId="12644"/>
    <cellStyle name="链接单元格 5 7" xfId="12645"/>
    <cellStyle name="链接单元格 5 8" xfId="12646"/>
    <cellStyle name="链接单元格 5 9" xfId="12647"/>
    <cellStyle name="链接单元格 5_2015.1.3县级预算表" xfId="12648"/>
    <cellStyle name="链接单元格 6" xfId="12649"/>
    <cellStyle name="链接单元格 6 10" xfId="12650"/>
    <cellStyle name="链接单元格 6 11" xfId="12651"/>
    <cellStyle name="链接单元格 6 12" xfId="12652"/>
    <cellStyle name="链接单元格 6 13" xfId="12653"/>
    <cellStyle name="链接单元格 6 14" xfId="12654"/>
    <cellStyle name="链接单元格 6 15" xfId="12655"/>
    <cellStyle name="链接单元格 6 2" xfId="12656"/>
    <cellStyle name="链接单元格 6 2 2" xfId="12657"/>
    <cellStyle name="链接单元格 6 2 3" xfId="12658"/>
    <cellStyle name="链接单元格 6 2 4" xfId="12659"/>
    <cellStyle name="链接单元格 6 2 5" xfId="12660"/>
    <cellStyle name="链接单元格 6 3" xfId="12661"/>
    <cellStyle name="链接单元格 6 3 10" xfId="12662"/>
    <cellStyle name="链接单元格 6 3 11" xfId="12663"/>
    <cellStyle name="链接单元格 6 3 12" xfId="12664"/>
    <cellStyle name="链接单元格 6 3 13" xfId="12665"/>
    <cellStyle name="链接单元格 6 3 4" xfId="12666"/>
    <cellStyle name="链接单元格 6 3 5" xfId="12667"/>
    <cellStyle name="链接单元格 6 3 6" xfId="12668"/>
    <cellStyle name="链接单元格 6 3 7" xfId="12669"/>
    <cellStyle name="链接单元格 6 3 8" xfId="12670"/>
    <cellStyle name="链接单元格 6 3 9" xfId="12671"/>
    <cellStyle name="链接单元格 6 4" xfId="12672"/>
    <cellStyle name="链接单元格 6 5" xfId="12673"/>
    <cellStyle name="链接单元格 6 6" xfId="12674"/>
    <cellStyle name="链接单元格 6 7" xfId="12675"/>
    <cellStyle name="链接单元格 6 8" xfId="12676"/>
    <cellStyle name="链接单元格 6 9" xfId="12677"/>
    <cellStyle name="链接单元格 6_2016-2018年财政规划附表(2)" xfId="12678"/>
    <cellStyle name="链接单元格 7" xfId="12679"/>
    <cellStyle name="链接单元格 7 2" xfId="12680"/>
    <cellStyle name="链接单元格 7 2 2" xfId="12681"/>
    <cellStyle name="链接单元格 7 2 3" xfId="12682"/>
    <cellStyle name="链接单元格 7 2 4" xfId="12683"/>
    <cellStyle name="链接单元格 7 2 5" xfId="12684"/>
    <cellStyle name="链接单元格 7 3" xfId="12685"/>
    <cellStyle name="链接单元格 7 3 10" xfId="12686"/>
    <cellStyle name="链接单元格 7 3 11" xfId="12687"/>
    <cellStyle name="链接单元格 7 3 12" xfId="12688"/>
    <cellStyle name="链接单元格 7 3 2" xfId="12689"/>
    <cellStyle name="链接单元格 7 3 3" xfId="12690"/>
    <cellStyle name="链接单元格 7 3 4" xfId="12691"/>
    <cellStyle name="链接单元格 7 3 5" xfId="12692"/>
    <cellStyle name="链接单元格 7 3 6" xfId="12693"/>
    <cellStyle name="链接单元格 7 3 7" xfId="12694"/>
    <cellStyle name="链接单元格 7 3 8" xfId="12695"/>
    <cellStyle name="链接单元格 7 3 9" xfId="12696"/>
    <cellStyle name="链接单元格 7 4" xfId="12697"/>
    <cellStyle name="链接单元格 7 5" xfId="12698"/>
    <cellStyle name="链接单元格 7 6" xfId="12699"/>
    <cellStyle name="链接单元格 7 7" xfId="12700"/>
    <cellStyle name="链接单元格 7 8" xfId="12701"/>
    <cellStyle name="链接单元格 7 9" xfId="12702"/>
    <cellStyle name="链接单元格 7_2016-2018年财政规划附表(2)" xfId="12703"/>
    <cellStyle name="链接单元格 8" xfId="12704"/>
    <cellStyle name="链接单元格 8 10" xfId="12705"/>
    <cellStyle name="链接单元格 8 11" xfId="12706"/>
    <cellStyle name="链接单元格 8 12" xfId="12707"/>
    <cellStyle name="链接单元格 8 13" xfId="12708"/>
    <cellStyle name="链接单元格 8 2" xfId="12709"/>
    <cellStyle name="链接单元格 8 3" xfId="12710"/>
    <cellStyle name="链接单元格 8 4" xfId="12711"/>
    <cellStyle name="链接单元格 8 5" xfId="12712"/>
    <cellStyle name="链接单元格 8 6" xfId="12713"/>
    <cellStyle name="链接单元格 8 7" xfId="12714"/>
    <cellStyle name="链接单元格 8 8" xfId="12715"/>
    <cellStyle name="链接单元格 8 9" xfId="12716"/>
    <cellStyle name="适中 10" xfId="12717"/>
    <cellStyle name="适中 11" xfId="12718"/>
    <cellStyle name="适中 12" xfId="12719"/>
    <cellStyle name="输入 3 2 2 13" xfId="12720"/>
    <cellStyle name="适中 2 15" xfId="12721"/>
    <cellStyle name="输入 3 2 2 14" xfId="12722"/>
    <cellStyle name="适中 2 16" xfId="12723"/>
    <cellStyle name="输入 3 2 2 15" xfId="12724"/>
    <cellStyle name="适中 2 17" xfId="12725"/>
    <cellStyle name="适中 2 18" xfId="12726"/>
    <cellStyle name="适中 2 2" xfId="12727"/>
    <cellStyle name="适中 2 2 10" xfId="12728"/>
    <cellStyle name="适中 2 2 11" xfId="12729"/>
    <cellStyle name="适中 2 2 12" xfId="12730"/>
    <cellStyle name="适中 2 2 13" xfId="12731"/>
    <cellStyle name="适中 2 2 14" xfId="12732"/>
    <cellStyle name="适中 2 2 15" xfId="12733"/>
    <cellStyle name="适中 2 2 2 10" xfId="12734"/>
    <cellStyle name="适中 2 2 2 11" xfId="12735"/>
    <cellStyle name="适中 2 2 2 12" xfId="12736"/>
    <cellStyle name="适中 2 2 2 13" xfId="12737"/>
    <cellStyle name="适中 2 2 2 14" xfId="12738"/>
    <cellStyle name="适中 2 2 2 15" xfId="12739"/>
    <cellStyle name="适中 2 2 2 2" xfId="12740"/>
    <cellStyle name="适中 2 2 2 3" xfId="12741"/>
    <cellStyle name="适中 6 8" xfId="12742"/>
    <cellStyle name="适中 2 2 2 3 10" xfId="12743"/>
    <cellStyle name="适中 6 9" xfId="12744"/>
    <cellStyle name="适中 2 2 2 3 11" xfId="12745"/>
    <cellStyle name="适中 2 2 2 3 12" xfId="12746"/>
    <cellStyle name="适中 2 2 2 3 13" xfId="12747"/>
    <cellStyle name="适中 2 2 2 3 7" xfId="12748"/>
    <cellStyle name="适中 2 2 2 3 8" xfId="12749"/>
    <cellStyle name="适中 2 2 2 3 9" xfId="12750"/>
    <cellStyle name="适中 2 2 2 4" xfId="12751"/>
    <cellStyle name="适中 2 2 2 5" xfId="12752"/>
    <cellStyle name="适中 2 2 2 6" xfId="12753"/>
    <cellStyle name="适中 2 2 2 7" xfId="12754"/>
    <cellStyle name="适中 2 2 2 8" xfId="12755"/>
    <cellStyle name="适中 2 2 2 9" xfId="12756"/>
    <cellStyle name="适中 2 2 3" xfId="12757"/>
    <cellStyle name="适中 2 2 3 4" xfId="12758"/>
    <cellStyle name="适中 2 2 4" xfId="12759"/>
    <cellStyle name="适中 2 2 4 10" xfId="12760"/>
    <cellStyle name="适中 2 2 4 11" xfId="12761"/>
    <cellStyle name="适中 2 2 4 12" xfId="12762"/>
    <cellStyle name="适中 2 2 4 2" xfId="12763"/>
    <cellStyle name="适中 2 2 4 3" xfId="12764"/>
    <cellStyle name="适中 2 2 4 4" xfId="12765"/>
    <cellStyle name="适中 2 2 4 5" xfId="12766"/>
    <cellStyle name="适中 2 2 4 6" xfId="12767"/>
    <cellStyle name="适中 2 2 4 7" xfId="12768"/>
    <cellStyle name="适中 2 2 4 8" xfId="12769"/>
    <cellStyle name="适中 2 2 4 9" xfId="12770"/>
    <cellStyle name="适中 2 2 5" xfId="12771"/>
    <cellStyle name="适中 2 2 6" xfId="12772"/>
    <cellStyle name="适中 2 2 7" xfId="12773"/>
    <cellStyle name="适中 2 2 8" xfId="12774"/>
    <cellStyle name="适中 2 2_2015.1.3县级预算表" xfId="12775"/>
    <cellStyle name="适中 2 3" xfId="12776"/>
    <cellStyle name="适中 2 3 10" xfId="12777"/>
    <cellStyle name="适中 2 3 11" xfId="12778"/>
    <cellStyle name="适中 2 3 12" xfId="12779"/>
    <cellStyle name="适中 2 3 13" xfId="12780"/>
    <cellStyle name="适中 2 3 14" xfId="12781"/>
    <cellStyle name="适中 2 3 15" xfId="12782"/>
    <cellStyle name="适中 2 3 2" xfId="12783"/>
    <cellStyle name="适中 2 3 2 2" xfId="12784"/>
    <cellStyle name="适中 2 3 2 3" xfId="12785"/>
    <cellStyle name="适中 2 3 2 4" xfId="12786"/>
    <cellStyle name="适中 2 3 2 5" xfId="12787"/>
    <cellStyle name="适中 5 5 7" xfId="12788"/>
    <cellStyle name="适中 2 3 3 10" xfId="12789"/>
    <cellStyle name="适中 5 5 8" xfId="12790"/>
    <cellStyle name="适中 2 3 3 11" xfId="12791"/>
    <cellStyle name="适中 5 5 9" xfId="12792"/>
    <cellStyle name="适中 2 3 3 12" xfId="12793"/>
    <cellStyle name="适中 2 3 3 13" xfId="12794"/>
    <cellStyle name="适中 2 3 3 2" xfId="12795"/>
    <cellStyle name="适中 2 3 3 3" xfId="12796"/>
    <cellStyle name="适中 2 3 3 4" xfId="12797"/>
    <cellStyle name="适中 2 3 3 5" xfId="12798"/>
    <cellStyle name="适中 2 3 3 6" xfId="12799"/>
    <cellStyle name="适中 2 3 3 7" xfId="12800"/>
    <cellStyle name="适中 2 3 3 8" xfId="12801"/>
    <cellStyle name="适中 2 3 3 9" xfId="12802"/>
    <cellStyle name="适中 2 3_2016-2018年财政规划附表(2)" xfId="12803"/>
    <cellStyle name="适中 2 4" xfId="12804"/>
    <cellStyle name="适中 4 3 3" xfId="12805"/>
    <cellStyle name="适中 2 4 13" xfId="12806"/>
    <cellStyle name="适中 4 3 4" xfId="12807"/>
    <cellStyle name="适中 2 4 14" xfId="12808"/>
    <cellStyle name="适中 4 3 5" xfId="12809"/>
    <cellStyle name="适中 2 4 15" xfId="12810"/>
    <cellStyle name="适中 2 4 2" xfId="12811"/>
    <cellStyle name="适中 2 4 2 2" xfId="12812"/>
    <cellStyle name="适中 2 4 2 3" xfId="12813"/>
    <cellStyle name="适中 2 4 2 4" xfId="12814"/>
    <cellStyle name="适中 2 4 2 5" xfId="12815"/>
    <cellStyle name="适中 2 4 3" xfId="12816"/>
    <cellStyle name="适中 2 4 3 10" xfId="12817"/>
    <cellStyle name="适中 2 4 3 11" xfId="12818"/>
    <cellStyle name="适中 2 4 3 12" xfId="12819"/>
    <cellStyle name="适中 2 4 3 13" xfId="12820"/>
    <cellStyle name="适中 2 4 3 2" xfId="12821"/>
    <cellStyle name="适中 2 4 3 3" xfId="12822"/>
    <cellStyle name="适中 2 4 3 4" xfId="12823"/>
    <cellStyle name="适中 2 4 3 5" xfId="12824"/>
    <cellStyle name="适中 2 4 3 6" xfId="12825"/>
    <cellStyle name="适中 2 4 3 7" xfId="12826"/>
    <cellStyle name="适中 2 4 3 8" xfId="12827"/>
    <cellStyle name="适中 2 4 3 9" xfId="12828"/>
    <cellStyle name="适中 2 4 4" xfId="12829"/>
    <cellStyle name="适中 2 4 5" xfId="12830"/>
    <cellStyle name="适中 2 4 6" xfId="12831"/>
    <cellStyle name="适中 4 10" xfId="12832"/>
    <cellStyle name="适中 2 4 7" xfId="12833"/>
    <cellStyle name="适中 4 11" xfId="12834"/>
    <cellStyle name="适中 2 4 8" xfId="12835"/>
    <cellStyle name="输入 3 2 4 10" xfId="12836"/>
    <cellStyle name="适中 4 12" xfId="12837"/>
    <cellStyle name="适中 2 4 9" xfId="12838"/>
    <cellStyle name="适中 2 4_2016-2018年财政规划附表(2)" xfId="12839"/>
    <cellStyle name="适中 2 5" xfId="12840"/>
    <cellStyle name="适中 2 5 2" xfId="12841"/>
    <cellStyle name="适中 2 5 3" xfId="12842"/>
    <cellStyle name="适中 2 5 4" xfId="12843"/>
    <cellStyle name="适中 2 5 5" xfId="12844"/>
    <cellStyle name="适中 2 6" xfId="12845"/>
    <cellStyle name="适中 2 6 10" xfId="12846"/>
    <cellStyle name="适中 2 6 11" xfId="12847"/>
    <cellStyle name="适中 2 6 5" xfId="12848"/>
    <cellStyle name="适中 2 6 6" xfId="12849"/>
    <cellStyle name="适中 2 6 7" xfId="12850"/>
    <cellStyle name="适中 2 6 8" xfId="12851"/>
    <cellStyle name="适中 2 6 9" xfId="12852"/>
    <cellStyle name="适中 2 7" xfId="12853"/>
    <cellStyle name="适中 2 8" xfId="12854"/>
    <cellStyle name="适中 2 9" xfId="12855"/>
    <cellStyle name="输出 8" xfId="12856"/>
    <cellStyle name="适中 2_2015.1.3县级预算表" xfId="12857"/>
    <cellStyle name="适中 3 10" xfId="12858"/>
    <cellStyle name="适中 3 11" xfId="12859"/>
    <cellStyle name="适中 3 12" xfId="12860"/>
    <cellStyle name="适中 3 13" xfId="12861"/>
    <cellStyle name="适中 3 14" xfId="12862"/>
    <cellStyle name="适中 3 15" xfId="12863"/>
    <cellStyle name="适中 3 16" xfId="12864"/>
    <cellStyle name="适中 3 17" xfId="12865"/>
    <cellStyle name="适中 3 18" xfId="12866"/>
    <cellStyle name="适中 3 2" xfId="12867"/>
    <cellStyle name="适中 3 2 10" xfId="12868"/>
    <cellStyle name="适中 3 2 11" xfId="12869"/>
    <cellStyle name="适中 3 2 12" xfId="12870"/>
    <cellStyle name="适中 3 2 14" xfId="12871"/>
    <cellStyle name="输出 4 4 3 2" xfId="12872"/>
    <cellStyle name="适中 3 2 15" xfId="12873"/>
    <cellStyle name="输出 4 4 3 3" xfId="12874"/>
    <cellStyle name="适中 3 2 16" xfId="12875"/>
    <cellStyle name="适中 3 2 2 10" xfId="12876"/>
    <cellStyle name="适中 3 2 2 11" xfId="12877"/>
    <cellStyle name="适中 3 2 2 12" xfId="12878"/>
    <cellStyle name="适中 3 2 2 13" xfId="12879"/>
    <cellStyle name="适中 3 2 2 14" xfId="12880"/>
    <cellStyle name="适中 3 2 2 15" xfId="12881"/>
    <cellStyle name="适中 3 2 2 2" xfId="12882"/>
    <cellStyle name="适中 3 2 2 2 2" xfId="12883"/>
    <cellStyle name="适中 3 2 2 2 3" xfId="12884"/>
    <cellStyle name="适中 3 2 2 2 4" xfId="12885"/>
    <cellStyle name="适中 3 2 2 2 5" xfId="12886"/>
    <cellStyle name="适中 3 2 2 3" xfId="12887"/>
    <cellStyle name="适中 3 2 2 3 2" xfId="12888"/>
    <cellStyle name="适中 3 2 2 3 3" xfId="12889"/>
    <cellStyle name="适中 3 2 2 3 4" xfId="12890"/>
    <cellStyle name="适中 3 2 2 3 5" xfId="12891"/>
    <cellStyle name="适中 3 2 2 3 6" xfId="12892"/>
    <cellStyle name="适中 3 2 2 3 7" xfId="12893"/>
    <cellStyle name="适中 3 2 2 3 8" xfId="12894"/>
    <cellStyle name="适中 3 2 2 3 9" xfId="12895"/>
    <cellStyle name="适中 3 2 2 4" xfId="12896"/>
    <cellStyle name="适中 3 2 2 5" xfId="12897"/>
    <cellStyle name="适中 3 2 2 6" xfId="12898"/>
    <cellStyle name="适中 3 2 2 7" xfId="12899"/>
    <cellStyle name="适中 3 2 2 8" xfId="12900"/>
    <cellStyle name="适中 3 2 2 9" xfId="12901"/>
    <cellStyle name="适中 3 2 2_2016-2018年财政规划附表(2)" xfId="12902"/>
    <cellStyle name="输入 5 2 15" xfId="12903"/>
    <cellStyle name="适中 3 2 3 2" xfId="12904"/>
    <cellStyle name="适中 3 2 3 3" xfId="12905"/>
    <cellStyle name="适中 3 2 3 4" xfId="12906"/>
    <cellStyle name="适中 3 2 3 5" xfId="12907"/>
    <cellStyle name="适中 3 2 4 10" xfId="12908"/>
    <cellStyle name="适中 3 2 4 11" xfId="12909"/>
    <cellStyle name="适中 3 2 4 12" xfId="12910"/>
    <cellStyle name="适中 3 2 4 13" xfId="12911"/>
    <cellStyle name="适中 3 2 4 2" xfId="12912"/>
    <cellStyle name="适中 3 2 4 3" xfId="12913"/>
    <cellStyle name="适中 3 2 4 4" xfId="12914"/>
    <cellStyle name="适中 3 2 4 5" xfId="12915"/>
    <cellStyle name="适中 3 2 4 6" xfId="12916"/>
    <cellStyle name="适中 3 2 4 7" xfId="12917"/>
    <cellStyle name="适中 3 2 4 8" xfId="12918"/>
    <cellStyle name="适中 3 2 4 9" xfId="12919"/>
    <cellStyle name="适中 3 2 8" xfId="12920"/>
    <cellStyle name="适中 3 2 9" xfId="12921"/>
    <cellStyle name="适中 3 3" xfId="12922"/>
    <cellStyle name="适中 3 3 10" xfId="12923"/>
    <cellStyle name="适中 3 3 11" xfId="12924"/>
    <cellStyle name="适中 3 3 12" xfId="12925"/>
    <cellStyle name="适中 3 3 13" xfId="12926"/>
    <cellStyle name="适中 3 3 14" xfId="12927"/>
    <cellStyle name="适中 3 3 2" xfId="12928"/>
    <cellStyle name="适中 3 3 2 3" xfId="12929"/>
    <cellStyle name="适中 3 3 2 4" xfId="12930"/>
    <cellStyle name="适中 3 3 2 5" xfId="12931"/>
    <cellStyle name="适中 3 3 3" xfId="12932"/>
    <cellStyle name="适中 3 3 3 10" xfId="12933"/>
    <cellStyle name="适中 3 3 3 11" xfId="12934"/>
    <cellStyle name="适中 3 3 3 12" xfId="12935"/>
    <cellStyle name="适中 3 3 3 13" xfId="12936"/>
    <cellStyle name="适中 3 3 3 2" xfId="12937"/>
    <cellStyle name="适中 3 3 3 3" xfId="12938"/>
    <cellStyle name="适中 3 3 3 4" xfId="12939"/>
    <cellStyle name="适中 3 3 3 5" xfId="12940"/>
    <cellStyle name="适中 3 3 3 6" xfId="12941"/>
    <cellStyle name="适中 3 3 3 7" xfId="12942"/>
    <cellStyle name="适中 3 3 3 8" xfId="12943"/>
    <cellStyle name="适中 3 3 3 9" xfId="12944"/>
    <cellStyle name="适中 3 3 4" xfId="12945"/>
    <cellStyle name="适中 3 3 5" xfId="12946"/>
    <cellStyle name="适中 3 3 6" xfId="12947"/>
    <cellStyle name="适中 3 3 7" xfId="12948"/>
    <cellStyle name="适中 3 3 8" xfId="12949"/>
    <cellStyle name="适中 3 3 9" xfId="12950"/>
    <cellStyle name="适中 3 4" xfId="12951"/>
    <cellStyle name="输出 2 2 2 4" xfId="12952"/>
    <cellStyle name="适中 3 4 10" xfId="12953"/>
    <cellStyle name="输出 2 2 2 5" xfId="12954"/>
    <cellStyle name="适中 3 4 11" xfId="12955"/>
    <cellStyle name="输出 2 2 2 6" xfId="12956"/>
    <cellStyle name="适中 3 4 12" xfId="12957"/>
    <cellStyle name="输出 2 2 2 7" xfId="12958"/>
    <cellStyle name="适中 3 4 13" xfId="12959"/>
    <cellStyle name="输出 2 2 2 8" xfId="12960"/>
    <cellStyle name="适中 3 4 14" xfId="12961"/>
    <cellStyle name="输出 2 2 2 9" xfId="12962"/>
    <cellStyle name="适中 3 4 15" xfId="12963"/>
    <cellStyle name="适中 3 4 2" xfId="12964"/>
    <cellStyle name="适中 3 4 2 2" xfId="12965"/>
    <cellStyle name="适中 3 4 2 3" xfId="12966"/>
    <cellStyle name="适中 3 4_2016-2018年财政规划附表(2)" xfId="12967"/>
    <cellStyle name="适中 3 4 2 4" xfId="12968"/>
    <cellStyle name="适中 3 4 2 5" xfId="12969"/>
    <cellStyle name="适中 3 4 3" xfId="12970"/>
    <cellStyle name="适中 3 4 3 10" xfId="12971"/>
    <cellStyle name="适中 3 4 3 11" xfId="12972"/>
    <cellStyle name="适中 3 4 3 12" xfId="12973"/>
    <cellStyle name="适中 3 4 3 13" xfId="12974"/>
    <cellStyle name="适中 3 4 3 2" xfId="12975"/>
    <cellStyle name="适中 3 4 3 3" xfId="12976"/>
    <cellStyle name="适中 3 4 3 4" xfId="12977"/>
    <cellStyle name="适中 3 4 3 5" xfId="12978"/>
    <cellStyle name="适中 3 4 3 6" xfId="12979"/>
    <cellStyle name="适中 3 4 3 7" xfId="12980"/>
    <cellStyle name="适中 3 4 3 8" xfId="12981"/>
    <cellStyle name="适中 3 4 3 9" xfId="12982"/>
    <cellStyle name="适中 3 4 4" xfId="12983"/>
    <cellStyle name="适中 3 4 5" xfId="12984"/>
    <cellStyle name="适中 3 4 6" xfId="12985"/>
    <cellStyle name="适中 3 4 7" xfId="12986"/>
    <cellStyle name="适中 3 4 8" xfId="12987"/>
    <cellStyle name="适中 3 4 9" xfId="12988"/>
    <cellStyle name="适中 3 5" xfId="12989"/>
    <cellStyle name="适中 3 5 2" xfId="12990"/>
    <cellStyle name="适中 3 5 3" xfId="12991"/>
    <cellStyle name="适中 3 5 4" xfId="12992"/>
    <cellStyle name="适中 3 5 5" xfId="12993"/>
    <cellStyle name="适中 3 6" xfId="12994"/>
    <cellStyle name="适中 3 6 10" xfId="12995"/>
    <cellStyle name="适中 3 6 4" xfId="12996"/>
    <cellStyle name="适中 3 6 5" xfId="12997"/>
    <cellStyle name="适中 3 6 6" xfId="12998"/>
    <cellStyle name="适中 3 6 7" xfId="12999"/>
    <cellStyle name="适中 3 6 8" xfId="13000"/>
    <cellStyle name="适中 3 6 9" xfId="13001"/>
    <cellStyle name="适中 3 7" xfId="13002"/>
    <cellStyle name="适中 3 8" xfId="13003"/>
    <cellStyle name="适中 3 9" xfId="13004"/>
    <cellStyle name="输入 3 2 4 11" xfId="13005"/>
    <cellStyle name="适中 4 13" xfId="13006"/>
    <cellStyle name="输入 3 2 4 12" xfId="13007"/>
    <cellStyle name="适中 4 14" xfId="13008"/>
    <cellStyle name="输入 3 2 4 13" xfId="13009"/>
    <cellStyle name="适中 4 15" xfId="13010"/>
    <cellStyle name="适中 4 16" xfId="13011"/>
    <cellStyle name="适中 4 17" xfId="13012"/>
    <cellStyle name="适中 4 18" xfId="13013"/>
    <cellStyle name="适中 4 2 10" xfId="13014"/>
    <cellStyle name="适中 4 2 11" xfId="13015"/>
    <cellStyle name="适中 4 2 12" xfId="13016"/>
    <cellStyle name="适中 4 2 13" xfId="13017"/>
    <cellStyle name="适中 4 2 14" xfId="13018"/>
    <cellStyle name="适中 4 2 15" xfId="13019"/>
    <cellStyle name="适中 4 2 16" xfId="13020"/>
    <cellStyle name="适中 4 2 2 10" xfId="13021"/>
    <cellStyle name="适中 4 2 2 11" xfId="13022"/>
    <cellStyle name="适中 4 2 2 12" xfId="13023"/>
    <cellStyle name="适中 4 2 2 13" xfId="13024"/>
    <cellStyle name="适中 4 2 2 14" xfId="13025"/>
    <cellStyle name="适中 4 2 2 15" xfId="13026"/>
    <cellStyle name="适中 4 2 2 2" xfId="13027"/>
    <cellStyle name="适中 4 2 2 2 2" xfId="13028"/>
    <cellStyle name="适中 4 2 2 3" xfId="13029"/>
    <cellStyle name="适中 4 2 2 3 13" xfId="13030"/>
    <cellStyle name="输入 5 5 11" xfId="13031"/>
    <cellStyle name="适中 4 2 2 3 2" xfId="13032"/>
    <cellStyle name="输入 5 5 12" xfId="13033"/>
    <cellStyle name="适中 4 2 2 3 3" xfId="13034"/>
    <cellStyle name="输入 5 5 13" xfId="13035"/>
    <cellStyle name="适中 4 2 2 3 4" xfId="13036"/>
    <cellStyle name="适中 4 2 2 3 5" xfId="13037"/>
    <cellStyle name="适中 4 2 2 3 6" xfId="13038"/>
    <cellStyle name="适中 4 2 2 3 7" xfId="13039"/>
    <cellStyle name="适中 4 2 2 3 8" xfId="13040"/>
    <cellStyle name="适中 4 2 2 3 9" xfId="13041"/>
    <cellStyle name="适中 4 2 2 4" xfId="13042"/>
    <cellStyle name="适中 4 2 2 5" xfId="13043"/>
    <cellStyle name="适中 4 2 2 6" xfId="13044"/>
    <cellStyle name="适中 4 2 2 7" xfId="13045"/>
    <cellStyle name="适中 4 2 2 8" xfId="13046"/>
    <cellStyle name="适中 4 2 2 9" xfId="13047"/>
    <cellStyle name="适中 4 2 2_2016-2018年财政规划附表(2)" xfId="13048"/>
    <cellStyle name="适中 4 2 3 2" xfId="13049"/>
    <cellStyle name="适中 4 2 3 3" xfId="13050"/>
    <cellStyle name="适中 4 2 4 10" xfId="13051"/>
    <cellStyle name="适中 4 2 4 11" xfId="13052"/>
    <cellStyle name="适中 4 2 4 12" xfId="13053"/>
    <cellStyle name="适中 4 2 4 13" xfId="13054"/>
    <cellStyle name="适中 4 2 4 2" xfId="13055"/>
    <cellStyle name="适中 4 2 4 3" xfId="13056"/>
    <cellStyle name="适中 4 2 7" xfId="13057"/>
    <cellStyle name="适中 4 2 8" xfId="13058"/>
    <cellStyle name="适中 4 2 9" xfId="13059"/>
    <cellStyle name="适中 4 2_2015.1.3县级预算表" xfId="13060"/>
    <cellStyle name="适中 4 3 10" xfId="13061"/>
    <cellStyle name="适中 4 3 11" xfId="13062"/>
    <cellStyle name="适中 4 3 12" xfId="13063"/>
    <cellStyle name="适中 4 3 13" xfId="13064"/>
    <cellStyle name="适中 4 3 14" xfId="13065"/>
    <cellStyle name="适中 4 3 15" xfId="13066"/>
    <cellStyle name="适中 4 3 2 2" xfId="13067"/>
    <cellStyle name="适中 4 3 2 3" xfId="13068"/>
    <cellStyle name="适中 4 3 2 4" xfId="13069"/>
    <cellStyle name="适中 4 3 2 5" xfId="13070"/>
    <cellStyle name="适中 4 3 3 10" xfId="13071"/>
    <cellStyle name="适中 4 3 3 11" xfId="13072"/>
    <cellStyle name="适中 4 3 3 12" xfId="13073"/>
    <cellStyle name="适中 4 3 3 13" xfId="13074"/>
    <cellStyle name="适中 4 3 3 2" xfId="13075"/>
    <cellStyle name="适中 4 3 3 3" xfId="13076"/>
    <cellStyle name="适中 4 3 6" xfId="13077"/>
    <cellStyle name="适中 4 3 7" xfId="13078"/>
    <cellStyle name="适中 4 3 8" xfId="13079"/>
    <cellStyle name="适中 4 3 9" xfId="13080"/>
    <cellStyle name="注释 5 14" xfId="13081"/>
    <cellStyle name="适中 4 3_2016-2018年财政规划附表(2)" xfId="13082"/>
    <cellStyle name="适中 4 4 13" xfId="13083"/>
    <cellStyle name="适中 4 4 14" xfId="13084"/>
    <cellStyle name="适中 4 4 15" xfId="13085"/>
    <cellStyle name="适中 4 4 2 2" xfId="13086"/>
    <cellStyle name="适中 4 4 2 3" xfId="13087"/>
    <cellStyle name="适中 4 4 2 4" xfId="13088"/>
    <cellStyle name="适中 4 4 2 5" xfId="13089"/>
    <cellStyle name="适中 4 4 3 10" xfId="13090"/>
    <cellStyle name="适中 4 4 3 11" xfId="13091"/>
    <cellStyle name="适中 4 4 3 12" xfId="13092"/>
    <cellStyle name="适中 4 4 3 13" xfId="13093"/>
    <cellStyle name="适中 4 4 3 2" xfId="13094"/>
    <cellStyle name="适中 4 4 3 3" xfId="13095"/>
    <cellStyle name="适中 4 4 7" xfId="13096"/>
    <cellStyle name="适中 4 4 8" xfId="13097"/>
    <cellStyle name="适中 4 4 9" xfId="13098"/>
    <cellStyle name="适中 4 4_2016-2018年财政规划附表(2)" xfId="13099"/>
    <cellStyle name="适中 4 5 2" xfId="13100"/>
    <cellStyle name="适中 4 5 3" xfId="13101"/>
    <cellStyle name="适中 4 5 4" xfId="13102"/>
    <cellStyle name="适中 4 5 5" xfId="13103"/>
    <cellStyle name="适中 4 6 10" xfId="13104"/>
    <cellStyle name="适中 4 6 11" xfId="13105"/>
    <cellStyle name="适中 4 6 12" xfId="13106"/>
    <cellStyle name="适中 4 6 13" xfId="13107"/>
    <cellStyle name="适中 4 6 2" xfId="13108"/>
    <cellStyle name="适中 4 6 3" xfId="13109"/>
    <cellStyle name="适中 4 6 4" xfId="13110"/>
    <cellStyle name="适中 4 6 5" xfId="13111"/>
    <cellStyle name="适中 4 6 6" xfId="13112"/>
    <cellStyle name="适中 4 6 7" xfId="13113"/>
    <cellStyle name="适中 4 6 8" xfId="13114"/>
    <cellStyle name="适中 4 6 9" xfId="13115"/>
    <cellStyle name="适中 4 8" xfId="13116"/>
    <cellStyle name="适中 4 9" xfId="13117"/>
    <cellStyle name="适中 4_2015.1.3县级预算表" xfId="13118"/>
    <cellStyle name="适中 5" xfId="13119"/>
    <cellStyle name="适中 5 10" xfId="13120"/>
    <cellStyle name="适中 5 11" xfId="13121"/>
    <cellStyle name="适中 5 12" xfId="13122"/>
    <cellStyle name="适中 5 13" xfId="13123"/>
    <cellStyle name="适中 5 14" xfId="13124"/>
    <cellStyle name="适中 5 15" xfId="13125"/>
    <cellStyle name="适中 5 16" xfId="13126"/>
    <cellStyle name="适中 5 17" xfId="13127"/>
    <cellStyle name="适中 5 2" xfId="13128"/>
    <cellStyle name="适中 5 2 10" xfId="13129"/>
    <cellStyle name="适中 5 2 2 4" xfId="13130"/>
    <cellStyle name="适中 5 2 2 5" xfId="13131"/>
    <cellStyle name="适中 5 2 3 10" xfId="13132"/>
    <cellStyle name="适中 5 2 3 11" xfId="13133"/>
    <cellStyle name="适中 5 2 3 12" xfId="13134"/>
    <cellStyle name="适中 5 2 3 13" xfId="13135"/>
    <cellStyle name="适中 5 2 3 2" xfId="13136"/>
    <cellStyle name="适中 5 2 3 3" xfId="13137"/>
    <cellStyle name="适中 5 2 3 4" xfId="13138"/>
    <cellStyle name="适中 5 2 3 5" xfId="13139"/>
    <cellStyle name="适中 5 2 3 6" xfId="13140"/>
    <cellStyle name="适中 5 2 3 7" xfId="13141"/>
    <cellStyle name="适中 5 2 3 8" xfId="13142"/>
    <cellStyle name="适中 5 2 3 9" xfId="13143"/>
    <cellStyle name="适中 5 2 7" xfId="13144"/>
    <cellStyle name="适中 5 2 8" xfId="13145"/>
    <cellStyle name="适中 5 2 9" xfId="13146"/>
    <cellStyle name="适中 5 2_2016-2018年财政规划附表(2)" xfId="13147"/>
    <cellStyle name="适中 5 3" xfId="13148"/>
    <cellStyle name="注释 4 5 2" xfId="13149"/>
    <cellStyle name="适中 5 3 15" xfId="13150"/>
    <cellStyle name="适中 5 3 2 2" xfId="13151"/>
    <cellStyle name="适中 5 3 2 3" xfId="13152"/>
    <cellStyle name="适中 5 3 2 4" xfId="13153"/>
    <cellStyle name="适中 5 3 2 5" xfId="13154"/>
    <cellStyle name="适中 5 3 3" xfId="13155"/>
    <cellStyle name="适中 5 3 3 10" xfId="13156"/>
    <cellStyle name="适中 5 3 3 11" xfId="13157"/>
    <cellStyle name="适中 5 3 3 12" xfId="13158"/>
    <cellStyle name="适中 5 3 3 13" xfId="13159"/>
    <cellStyle name="输出 2 6 12" xfId="13160"/>
    <cellStyle name="适中 5 3 3 2" xfId="13161"/>
    <cellStyle name="输出 2 6 13" xfId="13162"/>
    <cellStyle name="适中 5 3 3 3" xfId="13163"/>
    <cellStyle name="Normal" xfId="13164"/>
    <cellStyle name="适中 5 3 3 4" xfId="13165"/>
    <cellStyle name="适中 5 3 3 5" xfId="13166"/>
    <cellStyle name="适中 5 3 3 6" xfId="13167"/>
    <cellStyle name="适中 5 3 3 7" xfId="13168"/>
    <cellStyle name="适中 5 3 3 8" xfId="13169"/>
    <cellStyle name="适中 5 3 3 9" xfId="13170"/>
    <cellStyle name="适中 5 3 4" xfId="13171"/>
    <cellStyle name="适中 5 3 5" xfId="13172"/>
    <cellStyle name="适中 5 3 6" xfId="13173"/>
    <cellStyle name="适中 5 3 7" xfId="13174"/>
    <cellStyle name="适中 5 3 8" xfId="13175"/>
    <cellStyle name="适中 5 3 9" xfId="13176"/>
    <cellStyle name="适中 5 4" xfId="13177"/>
    <cellStyle name="适中 5 5" xfId="13178"/>
    <cellStyle name="输入 5 5 6" xfId="13179"/>
    <cellStyle name="适中 5 5 12" xfId="13180"/>
    <cellStyle name="输入 5 5 7" xfId="13181"/>
    <cellStyle name="适中 5 5 13" xfId="13182"/>
    <cellStyle name="适中 5 5 2" xfId="13183"/>
    <cellStyle name="适中 5 5 3" xfId="13184"/>
    <cellStyle name="适中 5 5 4" xfId="13185"/>
    <cellStyle name="适中 5 5 5" xfId="13186"/>
    <cellStyle name="适中 5 5 6" xfId="13187"/>
    <cellStyle name="适中 5 6" xfId="13188"/>
    <cellStyle name="适中 5 7" xfId="13189"/>
    <cellStyle name="适中 5 8" xfId="13190"/>
    <cellStyle name="适中 5 9" xfId="13191"/>
    <cellStyle name="适中 6" xfId="13192"/>
    <cellStyle name="适中 6 10" xfId="13193"/>
    <cellStyle name="适中 6 11" xfId="13194"/>
    <cellStyle name="适中 6 12" xfId="13195"/>
    <cellStyle name="适中 6 13" xfId="13196"/>
    <cellStyle name="适中 6 14" xfId="13197"/>
    <cellStyle name="适中 6 15" xfId="13198"/>
    <cellStyle name="适中 6 2" xfId="13199"/>
    <cellStyle name="适中 6 3" xfId="13200"/>
    <cellStyle name="适中 6 3 4" xfId="13201"/>
    <cellStyle name="适中 6 3 5" xfId="13202"/>
    <cellStyle name="适中 6 3 6" xfId="13203"/>
    <cellStyle name="适中 6 3 7" xfId="13204"/>
    <cellStyle name="适中 6 3 8" xfId="13205"/>
    <cellStyle name="适中 6 3 9" xfId="13206"/>
    <cellStyle name="适中 6 4" xfId="13207"/>
    <cellStyle name="适中 6 5" xfId="13208"/>
    <cellStyle name="适中 6 6" xfId="13209"/>
    <cellStyle name="适中 6 7" xfId="13210"/>
    <cellStyle name="适中 7" xfId="13211"/>
    <cellStyle name="适中 7 10" xfId="13212"/>
    <cellStyle name="适中 7 11" xfId="13213"/>
    <cellStyle name="适中 7 12" xfId="13214"/>
    <cellStyle name="适中 7 13" xfId="13215"/>
    <cellStyle name="适中 7 14" xfId="13216"/>
    <cellStyle name="适中 7 15" xfId="13217"/>
    <cellStyle name="适中 7 2" xfId="13218"/>
    <cellStyle name="适中 7 2 3" xfId="13219"/>
    <cellStyle name="适中 7 2 4" xfId="13220"/>
    <cellStyle name="适中 7 2 5" xfId="13221"/>
    <cellStyle name="适中 7 3" xfId="13222"/>
    <cellStyle name="适中 7 3 10" xfId="13223"/>
    <cellStyle name="适中 7 4" xfId="13224"/>
    <cellStyle name="适中 7 5" xfId="13225"/>
    <cellStyle name="适中 7 6" xfId="13226"/>
    <cellStyle name="适中 7 7" xfId="13227"/>
    <cellStyle name="适中 7 8" xfId="13228"/>
    <cellStyle name="适中 7 9" xfId="13229"/>
    <cellStyle name="适中 8" xfId="13230"/>
    <cellStyle name="适中 8 10" xfId="13231"/>
    <cellStyle name="适中 8 11" xfId="13232"/>
    <cellStyle name="适中 8 13" xfId="13233"/>
    <cellStyle name="适中 8 3" xfId="13234"/>
    <cellStyle name="适中 8 4" xfId="13235"/>
    <cellStyle name="适中 8 5" xfId="13236"/>
    <cellStyle name="适中 8 6" xfId="13237"/>
    <cellStyle name="适中 8 7" xfId="13238"/>
    <cellStyle name="适中 8 8" xfId="13239"/>
    <cellStyle name="适中 8 9" xfId="13240"/>
    <cellStyle name="适中 9" xfId="13241"/>
    <cellStyle name="输出 10" xfId="13242"/>
    <cellStyle name="输出 11" xfId="13243"/>
    <cellStyle name="输出 12" xfId="13244"/>
    <cellStyle name="输出 2" xfId="13245"/>
    <cellStyle name="输出 2 10" xfId="13246"/>
    <cellStyle name="输出 2 11" xfId="13247"/>
    <cellStyle name="输出 2 12" xfId="13248"/>
    <cellStyle name="注释 4 10" xfId="13249"/>
    <cellStyle name="输入 7 3 10" xfId="13250"/>
    <cellStyle name="输出 2 17" xfId="13251"/>
    <cellStyle name="注释 4 11" xfId="13252"/>
    <cellStyle name="输入 7 3 11" xfId="13253"/>
    <cellStyle name="输出 2 18" xfId="13254"/>
    <cellStyle name="输出 2 2" xfId="13255"/>
    <cellStyle name="输出 2 2 10" xfId="13256"/>
    <cellStyle name="输出 2 2 11" xfId="13257"/>
    <cellStyle name="输出 2 2 12" xfId="13258"/>
    <cellStyle name="输出 2 2 13" xfId="13259"/>
    <cellStyle name="输出 2 2 14" xfId="13260"/>
    <cellStyle name="输出 2 2 15" xfId="13261"/>
    <cellStyle name="输出 2 2 16" xfId="13262"/>
    <cellStyle name="输出 2 2 2 13" xfId="13263"/>
    <cellStyle name="输出 2 2 2 14" xfId="13264"/>
    <cellStyle name="输出 2 2 2 15" xfId="13265"/>
    <cellStyle name="输出 2 2 2 2" xfId="13266"/>
    <cellStyle name="输出 2 2 2 3" xfId="13267"/>
    <cellStyle name="输出 2 2 2 3 4" xfId="13268"/>
    <cellStyle name="输出 2 2 2 3 5" xfId="13269"/>
    <cellStyle name="输出 2 2 2 3 6" xfId="13270"/>
    <cellStyle name="输出 2 2 2 3 7" xfId="13271"/>
    <cellStyle name="输出 2 2 2 3 8" xfId="13272"/>
    <cellStyle name="输出 2 2 2 3 9" xfId="13273"/>
    <cellStyle name="输出 2 2 2_2016-2018年财政规划附表(2)" xfId="13274"/>
    <cellStyle name="输出 2 2 3 2" xfId="13275"/>
    <cellStyle name="输出 2 2 3 3" xfId="13276"/>
    <cellStyle name="输出 2 2 3 4" xfId="13277"/>
    <cellStyle name="输出 2 2 3 5" xfId="13278"/>
    <cellStyle name="输出 2 2 4" xfId="13279"/>
    <cellStyle name="输出 2 2 4 10" xfId="13280"/>
    <cellStyle name="输出 2 2 4 11" xfId="13281"/>
    <cellStyle name="输出 2 2 4 12" xfId="13282"/>
    <cellStyle name="输出 2 2 4 13" xfId="13283"/>
    <cellStyle name="输出 2 2 4 2" xfId="13284"/>
    <cellStyle name="输出 2 2 4 3" xfId="13285"/>
    <cellStyle name="输出 2 2 4 4" xfId="13286"/>
    <cellStyle name="输出 2 2 4 5" xfId="13287"/>
    <cellStyle name="输出 2 2 4 6" xfId="13288"/>
    <cellStyle name="输出 2 2 4 7" xfId="13289"/>
    <cellStyle name="输出 2 2 4 8" xfId="13290"/>
    <cellStyle name="输出 2 2 4 9" xfId="13291"/>
    <cellStyle name="输出 2 2 6" xfId="13292"/>
    <cellStyle name="输出 2 2 7" xfId="13293"/>
    <cellStyle name="输出 2 2 8" xfId="13294"/>
    <cellStyle name="输出 2 2 9" xfId="13295"/>
    <cellStyle name="输出 2 2_2015.1.3县级预算表" xfId="13296"/>
    <cellStyle name="输出 2 3" xfId="13297"/>
    <cellStyle name="输出 2 3 10" xfId="13298"/>
    <cellStyle name="输出 2 3 11" xfId="13299"/>
    <cellStyle name="输出 2 3 12" xfId="13300"/>
    <cellStyle name="输出 2 3 13" xfId="13301"/>
    <cellStyle name="输出 2 3 14" xfId="13302"/>
    <cellStyle name="输出 2 3 15" xfId="13303"/>
    <cellStyle name="输出 2 3 2" xfId="13304"/>
    <cellStyle name="输出 2 3 2 2" xfId="13305"/>
    <cellStyle name="输出 2 3 2 3" xfId="13306"/>
    <cellStyle name="输出 2 3 2 4" xfId="13307"/>
    <cellStyle name="输出 2 3 2 5" xfId="13308"/>
    <cellStyle name="输出 2 3 3" xfId="13309"/>
    <cellStyle name="输出 2 3 3 10" xfId="13310"/>
    <cellStyle name="输出 2 3 3 11" xfId="13311"/>
    <cellStyle name="输出 2 3 3 12" xfId="13312"/>
    <cellStyle name="输出 2 3 3 13" xfId="13313"/>
    <cellStyle name="输出 2 3 3 2" xfId="13314"/>
    <cellStyle name="输出 2 3 3 3" xfId="13315"/>
    <cellStyle name="输出 2 3 3 4" xfId="13316"/>
    <cellStyle name="输出 2 3 3 5" xfId="13317"/>
    <cellStyle name="输出 2 3 3 6" xfId="13318"/>
    <cellStyle name="输出 2 3 3 7" xfId="13319"/>
    <cellStyle name="输出 2 3 3 8" xfId="13320"/>
    <cellStyle name="输出 2 3 3 9" xfId="13321"/>
    <cellStyle name="输出 2 3_2016-2018年财政规划附表(2)" xfId="13322"/>
    <cellStyle name="输出 2 4" xfId="13323"/>
    <cellStyle name="输出 2 4 10" xfId="13324"/>
    <cellStyle name="输出 2 4 11" xfId="13325"/>
    <cellStyle name="输出 2 4 12" xfId="13326"/>
    <cellStyle name="输出 2 4 13" xfId="13327"/>
    <cellStyle name="输出 2 4 14" xfId="13328"/>
    <cellStyle name="输出 2 4 15" xfId="13329"/>
    <cellStyle name="输出 2 4 2" xfId="13330"/>
    <cellStyle name="输出 2 4 2 3" xfId="13331"/>
    <cellStyle name="输出 2 4 3" xfId="13332"/>
    <cellStyle name="输出 2 4 3 10" xfId="13333"/>
    <cellStyle name="输出 2 4 3 7" xfId="13334"/>
    <cellStyle name="输出 2 4 3 8" xfId="13335"/>
    <cellStyle name="输出 2 4 3 9" xfId="13336"/>
    <cellStyle name="输出 2 5 2" xfId="13337"/>
    <cellStyle name="输出 2 5 3" xfId="13338"/>
    <cellStyle name="输出 2 6" xfId="13339"/>
    <cellStyle name="输出 2 6 10" xfId="13340"/>
    <cellStyle name="输出 2 6 11" xfId="13341"/>
    <cellStyle name="输出 2 6 2" xfId="13342"/>
    <cellStyle name="输出 2 6 3" xfId="13343"/>
    <cellStyle name="输出 2 7" xfId="13344"/>
    <cellStyle name="输出 2 8" xfId="13345"/>
    <cellStyle name="输出 2_2015.1.3县级预算表" xfId="13346"/>
    <cellStyle name="输出 3" xfId="13347"/>
    <cellStyle name="输出 3 10" xfId="13348"/>
    <cellStyle name="输出 3 15" xfId="13349"/>
    <cellStyle name="输出 3 16" xfId="13350"/>
    <cellStyle name="注释 5 10" xfId="13351"/>
    <cellStyle name="输入 5 3 3 10" xfId="13352"/>
    <cellStyle name="输出 3 17" xfId="13353"/>
    <cellStyle name="注释 5 11" xfId="13354"/>
    <cellStyle name="输入 5 3 3 11" xfId="13355"/>
    <cellStyle name="输出 3 18" xfId="13356"/>
    <cellStyle name="输出 3 2 10" xfId="13357"/>
    <cellStyle name="输出 3 2 11" xfId="13358"/>
    <cellStyle name="输出 3 2 12" xfId="13359"/>
    <cellStyle name="输出 3 2 13" xfId="13360"/>
    <cellStyle name="输出 3 2 14" xfId="13361"/>
    <cellStyle name="输出 3 2 15" xfId="13362"/>
    <cellStyle name="输出 3 2 16" xfId="13363"/>
    <cellStyle name="输出 3 2 2" xfId="13364"/>
    <cellStyle name="输出 3 2 2 2" xfId="13365"/>
    <cellStyle name="输出 3 2 2 2 2" xfId="13366"/>
    <cellStyle name="输出 3 2 2 2 3" xfId="13367"/>
    <cellStyle name="输出 3 2 2 2 4" xfId="13368"/>
    <cellStyle name="输出 3 2 2 2 5" xfId="13369"/>
    <cellStyle name="输出 3 2 2 3" xfId="13370"/>
    <cellStyle name="输出 3 2 2 3 10" xfId="13371"/>
    <cellStyle name="输出 3 2 2 3 11" xfId="13372"/>
    <cellStyle name="输出 3 2 2 3 12" xfId="13373"/>
    <cellStyle name="输出 3 2 2 3 13" xfId="13374"/>
    <cellStyle name="输出 3 2 2 3 2" xfId="13375"/>
    <cellStyle name="输出 3 2 2 3 3" xfId="13376"/>
    <cellStyle name="输出 3 2 2 3 4" xfId="13377"/>
    <cellStyle name="输出 3 2 2 3 5" xfId="13378"/>
    <cellStyle name="输出 3 2 2 3 6" xfId="13379"/>
    <cellStyle name="输出 3 2 2 3 7" xfId="13380"/>
    <cellStyle name="输出 3 2 2 3 8" xfId="13381"/>
    <cellStyle name="输出 3 2 2 3 9" xfId="13382"/>
    <cellStyle name="输出 3 2 2 4" xfId="13383"/>
    <cellStyle name="输出 3 2 2 5" xfId="13384"/>
    <cellStyle name="输出 3 2 2 6" xfId="13385"/>
    <cellStyle name="输出 3 2 2 7" xfId="13386"/>
    <cellStyle name="输出 3 2 2 8" xfId="13387"/>
    <cellStyle name="输出 3 2 2 9" xfId="13388"/>
    <cellStyle name="输出 3 2 2_2016-2018年财政规划附表(2)" xfId="13389"/>
    <cellStyle name="输出 3 2 3" xfId="13390"/>
    <cellStyle name="输出 3 2 3 2" xfId="13391"/>
    <cellStyle name="输出 3 2 3 3" xfId="13392"/>
    <cellStyle name="输出 3 2 3 4" xfId="13393"/>
    <cellStyle name="输出 3 2 3 5" xfId="13394"/>
    <cellStyle name="输出 3 2 4" xfId="13395"/>
    <cellStyle name="输出 3 2 4 2" xfId="13396"/>
    <cellStyle name="输出 3 2 4 3" xfId="13397"/>
    <cellStyle name="输出 3 2 4 4" xfId="13398"/>
    <cellStyle name="输出 3 2 4 5" xfId="13399"/>
    <cellStyle name="输出 3 2 4 6" xfId="13400"/>
    <cellStyle name="输出 3 2 4 7" xfId="13401"/>
    <cellStyle name="输出 3 2 4 8" xfId="13402"/>
    <cellStyle name="输出 3 2 4 9" xfId="13403"/>
    <cellStyle name="输出 3 2 5" xfId="13404"/>
    <cellStyle name="输出 3 2 6" xfId="13405"/>
    <cellStyle name="输出 3 2 7" xfId="13406"/>
    <cellStyle name="输出 3 2 8" xfId="13407"/>
    <cellStyle name="输出 3 2 9" xfId="13408"/>
    <cellStyle name="输出 3 2_2015.1.3县级预算表" xfId="13409"/>
    <cellStyle name="输出 3 3" xfId="13410"/>
    <cellStyle name="输出 3 3 10" xfId="13411"/>
    <cellStyle name="输出 3 3 11" xfId="13412"/>
    <cellStyle name="输出 3 3 12" xfId="13413"/>
    <cellStyle name="输出 3 3 13" xfId="13414"/>
    <cellStyle name="输出 3 3 14" xfId="13415"/>
    <cellStyle name="输出 3 3 15" xfId="13416"/>
    <cellStyle name="输出 3 3 2" xfId="13417"/>
    <cellStyle name="注释 4 3 11" xfId="13418"/>
    <cellStyle name="输出 3 3 2 2" xfId="13419"/>
    <cellStyle name="注释 4 3 12" xfId="13420"/>
    <cellStyle name="输出 3 3 2 3" xfId="13421"/>
    <cellStyle name="注释 4 3 13" xfId="13422"/>
    <cellStyle name="输出 3 3 2 4" xfId="13423"/>
    <cellStyle name="注释 4 3 14" xfId="13424"/>
    <cellStyle name="输出 3 3 2 5" xfId="13425"/>
    <cellStyle name="输出 3 3 3" xfId="13426"/>
    <cellStyle name="输出 3 3 3 10" xfId="13427"/>
    <cellStyle name="输出 3 3 3 11" xfId="13428"/>
    <cellStyle name="输出 3 3 3 12" xfId="13429"/>
    <cellStyle name="输出 3 3 3 13" xfId="13430"/>
    <cellStyle name="输出 3 3 3 2" xfId="13431"/>
    <cellStyle name="输出 3 3_2016-2018年财政规划附表(2)" xfId="13432"/>
    <cellStyle name="输出 3 4" xfId="13433"/>
    <cellStyle name="输出 3 4 10" xfId="13434"/>
    <cellStyle name="输出 3 4 11" xfId="13435"/>
    <cellStyle name="输出 3 4 12" xfId="13436"/>
    <cellStyle name="输出 3 4 13" xfId="13437"/>
    <cellStyle name="输出 3 4 14" xfId="13438"/>
    <cellStyle name="输出 3 4 15" xfId="13439"/>
    <cellStyle name="输出 3 4 3 10" xfId="13440"/>
    <cellStyle name="输出 3 4 3 11" xfId="13441"/>
    <cellStyle name="输出 3 4_2016-2018年财政规划附表(2)" xfId="13442"/>
    <cellStyle name="输出 3 5" xfId="13443"/>
    <cellStyle name="输出 3 5 2" xfId="13444"/>
    <cellStyle name="输出 3 5 3" xfId="13445"/>
    <cellStyle name="输出 3 6" xfId="13446"/>
    <cellStyle name="输出 3 6 10" xfId="13447"/>
    <cellStyle name="输出 3 6 12" xfId="13448"/>
    <cellStyle name="输出 3 6 13" xfId="13449"/>
    <cellStyle name="输出 3 7" xfId="13450"/>
    <cellStyle name="输出 3 8" xfId="13451"/>
    <cellStyle name="输出 3 9" xfId="13452"/>
    <cellStyle name="输出 3_2015.1.3县级预算表" xfId="13453"/>
    <cellStyle name="输出 4" xfId="13454"/>
    <cellStyle name="输出 4 12" xfId="13455"/>
    <cellStyle name="输出 4 13" xfId="13456"/>
    <cellStyle name="输出 4 14" xfId="13457"/>
    <cellStyle name="输出 4 15" xfId="13458"/>
    <cellStyle name="输出 4 16" xfId="13459"/>
    <cellStyle name="注释 6 10" xfId="13460"/>
    <cellStyle name="输出 4 17" xfId="13461"/>
    <cellStyle name="注释 6 11" xfId="13462"/>
    <cellStyle name="输出 4 18" xfId="13463"/>
    <cellStyle name="输出 4 2" xfId="13464"/>
    <cellStyle name="输出 4 2 11" xfId="13465"/>
    <cellStyle name="输出 4 2 12" xfId="13466"/>
    <cellStyle name="输出 4 2 13" xfId="13467"/>
    <cellStyle name="输出 4 2 14" xfId="13468"/>
    <cellStyle name="输出 4 2 15" xfId="13469"/>
    <cellStyle name="输出 4 2 16" xfId="13470"/>
    <cellStyle name="输出 4 2 2" xfId="13471"/>
    <cellStyle name="输出 4 2 2 10" xfId="13472"/>
    <cellStyle name="输出 4 2 2 11" xfId="13473"/>
    <cellStyle name="输出 4 2 2 12" xfId="13474"/>
    <cellStyle name="输出 4 2 2 13" xfId="13475"/>
    <cellStyle name="输出 4 2 2 14" xfId="13476"/>
    <cellStyle name="输出 4 2 2 15" xfId="13477"/>
    <cellStyle name="输出 4 2 2 2 2" xfId="13478"/>
    <cellStyle name="输出 4 2 2 2 3" xfId="13479"/>
    <cellStyle name="输出 4 2 2 3 10" xfId="13480"/>
    <cellStyle name="输出 4 2 2 3 11" xfId="13481"/>
    <cellStyle name="输出 4 2 2 3 12" xfId="13482"/>
    <cellStyle name="输出 4 2 2 3 13" xfId="13483"/>
    <cellStyle name="输出 4 2 2 3 2" xfId="13484"/>
    <cellStyle name="输出 4 2 2 3 7" xfId="13485"/>
    <cellStyle name="输出 4 2 2 3 8" xfId="13486"/>
    <cellStyle name="输出 4 2 2 3 9" xfId="13487"/>
    <cellStyle name="输出 4 2 2 6" xfId="13488"/>
    <cellStyle name="输出 4 2 2 7" xfId="13489"/>
    <cellStyle name="输出 4 2 2 8" xfId="13490"/>
    <cellStyle name="输入 5 3_2016-2018年财政规划附表(2)" xfId="13491"/>
    <cellStyle name="输出 4 2 2 9" xfId="13492"/>
    <cellStyle name="输出 4 2 2_2016-2018年财政规划附表(2)" xfId="13493"/>
    <cellStyle name="输出 4 2 3" xfId="13494"/>
    <cellStyle name="输出 4 2 3 2" xfId="13495"/>
    <cellStyle name="输出 4 2 3 3" xfId="13496"/>
    <cellStyle name="输出 4 2 3 4" xfId="13497"/>
    <cellStyle name="输出 4 2 3 5" xfId="13498"/>
    <cellStyle name="输出 4 2 4" xfId="13499"/>
    <cellStyle name="输出 4 2 4 2" xfId="13500"/>
    <cellStyle name="输出 4 2 4 3" xfId="13501"/>
    <cellStyle name="输出 4 2 4 4" xfId="13502"/>
    <cellStyle name="输出 4 2 4 5" xfId="13503"/>
    <cellStyle name="输出 4 2 4 6" xfId="13504"/>
    <cellStyle name="输出 4 2 4 7" xfId="13505"/>
    <cellStyle name="输出 4 2 4 8" xfId="13506"/>
    <cellStyle name="输出 4 2 4 9" xfId="13507"/>
    <cellStyle name="输出 4 2 5" xfId="13508"/>
    <cellStyle name="输出 4 2_2015.1.3县级预算表" xfId="13509"/>
    <cellStyle name="输出 4 3" xfId="13510"/>
    <cellStyle name="输出 4 3 10" xfId="13511"/>
    <cellStyle name="输出 4 3 11" xfId="13512"/>
    <cellStyle name="输出 4 3 12" xfId="13513"/>
    <cellStyle name="输出 4 3 13" xfId="13514"/>
    <cellStyle name="输出 4 3 14" xfId="13515"/>
    <cellStyle name="输出 4 3 15" xfId="13516"/>
    <cellStyle name="输出 4 3 2" xfId="13517"/>
    <cellStyle name="输出 4 3 3" xfId="13518"/>
    <cellStyle name="输出 4 3 3 10" xfId="13519"/>
    <cellStyle name="输出 4 3 3 11" xfId="13520"/>
    <cellStyle name="输出 4 3 3 12" xfId="13521"/>
    <cellStyle name="输出 4 3 3 13" xfId="13522"/>
    <cellStyle name="输出 4 3 3 2" xfId="13523"/>
    <cellStyle name="输出 4 3 3 3" xfId="13524"/>
    <cellStyle name="输出 4 3 3 4" xfId="13525"/>
    <cellStyle name="输出 4 3 3 5" xfId="13526"/>
    <cellStyle name="输出 4 3_2016-2018年财政规划附表(2)" xfId="13527"/>
    <cellStyle name="输出 4 4" xfId="13528"/>
    <cellStyle name="输出 4 4 10" xfId="13529"/>
    <cellStyle name="输出 4 4 11" xfId="13530"/>
    <cellStyle name="输出 4 4 12" xfId="13531"/>
    <cellStyle name="输出 4 4 13" xfId="13532"/>
    <cellStyle name="输出 4 4 14" xfId="13533"/>
    <cellStyle name="输出 4 4 15" xfId="13534"/>
    <cellStyle name="输出 4 4 2" xfId="13535"/>
    <cellStyle name="输出 4 4 3" xfId="13536"/>
    <cellStyle name="输出 4 4 3 4" xfId="13537"/>
    <cellStyle name="输出 4 4 3 5" xfId="13538"/>
    <cellStyle name="输出 4 4_2016-2018年财政规划附表(2)" xfId="13539"/>
    <cellStyle name="输出 4 5" xfId="13540"/>
    <cellStyle name="输出 4 5 2" xfId="13541"/>
    <cellStyle name="输出 4 5 3" xfId="13542"/>
    <cellStyle name="输出 4 6" xfId="13543"/>
    <cellStyle name="输出 4 6 10" xfId="13544"/>
    <cellStyle name="输出 4 6 11" xfId="13545"/>
    <cellStyle name="输出 4 7" xfId="13546"/>
    <cellStyle name="输出 4 8" xfId="13547"/>
    <cellStyle name="输出 4 9" xfId="13548"/>
    <cellStyle name="输出 4_2015.1.3县级预算表" xfId="13549"/>
    <cellStyle name="输出 5" xfId="13550"/>
    <cellStyle name="输出 5 13" xfId="13551"/>
    <cellStyle name="输出 5 14" xfId="13552"/>
    <cellStyle name="输出 5 15" xfId="13553"/>
    <cellStyle name="输出 5 16" xfId="13554"/>
    <cellStyle name="输出 5 2 10" xfId="13555"/>
    <cellStyle name="输出 5 2 11" xfId="13556"/>
    <cellStyle name="输出 5 2 12" xfId="13557"/>
    <cellStyle name="输出 5 2 13" xfId="13558"/>
    <cellStyle name="输出 5 2 14" xfId="13559"/>
    <cellStyle name="输出 5 2 15" xfId="13560"/>
    <cellStyle name="输出 5 2 2 2" xfId="13561"/>
    <cellStyle name="输出 5 2 2 3" xfId="13562"/>
    <cellStyle name="输出 5 2 2 4" xfId="13563"/>
    <cellStyle name="输出 5 2 2 5" xfId="13564"/>
    <cellStyle name="输出 5 2 3" xfId="13565"/>
    <cellStyle name="输出 5 2 3 10" xfId="13566"/>
    <cellStyle name="输出 5 2 3 11" xfId="13567"/>
    <cellStyle name="输出 5 2 3 12" xfId="13568"/>
    <cellStyle name="输出 5 2 3 2" xfId="13569"/>
    <cellStyle name="输出 5 2 3 3" xfId="13570"/>
    <cellStyle name="输出 5 2 3 4" xfId="13571"/>
    <cellStyle name="输出 5 2 3 5" xfId="13572"/>
    <cellStyle name="输出 5 2 3 6" xfId="13573"/>
    <cellStyle name="输出 5 2 3 7" xfId="13574"/>
    <cellStyle name="输出 5 2 3 8" xfId="13575"/>
    <cellStyle name="输出 5 2 3 9" xfId="13576"/>
    <cellStyle name="输出 5 2 4" xfId="13577"/>
    <cellStyle name="输出 5 2 5" xfId="13578"/>
    <cellStyle name="输出 5 2 6" xfId="13579"/>
    <cellStyle name="输出 5 2 7" xfId="13580"/>
    <cellStyle name="输出 5 2 8" xfId="13581"/>
    <cellStyle name="输出 5 2 9" xfId="13582"/>
    <cellStyle name="输出 5 2_2016-2018年财政规划附表(2)" xfId="13583"/>
    <cellStyle name="输出 5 3 10" xfId="13584"/>
    <cellStyle name="输出 5 3 11" xfId="13585"/>
    <cellStyle name="输出 5 3 2 2" xfId="13586"/>
    <cellStyle name="输出 5 3 2 3" xfId="13587"/>
    <cellStyle name="输出 5 3 2 4" xfId="13588"/>
    <cellStyle name="输出 5 3 2 5" xfId="13589"/>
    <cellStyle name="输出 5 3 3 10" xfId="13590"/>
    <cellStyle name="输出 5 3 3 11" xfId="13591"/>
    <cellStyle name="输出 5 3 3 13" xfId="13592"/>
    <cellStyle name="输出 5 3 3 2" xfId="13593"/>
    <cellStyle name="输出 5 3 3 3" xfId="13594"/>
    <cellStyle name="输出 5 3 3 4" xfId="13595"/>
    <cellStyle name="输出 5 3 3 5" xfId="13596"/>
    <cellStyle name="输出 5 3_2016-2018年财政规划附表(2)" xfId="13597"/>
    <cellStyle name="输出 5 4" xfId="13598"/>
    <cellStyle name="输出 5 5" xfId="13599"/>
    <cellStyle name="输出 5 5 10" xfId="13600"/>
    <cellStyle name="输出 5 5 11" xfId="13601"/>
    <cellStyle name="输出 5 6" xfId="13602"/>
    <cellStyle name="输出 5 7" xfId="13603"/>
    <cellStyle name="输出 5 8" xfId="13604"/>
    <cellStyle name="输出 5 9" xfId="13605"/>
    <cellStyle name="输出 6" xfId="13606"/>
    <cellStyle name="输出 6 12" xfId="13607"/>
    <cellStyle name="输出 6 13" xfId="13608"/>
    <cellStyle name="输出 6 14" xfId="13609"/>
    <cellStyle name="输出 6 15" xfId="13610"/>
    <cellStyle name="输出 6 3 10" xfId="13611"/>
    <cellStyle name="输出 6 3 11" xfId="13612"/>
    <cellStyle name="输出 6 3 12" xfId="13613"/>
    <cellStyle name="输出 6 3 13" xfId="13614"/>
    <cellStyle name="输出 6 3 2" xfId="13615"/>
    <cellStyle name="输出 6 3 3" xfId="13616"/>
    <cellStyle name="输出 6 8" xfId="13617"/>
    <cellStyle name="输出 6 9" xfId="13618"/>
    <cellStyle name="输出 6_2016-2018年财政规划附表(2)" xfId="13619"/>
    <cellStyle name="输出 7" xfId="13620"/>
    <cellStyle name="输出 7 10" xfId="13621"/>
    <cellStyle name="输出 7 11" xfId="13622"/>
    <cellStyle name="输出 7 12" xfId="13623"/>
    <cellStyle name="输出 7 2" xfId="13624"/>
    <cellStyle name="输出 7 3" xfId="13625"/>
    <cellStyle name="输出 7 3 10" xfId="13626"/>
    <cellStyle name="输出 7 3 11" xfId="13627"/>
    <cellStyle name="输出 7 3 12" xfId="13628"/>
    <cellStyle name="输出 7 3 13" xfId="13629"/>
    <cellStyle name="输出 7 3 2" xfId="13630"/>
    <cellStyle name="输出 7 3 3" xfId="13631"/>
    <cellStyle name="输出 7 4" xfId="13632"/>
    <cellStyle name="输出 7 5" xfId="13633"/>
    <cellStyle name="输出 7 6" xfId="13634"/>
    <cellStyle name="输出 7 7" xfId="13635"/>
    <cellStyle name="输出 7 8" xfId="13636"/>
    <cellStyle name="输出 7 9" xfId="13637"/>
    <cellStyle name="输出 7_2016-2018年财政规划附表(2)" xfId="13638"/>
    <cellStyle name="输出 8 10" xfId="13639"/>
    <cellStyle name="输出 8 11" xfId="13640"/>
    <cellStyle name="输出 8 12" xfId="13641"/>
    <cellStyle name="输出 8 13" xfId="13642"/>
    <cellStyle name="输出 8 2" xfId="13643"/>
    <cellStyle name="输出 8 3" xfId="13644"/>
    <cellStyle name="输出 8 4" xfId="13645"/>
    <cellStyle name="输出 8 5" xfId="13646"/>
    <cellStyle name="输出 8 6" xfId="13647"/>
    <cellStyle name="输出 8 7" xfId="13648"/>
    <cellStyle name="输出 8 8" xfId="13649"/>
    <cellStyle name="输出 8 9" xfId="13650"/>
    <cellStyle name="输出 9" xfId="13651"/>
    <cellStyle name="输入 2 16" xfId="13652"/>
    <cellStyle name="输入 2 17" xfId="13653"/>
    <cellStyle name="输入 2 18" xfId="13654"/>
    <cellStyle name="注释 7 3 9" xfId="13655"/>
    <cellStyle name="输入 2 2 10" xfId="13656"/>
    <cellStyle name="输入 2 2 11" xfId="13657"/>
    <cellStyle name="输入 2 2 12" xfId="13658"/>
    <cellStyle name="输入 2 2 13" xfId="13659"/>
    <cellStyle name="输入 2 2 14" xfId="13660"/>
    <cellStyle name="输入 2 2 15" xfId="13661"/>
    <cellStyle name="输入 2 2 2 15" xfId="13662"/>
    <cellStyle name="输入 2 2 2 2 2" xfId="13663"/>
    <cellStyle name="输入 2 2 2 2 3" xfId="13664"/>
    <cellStyle name="输入 2 2 2 2 4" xfId="13665"/>
    <cellStyle name="输入 2 2 2 2 5" xfId="13666"/>
    <cellStyle name="输入 2 2 2 3" xfId="13667"/>
    <cellStyle name="输入 2 2 2 3 10" xfId="13668"/>
    <cellStyle name="输入 2 2 2 3 11" xfId="13669"/>
    <cellStyle name="输入 2 2 2 3 12" xfId="13670"/>
    <cellStyle name="输入 2 2 2 3 13" xfId="13671"/>
    <cellStyle name="输入 2 2 2 3 2" xfId="13672"/>
    <cellStyle name="输入 2 2 2 3 3" xfId="13673"/>
    <cellStyle name="输入 2 2 2 3 4" xfId="13674"/>
    <cellStyle name="输入 2 2 2 3 5" xfId="13675"/>
    <cellStyle name="输入 2 2 2 3 6" xfId="13676"/>
    <cellStyle name="输入 2 2 2 3 7" xfId="13677"/>
    <cellStyle name="输入 2 2 2 3 8" xfId="13678"/>
    <cellStyle name="输入 2 2 2 3 9" xfId="13679"/>
    <cellStyle name="输入 2 2 2 4" xfId="13680"/>
    <cellStyle name="输入 2 2 2 5" xfId="13681"/>
    <cellStyle name="输入 2 2 2 6" xfId="13682"/>
    <cellStyle name="输入 2 2 2 7" xfId="13683"/>
    <cellStyle name="输入 2 2 2 8" xfId="13684"/>
    <cellStyle name="输入 2 2 2 9" xfId="13685"/>
    <cellStyle name="输入 2 2 4 2" xfId="13686"/>
    <cellStyle name="输入 2 2 4 3" xfId="13687"/>
    <cellStyle name="输入 2 2 4 8" xfId="13688"/>
    <cellStyle name="输入 2 2 4 9" xfId="13689"/>
    <cellStyle name="输入 2 2 6" xfId="13690"/>
    <cellStyle name="输入 2 2 7" xfId="13691"/>
    <cellStyle name="输入 2 2 8" xfId="13692"/>
    <cellStyle name="输入 2 2 9" xfId="13693"/>
    <cellStyle name="输入 2 2_2015.1.3县级预算表" xfId="13694"/>
    <cellStyle name="输入 2 3 14" xfId="13695"/>
    <cellStyle name="输入 2 3 15" xfId="13696"/>
    <cellStyle name="输入 2 3 2 3" xfId="13697"/>
    <cellStyle name="输入 2 3 3 10" xfId="13698"/>
    <cellStyle name="输入 2 3 3 11" xfId="13699"/>
    <cellStyle name="输入 2 3 3 12" xfId="13700"/>
    <cellStyle name="输入 2 3 3 13" xfId="13701"/>
    <cellStyle name="输入 2 4 10" xfId="13702"/>
    <cellStyle name="输入 2 4 11" xfId="13703"/>
    <cellStyle name="输入 2 4 12" xfId="13704"/>
    <cellStyle name="输入 2 4 13" xfId="13705"/>
    <cellStyle name="输入 2 4 14" xfId="13706"/>
    <cellStyle name="输入 2 4 15" xfId="13707"/>
    <cellStyle name="输入 2 4 2" xfId="13708"/>
    <cellStyle name="输入 2 4 2 2" xfId="13709"/>
    <cellStyle name="输入 2 4 2 3" xfId="13710"/>
    <cellStyle name="输入 2 4 3" xfId="13711"/>
    <cellStyle name="输入 2 4 3 10" xfId="13712"/>
    <cellStyle name="输入 2 4 3 11" xfId="13713"/>
    <cellStyle name="输入 2 4 3 12" xfId="13714"/>
    <cellStyle name="输入 2 4 3 13" xfId="13715"/>
    <cellStyle name="输入 2 4 3 2" xfId="13716"/>
    <cellStyle name="输入 2 4 3 3" xfId="13717"/>
    <cellStyle name="输入 2 4 4" xfId="13718"/>
    <cellStyle name="输入 2 4 5" xfId="13719"/>
    <cellStyle name="输入 2 4 6" xfId="13720"/>
    <cellStyle name="输入 2 4 7" xfId="13721"/>
    <cellStyle name="输入 2 4 8" xfId="13722"/>
    <cellStyle name="输入 2 4 9" xfId="13723"/>
    <cellStyle name="输入 2 4_2016-2018年财政规划附表(2)" xfId="13724"/>
    <cellStyle name="输入 2 5 2" xfId="13725"/>
    <cellStyle name="输入 2 5 3" xfId="13726"/>
    <cellStyle name="输入 2 5 4" xfId="13727"/>
    <cellStyle name="输入 2 5 5" xfId="13728"/>
    <cellStyle name="输入 2 6 10" xfId="13729"/>
    <cellStyle name="输入 2 6 2" xfId="13730"/>
    <cellStyle name="输入 2 6 3" xfId="13731"/>
    <cellStyle name="输入 2 6 4" xfId="13732"/>
    <cellStyle name="输入 2 6 5" xfId="13733"/>
    <cellStyle name="输入 2 6 6" xfId="13734"/>
    <cellStyle name="输入 2 6 7" xfId="13735"/>
    <cellStyle name="输入 2 6 8" xfId="13736"/>
    <cellStyle name="输入 2 6 9" xfId="13737"/>
    <cellStyle name="输入 3 16" xfId="13738"/>
    <cellStyle name="输入 3 2 10" xfId="13739"/>
    <cellStyle name="输入 3 2 11" xfId="13740"/>
    <cellStyle name="输入 3 2 12" xfId="13741"/>
    <cellStyle name="输入 3 2 13" xfId="13742"/>
    <cellStyle name="输入 3 2 14" xfId="13743"/>
    <cellStyle name="输入 3 2 15" xfId="13744"/>
    <cellStyle name="输入 3 2 16" xfId="13745"/>
    <cellStyle name="输入 3 2 2 2 3" xfId="13746"/>
    <cellStyle name="输入 3 2 2 2 5" xfId="13747"/>
    <cellStyle name="输入 3 2 2 3" xfId="13748"/>
    <cellStyle name="输入 3 2 2 3 7" xfId="13749"/>
    <cellStyle name="输入 3 2 2 3 8" xfId="13750"/>
    <cellStyle name="输入 3 2 2 3 9" xfId="13751"/>
    <cellStyle name="输入 3 2 2 4" xfId="13752"/>
    <cellStyle name="输入 3 2 2 5" xfId="13753"/>
    <cellStyle name="输入 3 2 2 6" xfId="13754"/>
    <cellStyle name="输入 3 2 2 7" xfId="13755"/>
    <cellStyle name="输入 3 2 2 8" xfId="13756"/>
    <cellStyle name="输入 3 2 2 9" xfId="13757"/>
    <cellStyle name="输入 3 2 2_2016-2018年财政规划附表(2)" xfId="13758"/>
    <cellStyle name="输入 3 2 4 2" xfId="13759"/>
    <cellStyle name="输入 3 2 4 3" xfId="13760"/>
    <cellStyle name="输入 3 2 4 4" xfId="13761"/>
    <cellStyle name="输入 3 2 4 5" xfId="13762"/>
    <cellStyle name="输入 3 2_2015.1.3县级预算表" xfId="13763"/>
    <cellStyle name="输入 3 3 14" xfId="13764"/>
    <cellStyle name="输入 3 3 15" xfId="13765"/>
    <cellStyle name="输入 3 3 3 10" xfId="13766"/>
    <cellStyle name="输入 3 3 3 11" xfId="13767"/>
    <cellStyle name="输入 3 3 3 12" xfId="13768"/>
    <cellStyle name="输入 3 3 3 13" xfId="13769"/>
    <cellStyle name="输入 3 3 3 9" xfId="13770"/>
    <cellStyle name="输入 3 3_2016-2018年财政规划附表(2)" xfId="13771"/>
    <cellStyle name="输入 3 4 10" xfId="13772"/>
    <cellStyle name="输入 3 4 11" xfId="13773"/>
    <cellStyle name="输入 3 4 12" xfId="13774"/>
    <cellStyle name="输入 3 4 13" xfId="13775"/>
    <cellStyle name="输入 3 4 14" xfId="13776"/>
    <cellStyle name="输入 3 4 15" xfId="13777"/>
    <cellStyle name="输入 3 4 2" xfId="13778"/>
    <cellStyle name="输入 3 4 2 2" xfId="13779"/>
    <cellStyle name="输入 3 4 2 3" xfId="13780"/>
    <cellStyle name="输入 3 4 3" xfId="13781"/>
    <cellStyle name="输入 3 4 3 12" xfId="13782"/>
    <cellStyle name="输入 3 4 3 13" xfId="13783"/>
    <cellStyle name="输入 3 4 3 2" xfId="13784"/>
    <cellStyle name="输入 3 4 3 3" xfId="13785"/>
    <cellStyle name="输入 3 4 4" xfId="13786"/>
    <cellStyle name="输入 3 4 5" xfId="13787"/>
    <cellStyle name="输入 3 4 6" xfId="13788"/>
    <cellStyle name="输入 3 4 7" xfId="13789"/>
    <cellStyle name="输入 3 4 8" xfId="13790"/>
    <cellStyle name="输入 3 4 9" xfId="13791"/>
    <cellStyle name="输入 3 5 2" xfId="13792"/>
    <cellStyle name="输入 3 5 3" xfId="13793"/>
    <cellStyle name="输入 3 5 4" xfId="13794"/>
    <cellStyle name="输入 3 5 5" xfId="13795"/>
    <cellStyle name="输入 3 6 10" xfId="13796"/>
    <cellStyle name="输入 3 6 11" xfId="13797"/>
    <cellStyle name="输入 3 6 12" xfId="13798"/>
    <cellStyle name="输入 3 6 13" xfId="13799"/>
    <cellStyle name="输入 3 6 2" xfId="13800"/>
    <cellStyle name="输入 3 6 3" xfId="13801"/>
    <cellStyle name="输入 3 6 4" xfId="13802"/>
    <cellStyle name="输入 3 6 5" xfId="13803"/>
    <cellStyle name="输入 3 6 7" xfId="13804"/>
    <cellStyle name="输入 3 6 8" xfId="13805"/>
    <cellStyle name="输入 3 6 9" xfId="13806"/>
    <cellStyle name="输入 4" xfId="13807"/>
    <cellStyle name="输入 4 10" xfId="13808"/>
    <cellStyle name="输入 4 11" xfId="13809"/>
    <cellStyle name="输入 4 12" xfId="13810"/>
    <cellStyle name="输入 4 13" xfId="13811"/>
    <cellStyle name="输入 4 14" xfId="13812"/>
    <cellStyle name="输入 4 15" xfId="13813"/>
    <cellStyle name="输入 4 16" xfId="13814"/>
    <cellStyle name="输入 4 17" xfId="13815"/>
    <cellStyle name="输入 4 18" xfId="13816"/>
    <cellStyle name="输入 4 2" xfId="13817"/>
    <cellStyle name="输入 4 2 10" xfId="13818"/>
    <cellStyle name="输入 4 2 11" xfId="13819"/>
    <cellStyle name="输入 4 2 12" xfId="13820"/>
    <cellStyle name="输入 4 2 13" xfId="13821"/>
    <cellStyle name="输入 4 2 14" xfId="13822"/>
    <cellStyle name="输入 4 2 15" xfId="13823"/>
    <cellStyle name="输入 4 2 16" xfId="13824"/>
    <cellStyle name="输入 4 2 2" xfId="13825"/>
    <cellStyle name="输入 4 2 2 13" xfId="13826"/>
    <cellStyle name="输入 4 2 2 14" xfId="13827"/>
    <cellStyle name="输入 4 2 2 15" xfId="13828"/>
    <cellStyle name="注释 7 14" xfId="13829"/>
    <cellStyle name="输入 4 2 2 2" xfId="13830"/>
    <cellStyle name="输入 4 2 2 2 2" xfId="13831"/>
    <cellStyle name="输入 4 2 2 2 3" xfId="13832"/>
    <cellStyle name="输入 4 2 2 2 4" xfId="13833"/>
    <cellStyle name="输入 4 2 2 2 5" xfId="13834"/>
    <cellStyle name="注释 7 15" xfId="13835"/>
    <cellStyle name="输入 4 2 2 3" xfId="13836"/>
    <cellStyle name="输入 4 2 2 3 10" xfId="13837"/>
    <cellStyle name="输入 4 2 2 3 11" xfId="13838"/>
    <cellStyle name="输入 4 2 2 3 12" xfId="13839"/>
    <cellStyle name="输入 4 2 2 3 13" xfId="13840"/>
    <cellStyle name="输入 4 2 2 3 2" xfId="13841"/>
    <cellStyle name="输入 4 2 2 3 3" xfId="13842"/>
    <cellStyle name="输入 4 2 2 3 4" xfId="13843"/>
    <cellStyle name="输入 4 2 2 3 5" xfId="13844"/>
    <cellStyle name="输入 4 2 2 3 6" xfId="13845"/>
    <cellStyle name="输入 4 2 2 3 7" xfId="13846"/>
    <cellStyle name="输入 4 2 2 3 8" xfId="13847"/>
    <cellStyle name="输入 4 2 2 3 9" xfId="13848"/>
    <cellStyle name="输入 4 2 2 4" xfId="13849"/>
    <cellStyle name="输入 4 2 2 5" xfId="13850"/>
    <cellStyle name="输入 4 2 2 6" xfId="13851"/>
    <cellStyle name="输入 4 2 2 7" xfId="13852"/>
    <cellStyle name="输入 4 2 2 8" xfId="13853"/>
    <cellStyle name="输入 4 2 2 9" xfId="13854"/>
    <cellStyle name="输入 4 2 2_2016-2018年财政规划附表(2)" xfId="13855"/>
    <cellStyle name="输入 4 2 3" xfId="13856"/>
    <cellStyle name="输入 4 2 3 2" xfId="13857"/>
    <cellStyle name="输入 4 2 4" xfId="13858"/>
    <cellStyle name="输入 4 2 4 10" xfId="13859"/>
    <cellStyle name="输入 4 2 4 11" xfId="13860"/>
    <cellStyle name="输入 4 2 4 12" xfId="13861"/>
    <cellStyle name="输入 4 2 4 13" xfId="13862"/>
    <cellStyle name="输入 4 2 5" xfId="13863"/>
    <cellStyle name="输入 4 2 6" xfId="13864"/>
    <cellStyle name="输入 4 2 7" xfId="13865"/>
    <cellStyle name="输入 4 2 8" xfId="13866"/>
    <cellStyle name="输入 4 2 9" xfId="13867"/>
    <cellStyle name="输入 4 3" xfId="13868"/>
    <cellStyle name="输入 4 3 10" xfId="13869"/>
    <cellStyle name="输入 4 3 11" xfId="13870"/>
    <cellStyle name="输入 4 3 12" xfId="13871"/>
    <cellStyle name="输入 4 3 13" xfId="13872"/>
    <cellStyle name="输入 4 3 15" xfId="13873"/>
    <cellStyle name="输入 4 3 2" xfId="13874"/>
    <cellStyle name="输入 4 3 3" xfId="13875"/>
    <cellStyle name="输入 4 3 3 2" xfId="13876"/>
    <cellStyle name="输入 4 3 4" xfId="13877"/>
    <cellStyle name="输入 4 3 5" xfId="13878"/>
    <cellStyle name="输入 4 3 6" xfId="13879"/>
    <cellStyle name="输入 4 3 7" xfId="13880"/>
    <cellStyle name="输入 4 3 8" xfId="13881"/>
    <cellStyle name="输入 4 3 9" xfId="13882"/>
    <cellStyle name="输入 4 4 10" xfId="13883"/>
    <cellStyle name="输入 4 4 11" xfId="13884"/>
    <cellStyle name="输入 4 4 12" xfId="13885"/>
    <cellStyle name="输入 4 4 13" xfId="13886"/>
    <cellStyle name="输入 4 4 14" xfId="13887"/>
    <cellStyle name="输入 4 4 15" xfId="13888"/>
    <cellStyle name="输入 4 4 2" xfId="13889"/>
    <cellStyle name="输入 4 4 2 2" xfId="13890"/>
    <cellStyle name="输入 4 4 2 3" xfId="13891"/>
    <cellStyle name="输入 4 4 3" xfId="13892"/>
    <cellStyle name="输入 4 4 3 10" xfId="13893"/>
    <cellStyle name="输入 4 4 3 2" xfId="13894"/>
    <cellStyle name="输入 4 4 3 3" xfId="13895"/>
    <cellStyle name="输入 4 4 4" xfId="13896"/>
    <cellStyle name="输入 4 4 5" xfId="13897"/>
    <cellStyle name="输入 4 4 6" xfId="13898"/>
    <cellStyle name="输入 4 4 7" xfId="13899"/>
    <cellStyle name="输入 4 4 8" xfId="13900"/>
    <cellStyle name="输入 4 4 9" xfId="13901"/>
    <cellStyle name="输入 4 4_2016-2018年财政规划附表(2)" xfId="13902"/>
    <cellStyle name="输入 4 5 2" xfId="13903"/>
    <cellStyle name="输入 4 5 3" xfId="13904"/>
    <cellStyle name="输入 4 5 4" xfId="13905"/>
    <cellStyle name="输入 4 5 5" xfId="13906"/>
    <cellStyle name="输入 4 6 10" xfId="13907"/>
    <cellStyle name="输入 4 6 11" xfId="13908"/>
    <cellStyle name="输入 4 6 12" xfId="13909"/>
    <cellStyle name="输入 4 6 13" xfId="13910"/>
    <cellStyle name="输入 4 6 2" xfId="13911"/>
    <cellStyle name="输入 4 6 3" xfId="13912"/>
    <cellStyle name="输入 4 6 4" xfId="13913"/>
    <cellStyle name="输入 4 6 5" xfId="13914"/>
    <cellStyle name="输入 4 6 6" xfId="13915"/>
    <cellStyle name="输入 4 6 7" xfId="13916"/>
    <cellStyle name="输入 4 6 8" xfId="13917"/>
    <cellStyle name="输入 4 6 9" xfId="13918"/>
    <cellStyle name="输入 4 8" xfId="13919"/>
    <cellStyle name="输入 4 9" xfId="13920"/>
    <cellStyle name="输入 5" xfId="13921"/>
    <cellStyle name="输入 5 10" xfId="13922"/>
    <cellStyle name="输入 5 11" xfId="13923"/>
    <cellStyle name="输入 5 12" xfId="13924"/>
    <cellStyle name="输入 5 13" xfId="13925"/>
    <cellStyle name="输入 5 14" xfId="13926"/>
    <cellStyle name="输入 5 2" xfId="13927"/>
    <cellStyle name="输入 6 15" xfId="13928"/>
    <cellStyle name="输入 5 2 10" xfId="13929"/>
    <cellStyle name="输入 5 2 11" xfId="13930"/>
    <cellStyle name="输入 5 2 12" xfId="13931"/>
    <cellStyle name="输入 5 2 13" xfId="13932"/>
    <cellStyle name="输入 5 2 14" xfId="13933"/>
    <cellStyle name="输入 6 3" xfId="13934"/>
    <cellStyle name="输入 5 2 2" xfId="13935"/>
    <cellStyle name="输入 6 3 2" xfId="13936"/>
    <cellStyle name="输入 5 2 2 2" xfId="13937"/>
    <cellStyle name="输入 6 3 3" xfId="13938"/>
    <cellStyle name="输入 5 2 2 3" xfId="13939"/>
    <cellStyle name="输入 6 3 4" xfId="13940"/>
    <cellStyle name="输入 5 2 2 4" xfId="13941"/>
    <cellStyle name="输入 6 3 5" xfId="13942"/>
    <cellStyle name="输入 5 2 2 5" xfId="13943"/>
    <cellStyle name="输入 6 4" xfId="13944"/>
    <cellStyle name="输入 5 2 3" xfId="13945"/>
    <cellStyle name="输入 5 2 3 10" xfId="13946"/>
    <cellStyle name="输入 5 2 3 11" xfId="13947"/>
    <cellStyle name="输入 5 2 3 12" xfId="13948"/>
    <cellStyle name="输入 5 2 3 13" xfId="13949"/>
    <cellStyle name="输入 5 2 3 2" xfId="13950"/>
    <cellStyle name="输入 5 2 3 3" xfId="13951"/>
    <cellStyle name="输入 5 2 3 4" xfId="13952"/>
    <cellStyle name="输入 5 2 3 5" xfId="13953"/>
    <cellStyle name="输入 5 2 3 6" xfId="13954"/>
    <cellStyle name="输入 5 2 3 7" xfId="13955"/>
    <cellStyle name="输入 5 2 3 8" xfId="13956"/>
    <cellStyle name="输入 5 2 3 9" xfId="13957"/>
    <cellStyle name="输入 6 5" xfId="13958"/>
    <cellStyle name="输入 5 2 4" xfId="13959"/>
    <cellStyle name="输入 6 6" xfId="13960"/>
    <cellStyle name="输入 5 2 5" xfId="13961"/>
    <cellStyle name="输入 6 7" xfId="13962"/>
    <cellStyle name="输入 5 2 6" xfId="13963"/>
    <cellStyle name="输入 6 8" xfId="13964"/>
    <cellStyle name="输入 5 2 7" xfId="13965"/>
    <cellStyle name="输入 6 9" xfId="13966"/>
    <cellStyle name="输入 5 2 8" xfId="13967"/>
    <cellStyle name="输入 5 2 9" xfId="13968"/>
    <cellStyle name="输入 5 2_2016-2018年财政规划附表(2)" xfId="13969"/>
    <cellStyle name="输入 5 3" xfId="13970"/>
    <cellStyle name="输入 7 15" xfId="13971"/>
    <cellStyle name="输入 5 3 10" xfId="13972"/>
    <cellStyle name="输入 5 3 11" xfId="13973"/>
    <cellStyle name="输入 5 3 12" xfId="13974"/>
    <cellStyle name="输入 5 3 13" xfId="13975"/>
    <cellStyle name="输入 5 3 14" xfId="13976"/>
    <cellStyle name="输入 5 3 15" xfId="13977"/>
    <cellStyle name="注释 4" xfId="13978"/>
    <cellStyle name="输入 7 3" xfId="13979"/>
    <cellStyle name="输入 5 3 2" xfId="13980"/>
    <cellStyle name="注释 4 2" xfId="13981"/>
    <cellStyle name="输入 7 3 2" xfId="13982"/>
    <cellStyle name="输入 5 3 2 2" xfId="13983"/>
    <cellStyle name="注释 4 3" xfId="13984"/>
    <cellStyle name="输入 7 3 3" xfId="13985"/>
    <cellStyle name="输入 5 3 2 3" xfId="13986"/>
    <cellStyle name="注释 4 4" xfId="13987"/>
    <cellStyle name="输入 7 3 4" xfId="13988"/>
    <cellStyle name="输入 5 3 2 4" xfId="13989"/>
    <cellStyle name="注释 4 5" xfId="13990"/>
    <cellStyle name="输入 7 3 5" xfId="13991"/>
    <cellStyle name="输入 5 3 2 5" xfId="13992"/>
    <cellStyle name="注释 5" xfId="13993"/>
    <cellStyle name="输入 7 4" xfId="13994"/>
    <cellStyle name="输入 5 3 3" xfId="13995"/>
    <cellStyle name="注释 5 12" xfId="13996"/>
    <cellStyle name="输入 5 3 3 12" xfId="13997"/>
    <cellStyle name="注释 5 13" xfId="13998"/>
    <cellStyle name="输入 5 3 3 13" xfId="13999"/>
    <cellStyle name="注释 5 2" xfId="14000"/>
    <cellStyle name="输入 5 3 3 2" xfId="14001"/>
    <cellStyle name="注释 5 3" xfId="14002"/>
    <cellStyle name="输入 5 3 3 3" xfId="14003"/>
    <cellStyle name="注释 5 4" xfId="14004"/>
    <cellStyle name="输入 5 3 3 4" xfId="14005"/>
    <cellStyle name="注释 5 5" xfId="14006"/>
    <cellStyle name="输入 5 3 3 5" xfId="14007"/>
    <cellStyle name="注释 5 6" xfId="14008"/>
    <cellStyle name="注释 2 2 2 3 2" xfId="14009"/>
    <cellStyle name="输入 5 3 3 6" xfId="14010"/>
    <cellStyle name="注释 5 7" xfId="14011"/>
    <cellStyle name="注释 2 2 2 3 3" xfId="14012"/>
    <cellStyle name="输入 5 3 3 7" xfId="14013"/>
    <cellStyle name="注释 5 8" xfId="14014"/>
    <cellStyle name="注释 2 2 2 3 4" xfId="14015"/>
    <cellStyle name="输入 5 3 3 8" xfId="14016"/>
    <cellStyle name="注释 5 9" xfId="14017"/>
    <cellStyle name="注释 2 2 2 3 5" xfId="14018"/>
    <cellStyle name="输入 5 3 3 9" xfId="14019"/>
    <cellStyle name="注释 6" xfId="14020"/>
    <cellStyle name="输入 7 5" xfId="14021"/>
    <cellStyle name="输入 5 3 4" xfId="14022"/>
    <cellStyle name="注释 7" xfId="14023"/>
    <cellStyle name="输入 7 6" xfId="14024"/>
    <cellStyle name="输入 5 3 5" xfId="14025"/>
    <cellStyle name="注释 8" xfId="14026"/>
    <cellStyle name="输入 7 7" xfId="14027"/>
    <cellStyle name="输入 5 3 6" xfId="14028"/>
    <cellStyle name="注释 9" xfId="14029"/>
    <cellStyle name="输入 7 8" xfId="14030"/>
    <cellStyle name="输入 5 3 7" xfId="14031"/>
    <cellStyle name="输入 7 9" xfId="14032"/>
    <cellStyle name="输入 5 3 8" xfId="14033"/>
    <cellStyle name="输入 5 3 9" xfId="14034"/>
    <cellStyle name="输入 5 4" xfId="14035"/>
    <cellStyle name="输入 8 3" xfId="14036"/>
    <cellStyle name="输入 5 4 2" xfId="14037"/>
    <cellStyle name="输入 8 4" xfId="14038"/>
    <cellStyle name="输入 5 4 3" xfId="14039"/>
    <cellStyle name="输入 8 5" xfId="14040"/>
    <cellStyle name="输入 5 4 4" xfId="14041"/>
    <cellStyle name="输入 8 6" xfId="14042"/>
    <cellStyle name="输入 5 4 5" xfId="14043"/>
    <cellStyle name="输入 5 5" xfId="14044"/>
    <cellStyle name="输入 5 5 10" xfId="14045"/>
    <cellStyle name="输入 5 5 8" xfId="14046"/>
    <cellStyle name="输入 5 5 9" xfId="14047"/>
    <cellStyle name="输入 5 6" xfId="14048"/>
    <cellStyle name="输入 5 7" xfId="14049"/>
    <cellStyle name="输入 5 8" xfId="14050"/>
    <cellStyle name="输入 5 9" xfId="14051"/>
    <cellStyle name="输入 5_2015.1.3县级预算表" xfId="14052"/>
    <cellStyle name="输入 6" xfId="14053"/>
    <cellStyle name="输入 6 13" xfId="14054"/>
    <cellStyle name="输入 6 14" xfId="14055"/>
    <cellStyle name="输入 6 2" xfId="14056"/>
    <cellStyle name="输入 6 2 2" xfId="14057"/>
    <cellStyle name="输入 6 2 3" xfId="14058"/>
    <cellStyle name="输入 6 2 4" xfId="14059"/>
    <cellStyle name="输入 6 2 5" xfId="14060"/>
    <cellStyle name="输入 6 3 10" xfId="14061"/>
    <cellStyle name="输入 6 3 11" xfId="14062"/>
    <cellStyle name="输入 6 3 12" xfId="14063"/>
    <cellStyle name="输入 6 3 13" xfId="14064"/>
    <cellStyle name="输入 6 3 6" xfId="14065"/>
    <cellStyle name="输入 6 3 7" xfId="14066"/>
    <cellStyle name="输入 6 3 8" xfId="14067"/>
    <cellStyle name="输入 6 3 9" xfId="14068"/>
    <cellStyle name="输入 6_2016-2018年财政规划附表(2)" xfId="14069"/>
    <cellStyle name="输入 7" xfId="14070"/>
    <cellStyle name="输入 7 10" xfId="14071"/>
    <cellStyle name="输入 7 11" xfId="14072"/>
    <cellStyle name="输入 7 12" xfId="14073"/>
    <cellStyle name="输入 7 13" xfId="14074"/>
    <cellStyle name="输入 7 14" xfId="14075"/>
    <cellStyle name="注释 3" xfId="14076"/>
    <cellStyle name="输入 7 2" xfId="14077"/>
    <cellStyle name="注释 3 2" xfId="14078"/>
    <cellStyle name="输入 7 2 2" xfId="14079"/>
    <cellStyle name="注释 3 3" xfId="14080"/>
    <cellStyle name="输入 7 2 3" xfId="14081"/>
    <cellStyle name="注释 3 4" xfId="14082"/>
    <cellStyle name="输入 7 2 4" xfId="14083"/>
    <cellStyle name="注释 3 5" xfId="14084"/>
    <cellStyle name="输入 7 2 5" xfId="14085"/>
    <cellStyle name="注释 4 12" xfId="14086"/>
    <cellStyle name="输入 7 3 12" xfId="14087"/>
    <cellStyle name="注释 4 13" xfId="14088"/>
    <cellStyle name="输入 7 3 13" xfId="14089"/>
    <cellStyle name="注释 4 6" xfId="14090"/>
    <cellStyle name="注释 2 2 2 2 2" xfId="14091"/>
    <cellStyle name="输入 7 3 6" xfId="14092"/>
    <cellStyle name="注释 4 7" xfId="14093"/>
    <cellStyle name="注释 2 2 2 2 3" xfId="14094"/>
    <cellStyle name="输入 7 3 7" xfId="14095"/>
    <cellStyle name="注释 4 8" xfId="14096"/>
    <cellStyle name="注释 2 2 2 2 4" xfId="14097"/>
    <cellStyle name="输入 7 3 8" xfId="14098"/>
    <cellStyle name="注释 4 9" xfId="14099"/>
    <cellStyle name="注释 2 2 2 2 5" xfId="14100"/>
    <cellStyle name="输入 7 3 9" xfId="14101"/>
    <cellStyle name="输入 7_2016-2018年财政规划附表(2)" xfId="14102"/>
    <cellStyle name="输入 8" xfId="14103"/>
    <cellStyle name="输入 8 10" xfId="14104"/>
    <cellStyle name="输入 8 11" xfId="14105"/>
    <cellStyle name="输入 8 12" xfId="14106"/>
    <cellStyle name="输入 8 13" xfId="14107"/>
    <cellStyle name="输入 8 2" xfId="14108"/>
    <cellStyle name="输入 8 7" xfId="14109"/>
    <cellStyle name="输入 8 8" xfId="14110"/>
    <cellStyle name="输入 8 9" xfId="14111"/>
    <cellStyle name="输入 9" xfId="14112"/>
    <cellStyle name="注释 10" xfId="14113"/>
    <cellStyle name="注释 11" xfId="14114"/>
    <cellStyle name="注释 12" xfId="14115"/>
    <cellStyle name="注释 2" xfId="14116"/>
    <cellStyle name="注释 2 10" xfId="14117"/>
    <cellStyle name="注释 2 11" xfId="14118"/>
    <cellStyle name="注释 2 12" xfId="14119"/>
    <cellStyle name="注释 2 13" xfId="14120"/>
    <cellStyle name="注释 2 14" xfId="14121"/>
    <cellStyle name="注释 2 15" xfId="14122"/>
    <cellStyle name="注释 2 16" xfId="14123"/>
    <cellStyle name="注释 2 17" xfId="14124"/>
    <cellStyle name="注释 2 18" xfId="14125"/>
    <cellStyle name="注释 2 2" xfId="14126"/>
    <cellStyle name="注释 2 2 10" xfId="14127"/>
    <cellStyle name="注释 2 2 11" xfId="14128"/>
    <cellStyle name="注释 2 2 12" xfId="14129"/>
    <cellStyle name="注释 2 2 13" xfId="14130"/>
    <cellStyle name="注释 2 2 14" xfId="14131"/>
    <cellStyle name="注释 2 2 15" xfId="14132"/>
    <cellStyle name="注释 2 2 16" xfId="14133"/>
    <cellStyle name="注释 2 2 2 2" xfId="14134"/>
    <cellStyle name="注释 2 2 2 3" xfId="14135"/>
    <cellStyle name="注释 2 2 2 3 6" xfId="14136"/>
    <cellStyle name="注释 2 2 2 3 7" xfId="14137"/>
    <cellStyle name="注释 2 2 2 3 8" xfId="14138"/>
    <cellStyle name="注释 2 2 2 3 9" xfId="14139"/>
    <cellStyle name="注释 2 2 2 4" xfId="14140"/>
    <cellStyle name="注释 2 2 2 5" xfId="14141"/>
    <cellStyle name="注释 4 2 2 2 2" xfId="14142"/>
    <cellStyle name="注释 2 2 2 6" xfId="14143"/>
    <cellStyle name="注释 4 2 2 2 3" xfId="14144"/>
    <cellStyle name="注释 2 2 2 7" xfId="14145"/>
    <cellStyle name="注释 4 2 2 2 4" xfId="14146"/>
    <cellStyle name="注释 2 2 2 8" xfId="14147"/>
    <cellStyle name="注释 4 2 2 2 5" xfId="14148"/>
    <cellStyle name="注释 2 2 2 9" xfId="14149"/>
    <cellStyle name="注释 2 2 3 2" xfId="14150"/>
    <cellStyle name="注释 2 2 3 3" xfId="14151"/>
    <cellStyle name="注释 2 2 3 4" xfId="14152"/>
    <cellStyle name="注释 2 2 3 5" xfId="14153"/>
    <cellStyle name="注释 2 2 4 2" xfId="14154"/>
    <cellStyle name="注释 2 2 4 3" xfId="14155"/>
    <cellStyle name="注释 2 2 4 4" xfId="14156"/>
    <cellStyle name="注释 2 2 4 5" xfId="14157"/>
    <cellStyle name="注释 2 2 4 6" xfId="14158"/>
    <cellStyle name="注释 2 2 4 7" xfId="14159"/>
    <cellStyle name="注释 2 2 4 8" xfId="14160"/>
    <cellStyle name="注释 2 2 4 9" xfId="14161"/>
    <cellStyle name="注释 2 2 8" xfId="14162"/>
    <cellStyle name="注释 2 2 9" xfId="14163"/>
    <cellStyle name="注释 2 3" xfId="14164"/>
    <cellStyle name="注释 2 3 10" xfId="14165"/>
    <cellStyle name="注释 2 3 11" xfId="14166"/>
    <cellStyle name="注释 2 3 12" xfId="14167"/>
    <cellStyle name="注释 2 3 13" xfId="14168"/>
    <cellStyle name="注释 2 3 14" xfId="14169"/>
    <cellStyle name="注释 2 3 15" xfId="14170"/>
    <cellStyle name="注释 2 3 2" xfId="14171"/>
    <cellStyle name="注释 2 3 2 2" xfId="14172"/>
    <cellStyle name="注释 2 3 2 3" xfId="14173"/>
    <cellStyle name="注释 2 3 3" xfId="14174"/>
    <cellStyle name="注释 2 3 3 10" xfId="14175"/>
    <cellStyle name="注释 2 3 3 11" xfId="14176"/>
    <cellStyle name="注释 2 3 3 12" xfId="14177"/>
    <cellStyle name="注释 2 3 3 2" xfId="14178"/>
    <cellStyle name="注释 2 3 3 3" xfId="14179"/>
    <cellStyle name="注释 2 3 3 4" xfId="14180"/>
    <cellStyle name="注释 2 3 3 5" xfId="14181"/>
    <cellStyle name="注释 2 3 3 6" xfId="14182"/>
    <cellStyle name="注释 2 3 3 7" xfId="14183"/>
    <cellStyle name="注释 2 3 3 8" xfId="14184"/>
    <cellStyle name="注释 2 3 3 9" xfId="14185"/>
    <cellStyle name="注释 2 3 4" xfId="14186"/>
    <cellStyle name="注释 2 3 5" xfId="14187"/>
    <cellStyle name="注释 2 3 6" xfId="14188"/>
    <cellStyle name="注释 2 3 7" xfId="14189"/>
    <cellStyle name="注释 2 3 8" xfId="14190"/>
    <cellStyle name="注释 2 4" xfId="14191"/>
    <cellStyle name="注释 2 4 10" xfId="14192"/>
    <cellStyle name="注释 2 4 11" xfId="14193"/>
    <cellStyle name="注释 2 4 12" xfId="14194"/>
    <cellStyle name="注释 2 4 13" xfId="14195"/>
    <cellStyle name="注释 2 4 2" xfId="14196"/>
    <cellStyle name="注释 2 4 2 2" xfId="14197"/>
    <cellStyle name="注释 2 4 2 3" xfId="14198"/>
    <cellStyle name="注释 2 4 2 4" xfId="14199"/>
    <cellStyle name="注释 2 4 2 5" xfId="14200"/>
    <cellStyle name="注释 2 4 3" xfId="14201"/>
    <cellStyle name="注释 2 4 3 10" xfId="14202"/>
    <cellStyle name="注释 2 4 3 2" xfId="14203"/>
    <cellStyle name="注释 2 4 3 3" xfId="14204"/>
    <cellStyle name="注释 2 4 3 4" xfId="14205"/>
    <cellStyle name="注释 2 4 3 5" xfId="14206"/>
    <cellStyle name="注释 2 4 3 6" xfId="14207"/>
    <cellStyle name="注释 2 4 3 7" xfId="14208"/>
    <cellStyle name="注释 2 4 3 8" xfId="14209"/>
    <cellStyle name="注释 2 4 3 9" xfId="14210"/>
    <cellStyle name="注释 2 4 4" xfId="14211"/>
    <cellStyle name="注释 2 4 5" xfId="14212"/>
    <cellStyle name="注释 2 4 6" xfId="14213"/>
    <cellStyle name="注释 2 4 7" xfId="14214"/>
    <cellStyle name="注释 2 4 8" xfId="14215"/>
    <cellStyle name="注释 2 4 9" xfId="14216"/>
    <cellStyle name="注释 2 5" xfId="14217"/>
    <cellStyle name="注释 2 5 2" xfId="14218"/>
    <cellStyle name="注释 2 6" xfId="14219"/>
    <cellStyle name="注释 2 6 2" xfId="14220"/>
    <cellStyle name="注释 2 7" xfId="14221"/>
    <cellStyle name="注释 2 8" xfId="14222"/>
    <cellStyle name="注释 2 9" xfId="14223"/>
    <cellStyle name="注释 3 10" xfId="14224"/>
    <cellStyle name="注释 3 11" xfId="14225"/>
    <cellStyle name="注释 3 12" xfId="14226"/>
    <cellStyle name="注释 3 13" xfId="14227"/>
    <cellStyle name="注释 3 14" xfId="14228"/>
    <cellStyle name="注释 3 15" xfId="14229"/>
    <cellStyle name="注释 3 16" xfId="14230"/>
    <cellStyle name="注释 3 17" xfId="14231"/>
    <cellStyle name="注释 3 18" xfId="14232"/>
    <cellStyle name="注释 3 2 10" xfId="14233"/>
    <cellStyle name="注释 3 2 11" xfId="14234"/>
    <cellStyle name="注释 3 2 12" xfId="14235"/>
    <cellStyle name="注释 3 2 13" xfId="14236"/>
    <cellStyle name="注释 3 2 14" xfId="14237"/>
    <cellStyle name="注释 3 2 15" xfId="14238"/>
    <cellStyle name="注释 3 2 16" xfId="14239"/>
    <cellStyle name="注释 3 2 2 10" xfId="14240"/>
    <cellStyle name="注释 3 2 2 11" xfId="14241"/>
    <cellStyle name="注释 3 2 2 12" xfId="14242"/>
    <cellStyle name="注释 3 2 2 13" xfId="14243"/>
    <cellStyle name="注释 3 2 2 14" xfId="14244"/>
    <cellStyle name="注释 3 2 2 15" xfId="14245"/>
    <cellStyle name="注释 3 2 2 2 5" xfId="14246"/>
    <cellStyle name="注释 3 2 2 3 10" xfId="14247"/>
    <cellStyle name="注释 3 2 2 3 11" xfId="14248"/>
    <cellStyle name="注释 3 2 2 3 12" xfId="14249"/>
    <cellStyle name="注释 3 2 2 3 13" xfId="14250"/>
    <cellStyle name="注释 3 2 2 3 2" xfId="14251"/>
    <cellStyle name="注释 3 2 2 3 3" xfId="14252"/>
    <cellStyle name="注释 3 2 2 3 4" xfId="14253"/>
    <cellStyle name="注释 3 2 2 3 5" xfId="14254"/>
    <cellStyle name="注释 3 2 2 3 6" xfId="14255"/>
    <cellStyle name="注释 3 2 2 3 7" xfId="14256"/>
    <cellStyle name="常规_2007年云南省向人大报送政府收支预算表格式编制过程表 2 2 2" xfId="14257"/>
    <cellStyle name="注释 3 2 2 3 8" xfId="14258"/>
    <cellStyle name="注释 3 2 2 3 9" xfId="14259"/>
    <cellStyle name="注释 3 2 2 8" xfId="14260"/>
    <cellStyle name="注释 3 2 2 9" xfId="14261"/>
    <cellStyle name="注释 3 2 3 2" xfId="14262"/>
    <cellStyle name="注释 3 2 3 3" xfId="14263"/>
    <cellStyle name="注释 3 2 3 4" xfId="14264"/>
    <cellStyle name="注释 3 2 3 5" xfId="14265"/>
    <cellStyle name="注释 3 2 4 11" xfId="14266"/>
    <cellStyle name="注释 3 2 4 12" xfId="14267"/>
    <cellStyle name="注释 3 2 4 13" xfId="14268"/>
    <cellStyle name="注释 3 2 4 2" xfId="14269"/>
    <cellStyle name="注释 3 2 4 3" xfId="14270"/>
    <cellStyle name="注释 3 2 4 4" xfId="14271"/>
    <cellStyle name="注释 3 2 4 5" xfId="14272"/>
    <cellStyle name="注释 3 2 8" xfId="14273"/>
    <cellStyle name="注释 3 2 9" xfId="14274"/>
    <cellStyle name="注释 3 3 2" xfId="14275"/>
    <cellStyle name="注释 3 3 2 2" xfId="14276"/>
    <cellStyle name="注释 3 3 2 3" xfId="14277"/>
    <cellStyle name="注释 3 3 2 4" xfId="14278"/>
    <cellStyle name="注释 3 3 2 5" xfId="14279"/>
    <cellStyle name="注释 3 3 3" xfId="14280"/>
    <cellStyle name="注释 3 3 3 10" xfId="14281"/>
    <cellStyle name="注释 3 3 3 11" xfId="14282"/>
    <cellStyle name="注释 3 3 3 12" xfId="14283"/>
    <cellStyle name="注释 3 3 3 13" xfId="14284"/>
    <cellStyle name="注释 3 3 3 2" xfId="14285"/>
    <cellStyle name="注释 3 3 3 3" xfId="14286"/>
    <cellStyle name="注释 3 3 3 4" xfId="14287"/>
    <cellStyle name="注释 3 3 3 5" xfId="14288"/>
    <cellStyle name="注释 3 3 3 6" xfId="14289"/>
    <cellStyle name="注释 3 3 3 7" xfId="14290"/>
    <cellStyle name="注释 3 3 3 8" xfId="14291"/>
    <cellStyle name="注释 3 3 3 9" xfId="14292"/>
    <cellStyle name="注释 3 3 4" xfId="14293"/>
    <cellStyle name="注释 3 3 5" xfId="14294"/>
    <cellStyle name="注释 3 3 6" xfId="14295"/>
    <cellStyle name="注释 3 3 7" xfId="14296"/>
    <cellStyle name="注释 3 3 8" xfId="14297"/>
    <cellStyle name="注释 3 3 9" xfId="14298"/>
    <cellStyle name="注释 3 4 10" xfId="14299"/>
    <cellStyle name="注释 3 4 11" xfId="14300"/>
    <cellStyle name="注释 3 4 12" xfId="14301"/>
    <cellStyle name="注释 3 4 13" xfId="14302"/>
    <cellStyle name="注释 3 4 14" xfId="14303"/>
    <cellStyle name="注释 3 4 15" xfId="14304"/>
    <cellStyle name="注释 3 4 2" xfId="14305"/>
    <cellStyle name="注释 3 4 2 2" xfId="14306"/>
    <cellStyle name="注释 3 4 2 3" xfId="14307"/>
    <cellStyle name="注释 3 4 2 4" xfId="14308"/>
    <cellStyle name="注释 3 4 2 5" xfId="14309"/>
    <cellStyle name="注释 3 4 3 2" xfId="14310"/>
    <cellStyle name="注释 3 4 3 3" xfId="14311"/>
    <cellStyle name="注释 3 4 3 4" xfId="14312"/>
    <cellStyle name="注释 3 4 3 5" xfId="14313"/>
    <cellStyle name="注释 3 4 3 6" xfId="14314"/>
    <cellStyle name="注释 3 4 3 7" xfId="14315"/>
    <cellStyle name="注释 3 4 3 8" xfId="14316"/>
    <cellStyle name="注释 3 4 3 9" xfId="14317"/>
    <cellStyle name="注释 3 4 7" xfId="14318"/>
    <cellStyle name="注释 3 4 8" xfId="14319"/>
    <cellStyle name="注释 3 4 9" xfId="14320"/>
    <cellStyle name="注释 3 5 2" xfId="14321"/>
    <cellStyle name="注释 3 6 2" xfId="14322"/>
    <cellStyle name="注释 4 14" xfId="14323"/>
    <cellStyle name="注释 4 15" xfId="14324"/>
    <cellStyle name="注释 4 16" xfId="14325"/>
    <cellStyle name="注释 4 17" xfId="14326"/>
    <cellStyle name="注释 4 18" xfId="14327"/>
    <cellStyle name="注释 4 2 12" xfId="14328"/>
    <cellStyle name="注释 4 2 13" xfId="14329"/>
    <cellStyle name="注释 4 2 14" xfId="14330"/>
    <cellStyle name="注释 4 2 15" xfId="14331"/>
    <cellStyle name="注释 4 2 16" xfId="14332"/>
    <cellStyle name="注释 4 2 2" xfId="14333"/>
    <cellStyle name="注释 4 2 2 10" xfId="14334"/>
    <cellStyle name="注释 4 2 2 11" xfId="14335"/>
    <cellStyle name="注释 4 2 2 12" xfId="14336"/>
    <cellStyle name="注释 4 2 2 13" xfId="14337"/>
    <cellStyle name="注释 4 2 2 14" xfId="14338"/>
    <cellStyle name="注释 4 2 2 15" xfId="14339"/>
    <cellStyle name="注释 4 2 2 2" xfId="14340"/>
    <cellStyle name="注释 4 2 2 3" xfId="14341"/>
    <cellStyle name="注释 4 2 2 3 10" xfId="14342"/>
    <cellStyle name="注释 4 2 2 3 11" xfId="14343"/>
    <cellStyle name="注释 4 2 2 3 12" xfId="14344"/>
    <cellStyle name="注释 4 2 2 3 13" xfId="14345"/>
    <cellStyle name="注释 4 2 2 3 2" xfId="14346"/>
    <cellStyle name="注释 4 2 2 3 3" xfId="14347"/>
    <cellStyle name="注释 4 2 2 3 4" xfId="14348"/>
    <cellStyle name="注释 4 2 2 3 5" xfId="14349"/>
    <cellStyle name="注释 4 2 2 3 6" xfId="14350"/>
    <cellStyle name="注释 4 2 2 3 7" xfId="14351"/>
    <cellStyle name="注释 4 2 2 3 8" xfId="14352"/>
    <cellStyle name="注释 4 2 2 3 9" xfId="14353"/>
    <cellStyle name="注释 4 2 2 4" xfId="14354"/>
    <cellStyle name="注释 4 2 3" xfId="14355"/>
    <cellStyle name="注释 4 2 3 2" xfId="14356"/>
    <cellStyle name="注释 4 2 3 3" xfId="14357"/>
    <cellStyle name="注释 4 2 3 4" xfId="14358"/>
    <cellStyle name="注释 4 2 4" xfId="14359"/>
    <cellStyle name="注释 4 2 4 10" xfId="14360"/>
    <cellStyle name="注释 4 2 4 11" xfId="14361"/>
    <cellStyle name="注释 4 2 4 12" xfId="14362"/>
    <cellStyle name="注释 4 2 4 13" xfId="14363"/>
    <cellStyle name="注释 4 2 4 2" xfId="14364"/>
    <cellStyle name="注释 4 2 4 3" xfId="14365"/>
    <cellStyle name="注释 4 2 4 4" xfId="14366"/>
    <cellStyle name="注释 4 2 5" xfId="14367"/>
    <cellStyle name="注释 4 2 6" xfId="14368"/>
    <cellStyle name="注释 4 2 7" xfId="14369"/>
    <cellStyle name="注释 4 2 8" xfId="14370"/>
    <cellStyle name="注释 4 2 9" xfId="14371"/>
    <cellStyle name="注释 4 3 10" xfId="14372"/>
    <cellStyle name="注释 4 3 2" xfId="14373"/>
    <cellStyle name="注释 4 3 2 2" xfId="14374"/>
    <cellStyle name="注释 4 3 2 3" xfId="14375"/>
    <cellStyle name="注释 4 3 2 4" xfId="14376"/>
    <cellStyle name="注释 4 3 3" xfId="14377"/>
    <cellStyle name="注释 4 3 3 10" xfId="14378"/>
    <cellStyle name="注释 4 3 3 2" xfId="14379"/>
    <cellStyle name="注释 4 3 3 3" xfId="14380"/>
    <cellStyle name="注释 4 3 3 4" xfId="14381"/>
    <cellStyle name="注释 4 3 4" xfId="14382"/>
    <cellStyle name="注释 4 3 5" xfId="14383"/>
    <cellStyle name="注释 4 3 6" xfId="14384"/>
    <cellStyle name="注释 4 3 7" xfId="14385"/>
    <cellStyle name="注释 4 3 8" xfId="14386"/>
    <cellStyle name="注释 4 3 9" xfId="14387"/>
    <cellStyle name="注释 4 4 10" xfId="14388"/>
    <cellStyle name="注释 4 4 15" xfId="14389"/>
    <cellStyle name="注释 4 4 2 2" xfId="14390"/>
    <cellStyle name="注释 4 4 2 3" xfId="14391"/>
    <cellStyle name="注释 4 4 2 4" xfId="14392"/>
    <cellStyle name="注释 4 4 3 10" xfId="14393"/>
    <cellStyle name="注释 4 4 3 11" xfId="14394"/>
    <cellStyle name="注释 4 4 3 12" xfId="14395"/>
    <cellStyle name="注释 4 4 3 13" xfId="14396"/>
    <cellStyle name="注释 4 4 3 2" xfId="14397"/>
    <cellStyle name="注释 4 4 3 3" xfId="14398"/>
    <cellStyle name="注释 4 4 7" xfId="14399"/>
    <cellStyle name="注释 4 4 8" xfId="14400"/>
    <cellStyle name="注释 4 4 9" xfId="14401"/>
    <cellStyle name="注释 4 6 2" xfId="14402"/>
    <cellStyle name="注释 5 15" xfId="14403"/>
    <cellStyle name="注释 5 16" xfId="14404"/>
    <cellStyle name="注释 5 17" xfId="14405"/>
    <cellStyle name="注释 5 2 10" xfId="14406"/>
    <cellStyle name="注释 5 2 11" xfId="14407"/>
    <cellStyle name="注释 5 2 13" xfId="14408"/>
    <cellStyle name="注释 5 2 14" xfId="14409"/>
    <cellStyle name="注释 5 2 15" xfId="14410"/>
    <cellStyle name="注释 5 2 2" xfId="14411"/>
    <cellStyle name="注释 5 2 3" xfId="14412"/>
    <cellStyle name="注释 5 2 3 10" xfId="14413"/>
    <cellStyle name="注释 5 2 3 11" xfId="14414"/>
    <cellStyle name="注释 5 2 3 12" xfId="14415"/>
    <cellStyle name="注释 5 2 3 13" xfId="14416"/>
    <cellStyle name="注释 5 2 3 2" xfId="14417"/>
    <cellStyle name="注释 5 2 3 3" xfId="14418"/>
    <cellStyle name="注释 5 2 3 4" xfId="14419"/>
    <cellStyle name="注释 5 2 3 6" xfId="14420"/>
    <cellStyle name="注释 5 2 3 7" xfId="14421"/>
    <cellStyle name="注释 5 2 3 8" xfId="14422"/>
    <cellStyle name="注释 5 2 3 9" xfId="14423"/>
    <cellStyle name="注释 5 2 4" xfId="14424"/>
    <cellStyle name="注释 5 2 5" xfId="14425"/>
    <cellStyle name="注释 5 2 6" xfId="14426"/>
    <cellStyle name="注释 5 2 7" xfId="14427"/>
    <cellStyle name="注释 5 2 8" xfId="14428"/>
    <cellStyle name="注释 5 2 9" xfId="14429"/>
    <cellStyle name="注释 5 3 10" xfId="14430"/>
    <cellStyle name="注释 5 3 11" xfId="14431"/>
    <cellStyle name="注释 5 3 12" xfId="14432"/>
    <cellStyle name="注释 5 3 13" xfId="14433"/>
    <cellStyle name="注释 5 3 14" xfId="14434"/>
    <cellStyle name="注释 5 3 15" xfId="14435"/>
    <cellStyle name="注释 5 3 2" xfId="14436"/>
    <cellStyle name="注释 5 3 2 5" xfId="14437"/>
    <cellStyle name="注释 5 3 3" xfId="14438"/>
    <cellStyle name="注释 5 3 3 2" xfId="14439"/>
    <cellStyle name="注释 5 3 3 3" xfId="14440"/>
    <cellStyle name="注释 5 3 3 4" xfId="14441"/>
    <cellStyle name="注释 5 3 3 5" xfId="14442"/>
    <cellStyle name="注释 5 3 3 6" xfId="14443"/>
    <cellStyle name="注释 5 3 3 7" xfId="14444"/>
    <cellStyle name="注释 5 3 3 8" xfId="14445"/>
    <cellStyle name="注释 5 3 3 9" xfId="14446"/>
    <cellStyle name="注释 5 3 4" xfId="14447"/>
    <cellStyle name="注释 5 3 5" xfId="14448"/>
    <cellStyle name="注释 5 3 6" xfId="14449"/>
    <cellStyle name="注释 5 3 7" xfId="14450"/>
    <cellStyle name="注释 5 3 8" xfId="14451"/>
    <cellStyle name="注释 5 3 9" xfId="14452"/>
    <cellStyle name="注释 5 4 2" xfId="14453"/>
    <cellStyle name="注释 5 4 3" xfId="14454"/>
    <cellStyle name="注释 5 4 4" xfId="14455"/>
    <cellStyle name="注释 5 4 5" xfId="14456"/>
    <cellStyle name="注释 5 5 2" xfId="14457"/>
    <cellStyle name="注释 6 12" xfId="14458"/>
    <cellStyle name="注释 6 13" xfId="14459"/>
    <cellStyle name="注释 6 14" xfId="14460"/>
    <cellStyle name="注释 6 15" xfId="14461"/>
    <cellStyle name="注释 6 2 5" xfId="14462"/>
    <cellStyle name="注释 6 3 10" xfId="14463"/>
    <cellStyle name="注释 6 3 11" xfId="14464"/>
    <cellStyle name="注释 6 3 12" xfId="14465"/>
    <cellStyle name="注释 6 3 13" xfId="14466"/>
    <cellStyle name="注释 6 3 2" xfId="14467"/>
    <cellStyle name="注释 6 3 3" xfId="14468"/>
    <cellStyle name="注释 6 3 4" xfId="14469"/>
    <cellStyle name="注释 6 3 5" xfId="14470"/>
    <cellStyle name="注释 6 3 6" xfId="14471"/>
    <cellStyle name="注释 6 3 7" xfId="14472"/>
    <cellStyle name="注释 6 3 8" xfId="14473"/>
    <cellStyle name="注释 6 3 9" xfId="14474"/>
    <cellStyle name="注释 6 5" xfId="14475"/>
    <cellStyle name="注释 7 11" xfId="14476"/>
    <cellStyle name="注释 7 12" xfId="14477"/>
    <cellStyle name="注释 7 13" xfId="14478"/>
    <cellStyle name="注释 7 2" xfId="14479"/>
    <cellStyle name="注释 7 2 2" xfId="14480"/>
    <cellStyle name="注释 7 2 3" xfId="14481"/>
    <cellStyle name="注释 7 2 4" xfId="14482"/>
    <cellStyle name="注释 7 2 5" xfId="14483"/>
    <cellStyle name="注释 7 3" xfId="14484"/>
    <cellStyle name="注释 7 3 10" xfId="14485"/>
    <cellStyle name="注释 7 3 11" xfId="14486"/>
    <cellStyle name="注释 7 3 12" xfId="14487"/>
    <cellStyle name="注释 7 3 13" xfId="14488"/>
    <cellStyle name="注释 7 3 2" xfId="14489"/>
    <cellStyle name="注释 7 3 3" xfId="14490"/>
    <cellStyle name="注释 7 3 4" xfId="14491"/>
    <cellStyle name="注释 7 3 5" xfId="14492"/>
    <cellStyle name="注释 7 3 6" xfId="14493"/>
    <cellStyle name="注释 7 3 7" xfId="14494"/>
    <cellStyle name="注释 7 3 8" xfId="14495"/>
    <cellStyle name="注释 7 4" xfId="14496"/>
    <cellStyle name="注释 7 5" xfId="14497"/>
    <cellStyle name="注释 7 6" xfId="14498"/>
    <cellStyle name="注释 7 7" xfId="14499"/>
    <cellStyle name="注释 7 8" xfId="14500"/>
    <cellStyle name="注释 7 9" xfId="14501"/>
    <cellStyle name="注释 8 10" xfId="14502"/>
    <cellStyle name="注释 8 11" xfId="14503"/>
    <cellStyle name="注释 8 12" xfId="14504"/>
    <cellStyle name="注释 8 13" xfId="14505"/>
    <cellStyle name="注释 8 3" xfId="14506"/>
    <cellStyle name="注释 8 4" xfId="14507"/>
    <cellStyle name="注释 8 5" xfId="14508"/>
    <cellStyle name="注释 8 6" xfId="14509"/>
    <cellStyle name="注释 8 7" xfId="14510"/>
    <cellStyle name="注释 8 8" xfId="14511"/>
    <cellStyle name="注释 8 9" xfId="14512"/>
    <cellStyle name="常规 16" xfId="14513"/>
    <cellStyle name="常规_2007年云南省向人大报送政府收支预算表格式编制过程表 2" xfId="14514"/>
    <cellStyle name="常规 19 2 2" xfId="14515"/>
    <cellStyle name="常规_2007年云南省向人大报送政府收支预算表格式编制过程表" xfId="14516"/>
  </cellStyles>
  <tableStyles count="0" defaultTableStyle="TableStyleMedium9"/>
  <colors>
    <mruColors>
      <color rgb="00F4C966"/>
      <color rgb="00FFFFFF"/>
      <color rgb="00F1FC72"/>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rgb="FF00B050"/>
    <pageSetUpPr fitToPage="1"/>
  </sheetPr>
  <dimension ref="A1:G104"/>
  <sheetViews>
    <sheetView showGridLines="0" showZeros="0" workbookViewId="0">
      <pane ySplit="5" topLeftCell="A6" activePane="bottomLeft" state="frozen"/>
      <selection/>
      <selection pane="bottomLeft" activeCell="B22" sqref="B22"/>
    </sheetView>
  </sheetViews>
  <sheetFormatPr defaultColWidth="8.75" defaultRowHeight="15.75" outlineLevelCol="6"/>
  <cols>
    <col min="1" max="1" width="10.75" style="83" customWidth="1"/>
    <col min="2" max="2" width="34.5" style="282" customWidth="1"/>
    <col min="3" max="6" width="14.125" style="313" customWidth="1"/>
    <col min="7" max="7" width="14.125" style="406" customWidth="1"/>
    <col min="8" max="16384" width="8.75" style="83"/>
  </cols>
  <sheetData>
    <row r="1" s="83" customFormat="1" ht="20" customHeight="1" spans="1:7">
      <c r="A1" s="386" t="s">
        <v>0</v>
      </c>
      <c r="C1" s="90"/>
      <c r="D1" s="90"/>
      <c r="G1" s="91"/>
    </row>
    <row r="2" s="84" customFormat="1" ht="30" customHeight="1" spans="1:7">
      <c r="A2" s="92" t="s">
        <v>1</v>
      </c>
      <c r="B2" s="93"/>
      <c r="C2" s="93"/>
      <c r="D2" s="93"/>
      <c r="E2" s="93"/>
      <c r="F2" s="93"/>
      <c r="G2" s="93"/>
    </row>
    <row r="3" s="83" customFormat="1" ht="20" customHeight="1" spans="1:7">
      <c r="A3" s="312"/>
      <c r="B3" s="353" t="str">
        <f>""</f>
        <v/>
      </c>
      <c r="C3" s="407"/>
      <c r="D3" s="354"/>
      <c r="E3" s="387"/>
      <c r="G3" s="32" t="s">
        <v>2</v>
      </c>
    </row>
    <row r="4" ht="20" customHeight="1" spans="1:7">
      <c r="A4" s="247" t="s">
        <v>3</v>
      </c>
      <c r="B4" s="283" t="s">
        <v>4</v>
      </c>
      <c r="C4" s="229" t="s">
        <v>5</v>
      </c>
      <c r="D4" s="229" t="s">
        <v>6</v>
      </c>
      <c r="E4" s="229" t="s">
        <v>7</v>
      </c>
      <c r="F4" s="229" t="s">
        <v>8</v>
      </c>
      <c r="G4" s="408" t="s">
        <v>9</v>
      </c>
    </row>
    <row r="5" ht="20" customHeight="1" spans="1:7">
      <c r="A5" s="250"/>
      <c r="B5" s="283"/>
      <c r="C5" s="229"/>
      <c r="D5" s="229"/>
      <c r="E5" s="229"/>
      <c r="F5" s="229"/>
      <c r="G5" s="408"/>
    </row>
    <row r="6" ht="25" customHeight="1" spans="1:7">
      <c r="A6" s="251">
        <v>101</v>
      </c>
      <c r="B6" s="317" t="s">
        <v>10</v>
      </c>
      <c r="C6" s="318">
        <f>SUM(C7:C20)</f>
        <v>32853</v>
      </c>
      <c r="D6" s="318">
        <f>SUM(D7:D20)</f>
        <v>35497</v>
      </c>
      <c r="E6" s="318">
        <f>SUM(E7:E20)</f>
        <v>36141</v>
      </c>
      <c r="F6" s="286">
        <f>IF(ISERROR(E6/C6),"",E6/C6)</f>
        <v>1.1</v>
      </c>
      <c r="G6" s="286">
        <f>IF(ISERROR(E6/D6),"",E6/D6)</f>
        <v>1.018</v>
      </c>
    </row>
    <row r="7" ht="25" customHeight="1" spans="1:7">
      <c r="A7" s="251">
        <v>1010101</v>
      </c>
      <c r="B7" s="320" t="s">
        <v>11</v>
      </c>
      <c r="C7" s="321">
        <v>13975</v>
      </c>
      <c r="D7" s="185">
        <v>15829</v>
      </c>
      <c r="E7" s="321">
        <v>16631</v>
      </c>
      <c r="F7" s="144">
        <f>IF(ISERROR(E7/C7),"",E7/C7)</f>
        <v>1.19</v>
      </c>
      <c r="G7" s="144">
        <f>IF(ISERROR(E7/D7),"",E7/D7)</f>
        <v>1.051</v>
      </c>
    </row>
    <row r="8" ht="25" customHeight="1" spans="1:7">
      <c r="A8" s="251">
        <v>10104</v>
      </c>
      <c r="B8" s="320" t="s">
        <v>12</v>
      </c>
      <c r="C8" s="321">
        <v>915</v>
      </c>
      <c r="D8" s="185">
        <v>708</v>
      </c>
      <c r="E8" s="321">
        <v>685</v>
      </c>
      <c r="F8" s="144">
        <f t="shared" ref="F8:F49" si="0">IF(ISERROR(E8/C8),"",E8/C8)</f>
        <v>0.749</v>
      </c>
      <c r="G8" s="144">
        <f>IF(ISERROR(E8/D8),"",E8/D8)</f>
        <v>0.968</v>
      </c>
    </row>
    <row r="9" ht="25" customHeight="1" spans="1:7">
      <c r="A9" s="251">
        <v>10106</v>
      </c>
      <c r="B9" s="320" t="s">
        <v>13</v>
      </c>
      <c r="C9" s="321">
        <v>410</v>
      </c>
      <c r="D9" s="185">
        <v>300</v>
      </c>
      <c r="E9" s="321">
        <v>322</v>
      </c>
      <c r="F9" s="144">
        <f t="shared" si="0"/>
        <v>0.785</v>
      </c>
      <c r="G9" s="144">
        <f t="shared" ref="G8:G49" si="1">IF(ISERROR(E9/D9),"",E9/D9)</f>
        <v>1.073</v>
      </c>
    </row>
    <row r="10" ht="25" customHeight="1" spans="1:7">
      <c r="A10" s="251">
        <v>10107</v>
      </c>
      <c r="B10" s="320" t="s">
        <v>14</v>
      </c>
      <c r="C10" s="321">
        <v>1010</v>
      </c>
      <c r="D10" s="185">
        <v>1119</v>
      </c>
      <c r="E10" s="321">
        <v>1090</v>
      </c>
      <c r="F10" s="144">
        <f t="shared" si="0"/>
        <v>1.079</v>
      </c>
      <c r="G10" s="144">
        <f t="shared" si="1"/>
        <v>0.974</v>
      </c>
    </row>
    <row r="11" ht="25" customHeight="1" spans="1:7">
      <c r="A11" s="251">
        <v>10109</v>
      </c>
      <c r="B11" s="320" t="s">
        <v>15</v>
      </c>
      <c r="C11" s="321">
        <v>1270</v>
      </c>
      <c r="D11" s="185">
        <v>1871</v>
      </c>
      <c r="E11" s="321">
        <v>1620</v>
      </c>
      <c r="F11" s="144">
        <f t="shared" si="0"/>
        <v>1.276</v>
      </c>
      <c r="G11" s="144">
        <f t="shared" si="1"/>
        <v>0.866</v>
      </c>
    </row>
    <row r="12" ht="25" customHeight="1" spans="1:7">
      <c r="A12" s="251">
        <v>10110</v>
      </c>
      <c r="B12" s="320" t="s">
        <v>16</v>
      </c>
      <c r="C12" s="321">
        <v>545</v>
      </c>
      <c r="D12" s="185">
        <v>408</v>
      </c>
      <c r="E12" s="321">
        <v>427</v>
      </c>
      <c r="F12" s="144">
        <f t="shared" si="0"/>
        <v>0.783</v>
      </c>
      <c r="G12" s="144">
        <f t="shared" si="1"/>
        <v>1.047</v>
      </c>
    </row>
    <row r="13" ht="25" customHeight="1" spans="1:7">
      <c r="A13" s="251">
        <v>10111</v>
      </c>
      <c r="B13" s="320" t="s">
        <v>17</v>
      </c>
      <c r="C13" s="321">
        <v>355</v>
      </c>
      <c r="D13" s="185">
        <v>395</v>
      </c>
      <c r="E13" s="321">
        <v>403</v>
      </c>
      <c r="F13" s="144">
        <f t="shared" si="0"/>
        <v>1.135</v>
      </c>
      <c r="G13" s="144">
        <f t="shared" si="1"/>
        <v>1.02</v>
      </c>
    </row>
    <row r="14" ht="25" customHeight="1" spans="1:7">
      <c r="A14" s="251">
        <v>10112</v>
      </c>
      <c r="B14" s="320" t="s">
        <v>18</v>
      </c>
      <c r="C14" s="321">
        <v>320</v>
      </c>
      <c r="D14" s="185">
        <v>313</v>
      </c>
      <c r="E14" s="321">
        <v>338</v>
      </c>
      <c r="F14" s="144">
        <f t="shared" si="0"/>
        <v>1.056</v>
      </c>
      <c r="G14" s="144">
        <f t="shared" si="1"/>
        <v>1.08</v>
      </c>
    </row>
    <row r="15" ht="25" customHeight="1" spans="1:7">
      <c r="A15" s="251">
        <v>10113</v>
      </c>
      <c r="B15" s="320" t="s">
        <v>19</v>
      </c>
      <c r="C15" s="321">
        <v>1380</v>
      </c>
      <c r="D15" s="185">
        <v>1335</v>
      </c>
      <c r="E15" s="321">
        <v>1305</v>
      </c>
      <c r="F15" s="144">
        <f t="shared" si="0"/>
        <v>0.946</v>
      </c>
      <c r="G15" s="144">
        <f t="shared" si="1"/>
        <v>0.978</v>
      </c>
    </row>
    <row r="16" ht="25" customHeight="1" spans="1:7">
      <c r="A16" s="251">
        <v>10114</v>
      </c>
      <c r="B16" s="320" t="s">
        <v>20</v>
      </c>
      <c r="C16" s="321">
        <v>860</v>
      </c>
      <c r="D16" s="185">
        <v>892</v>
      </c>
      <c r="E16" s="321">
        <v>897</v>
      </c>
      <c r="F16" s="144">
        <f t="shared" si="0"/>
        <v>1.043</v>
      </c>
      <c r="G16" s="144">
        <f t="shared" si="1"/>
        <v>1.006</v>
      </c>
    </row>
    <row r="17" ht="25" customHeight="1" spans="1:7">
      <c r="A17" s="251">
        <v>10118</v>
      </c>
      <c r="B17" s="320" t="s">
        <v>21</v>
      </c>
      <c r="C17" s="321">
        <v>3253</v>
      </c>
      <c r="D17" s="185">
        <v>1031</v>
      </c>
      <c r="E17" s="321">
        <v>1031</v>
      </c>
      <c r="F17" s="144">
        <f t="shared" si="0"/>
        <v>0.317</v>
      </c>
      <c r="G17" s="144">
        <f t="shared" si="1"/>
        <v>1</v>
      </c>
    </row>
    <row r="18" ht="25" customHeight="1" spans="1:7">
      <c r="A18" s="251">
        <v>10119</v>
      </c>
      <c r="B18" s="320" t="s">
        <v>22</v>
      </c>
      <c r="C18" s="321">
        <v>845</v>
      </c>
      <c r="D18" s="185">
        <v>2301</v>
      </c>
      <c r="E18" s="321">
        <v>2386</v>
      </c>
      <c r="F18" s="144">
        <f t="shared" si="0"/>
        <v>2.824</v>
      </c>
      <c r="G18" s="144">
        <f t="shared" si="1"/>
        <v>1.037</v>
      </c>
    </row>
    <row r="19" ht="25" customHeight="1" spans="1:7">
      <c r="A19" s="251">
        <v>10120</v>
      </c>
      <c r="B19" s="320" t="s">
        <v>23</v>
      </c>
      <c r="C19" s="321">
        <v>7500</v>
      </c>
      <c r="D19" s="185">
        <v>8769</v>
      </c>
      <c r="E19" s="321">
        <v>8769</v>
      </c>
      <c r="F19" s="144">
        <f t="shared" si="0"/>
        <v>1.169</v>
      </c>
      <c r="G19" s="144">
        <f t="shared" si="1"/>
        <v>1</v>
      </c>
    </row>
    <row r="20" ht="25" customHeight="1" spans="1:7">
      <c r="A20" s="251">
        <v>10121</v>
      </c>
      <c r="B20" s="320" t="s">
        <v>24</v>
      </c>
      <c r="C20" s="321">
        <v>215</v>
      </c>
      <c r="D20" s="185">
        <v>226</v>
      </c>
      <c r="E20" s="321">
        <v>237</v>
      </c>
      <c r="F20" s="144">
        <f t="shared" si="0"/>
        <v>1.102</v>
      </c>
      <c r="G20" s="144">
        <f t="shared" si="1"/>
        <v>1.049</v>
      </c>
    </row>
    <row r="21" ht="25" customHeight="1" spans="1:7">
      <c r="A21" s="251">
        <v>103</v>
      </c>
      <c r="B21" s="317" t="s">
        <v>25</v>
      </c>
      <c r="C21" s="318">
        <f>SUM(C22:C27)</f>
        <v>8685</v>
      </c>
      <c r="D21" s="318">
        <f>SUM(D22:D27)</f>
        <v>7953</v>
      </c>
      <c r="E21" s="318">
        <f>SUM(E22:E27)</f>
        <v>7811</v>
      </c>
      <c r="F21" s="286">
        <f t="shared" si="0"/>
        <v>0.899</v>
      </c>
      <c r="G21" s="286">
        <f t="shared" si="1"/>
        <v>0.982</v>
      </c>
    </row>
    <row r="22" ht="25" customHeight="1" spans="1:7">
      <c r="A22" s="251">
        <v>10302</v>
      </c>
      <c r="B22" s="320" t="s">
        <v>26</v>
      </c>
      <c r="C22" s="323">
        <v>1479</v>
      </c>
      <c r="D22" s="185">
        <v>1512</v>
      </c>
      <c r="E22" s="323">
        <v>1720</v>
      </c>
      <c r="F22" s="144">
        <f t="shared" si="0"/>
        <v>1.163</v>
      </c>
      <c r="G22" s="144">
        <f t="shared" si="1"/>
        <v>1.138</v>
      </c>
    </row>
    <row r="23" ht="25" customHeight="1" spans="1:7">
      <c r="A23" s="251">
        <v>10304</v>
      </c>
      <c r="B23" s="320" t="s">
        <v>27</v>
      </c>
      <c r="C23" s="323">
        <v>580</v>
      </c>
      <c r="D23" s="185">
        <v>1186</v>
      </c>
      <c r="E23" s="323">
        <v>1148</v>
      </c>
      <c r="F23" s="144">
        <f t="shared" si="0"/>
        <v>1.979</v>
      </c>
      <c r="G23" s="144">
        <f t="shared" si="1"/>
        <v>0.968</v>
      </c>
    </row>
    <row r="24" ht="25" customHeight="1" spans="1:7">
      <c r="A24" s="251">
        <v>10305</v>
      </c>
      <c r="B24" s="320" t="s">
        <v>28</v>
      </c>
      <c r="C24" s="323">
        <v>1850</v>
      </c>
      <c r="D24" s="185">
        <v>2450</v>
      </c>
      <c r="E24" s="323">
        <v>1924</v>
      </c>
      <c r="F24" s="144">
        <f t="shared" si="0"/>
        <v>1.04</v>
      </c>
      <c r="G24" s="144">
        <f t="shared" si="1"/>
        <v>0.785</v>
      </c>
    </row>
    <row r="25" ht="30" customHeight="1" spans="1:7">
      <c r="A25" s="251">
        <v>10307</v>
      </c>
      <c r="B25" s="320" t="s">
        <v>29</v>
      </c>
      <c r="C25" s="323">
        <v>4126</v>
      </c>
      <c r="D25" s="185">
        <v>2318</v>
      </c>
      <c r="E25" s="323">
        <v>2526</v>
      </c>
      <c r="F25" s="144">
        <f t="shared" si="0"/>
        <v>0.612</v>
      </c>
      <c r="G25" s="144">
        <f t="shared" si="1"/>
        <v>1.09</v>
      </c>
    </row>
    <row r="26" ht="25" customHeight="1" spans="1:7">
      <c r="A26" s="251">
        <v>10309</v>
      </c>
      <c r="B26" s="320" t="s">
        <v>30</v>
      </c>
      <c r="C26" s="323">
        <v>650</v>
      </c>
      <c r="D26" s="185">
        <v>487</v>
      </c>
      <c r="E26" s="392">
        <v>487</v>
      </c>
      <c r="F26" s="144">
        <f t="shared" si="0"/>
        <v>0.749</v>
      </c>
      <c r="G26" s="144">
        <f t="shared" si="1"/>
        <v>1</v>
      </c>
    </row>
    <row r="27" ht="25" customHeight="1" spans="1:7">
      <c r="A27" s="251">
        <v>10399</v>
      </c>
      <c r="B27" s="320" t="s">
        <v>31</v>
      </c>
      <c r="C27" s="324">
        <v>0</v>
      </c>
      <c r="D27" s="185"/>
      <c r="E27" s="324">
        <v>6</v>
      </c>
      <c r="F27" s="144" t="str">
        <f t="shared" si="0"/>
        <v/>
      </c>
      <c r="G27" s="144" t="str">
        <f t="shared" si="1"/>
        <v/>
      </c>
    </row>
    <row r="28" ht="25" customHeight="1" spans="1:7">
      <c r="A28" s="251"/>
      <c r="B28" s="325" t="s">
        <v>32</v>
      </c>
      <c r="C28" s="318">
        <f>SUM(C6,C21)</f>
        <v>41538</v>
      </c>
      <c r="D28" s="318">
        <f>SUM(D6,D21)</f>
        <v>43450</v>
      </c>
      <c r="E28" s="318">
        <f>SUM(E6,E21)</f>
        <v>43952</v>
      </c>
      <c r="F28" s="286">
        <f t="shared" si="0"/>
        <v>1.058</v>
      </c>
      <c r="G28" s="286">
        <f t="shared" si="1"/>
        <v>1.012</v>
      </c>
    </row>
    <row r="29" ht="25" customHeight="1" spans="1:7">
      <c r="A29" s="251">
        <v>110</v>
      </c>
      <c r="B29" s="326" t="s">
        <v>33</v>
      </c>
      <c r="C29" s="318">
        <f>SUM(C30,C34,C61)</f>
        <v>191050</v>
      </c>
      <c r="D29" s="318">
        <f>SUM(D30,D34,D61)</f>
        <v>202746</v>
      </c>
      <c r="E29" s="318">
        <f>SUM(E30,E61,E34)</f>
        <v>237882</v>
      </c>
      <c r="F29" s="286">
        <f t="shared" si="0"/>
        <v>1.245</v>
      </c>
      <c r="G29" s="286">
        <f t="shared" si="1"/>
        <v>1.173</v>
      </c>
    </row>
    <row r="30" ht="25" customHeight="1" spans="1:7">
      <c r="A30" s="251">
        <v>11001</v>
      </c>
      <c r="B30" s="327" t="s">
        <v>34</v>
      </c>
      <c r="C30" s="318">
        <f>SUM(C31:C33)</f>
        <v>2850</v>
      </c>
      <c r="D30" s="318">
        <f>SUM(D31:D33)</f>
        <v>2850</v>
      </c>
      <c r="E30" s="318">
        <f>SUM(E31:E33)</f>
        <v>2850</v>
      </c>
      <c r="F30" s="286">
        <f t="shared" si="0"/>
        <v>1</v>
      </c>
      <c r="G30" s="286">
        <f t="shared" si="1"/>
        <v>1</v>
      </c>
    </row>
    <row r="31" ht="25" customHeight="1" spans="1:7">
      <c r="A31" s="251">
        <v>1100102</v>
      </c>
      <c r="B31" s="328" t="s">
        <v>35</v>
      </c>
      <c r="C31" s="324">
        <v>369</v>
      </c>
      <c r="D31" s="324">
        <v>369</v>
      </c>
      <c r="E31" s="323">
        <v>369</v>
      </c>
      <c r="F31" s="144">
        <f t="shared" si="0"/>
        <v>1</v>
      </c>
      <c r="G31" s="144">
        <f t="shared" si="1"/>
        <v>1</v>
      </c>
    </row>
    <row r="32" ht="30" customHeight="1" spans="1:7">
      <c r="A32" s="251">
        <v>1100104</v>
      </c>
      <c r="B32" s="328" t="s">
        <v>36</v>
      </c>
      <c r="C32" s="323">
        <v>1053</v>
      </c>
      <c r="D32" s="323">
        <v>1053</v>
      </c>
      <c r="E32" s="324">
        <v>1053</v>
      </c>
      <c r="F32" s="144">
        <f t="shared" si="0"/>
        <v>1</v>
      </c>
      <c r="G32" s="144">
        <f t="shared" si="1"/>
        <v>1</v>
      </c>
    </row>
    <row r="33" ht="30" customHeight="1" spans="1:7">
      <c r="A33" s="251">
        <v>1100106</v>
      </c>
      <c r="B33" s="328" t="s">
        <v>37</v>
      </c>
      <c r="C33" s="324">
        <v>1428</v>
      </c>
      <c r="D33" s="324">
        <v>1428</v>
      </c>
      <c r="E33" s="324">
        <v>1428</v>
      </c>
      <c r="F33" s="144">
        <f t="shared" si="0"/>
        <v>1</v>
      </c>
      <c r="G33" s="144">
        <f t="shared" si="1"/>
        <v>1</v>
      </c>
    </row>
    <row r="34" ht="25" customHeight="1" spans="1:7">
      <c r="A34" s="251">
        <v>11002</v>
      </c>
      <c r="B34" s="329" t="s">
        <v>38</v>
      </c>
      <c r="C34" s="318">
        <f>SUM(C35:C60)</f>
        <v>153984</v>
      </c>
      <c r="D34" s="318">
        <f>SUM(D35:D60)</f>
        <v>171757</v>
      </c>
      <c r="E34" s="318">
        <f>SUM(E35:E60)</f>
        <v>187210</v>
      </c>
      <c r="F34" s="286">
        <f t="shared" si="0"/>
        <v>1.216</v>
      </c>
      <c r="G34" s="286">
        <f t="shared" si="1"/>
        <v>1.09</v>
      </c>
    </row>
    <row r="35" ht="25" customHeight="1" spans="1:7">
      <c r="A35" s="251">
        <v>1100201</v>
      </c>
      <c r="B35" s="328" t="s">
        <v>39</v>
      </c>
      <c r="C35" s="323"/>
      <c r="D35" s="323"/>
      <c r="E35" s="323">
        <v>3870</v>
      </c>
      <c r="F35" s="144" t="str">
        <f t="shared" si="0"/>
        <v/>
      </c>
      <c r="G35" s="144" t="str">
        <f t="shared" si="1"/>
        <v/>
      </c>
    </row>
    <row r="36" ht="25" customHeight="1" spans="1:7">
      <c r="A36" s="251">
        <v>1100202</v>
      </c>
      <c r="B36" s="330" t="s">
        <v>40</v>
      </c>
      <c r="C36" s="323">
        <v>36214</v>
      </c>
      <c r="D36" s="185">
        <v>31589</v>
      </c>
      <c r="E36" s="323">
        <v>31589</v>
      </c>
      <c r="F36" s="144">
        <f t="shared" si="0"/>
        <v>0.872</v>
      </c>
      <c r="G36" s="144">
        <f t="shared" si="1"/>
        <v>1</v>
      </c>
    </row>
    <row r="37" ht="30" customHeight="1" spans="1:7">
      <c r="A37" s="251">
        <v>1100207</v>
      </c>
      <c r="B37" s="331" t="s">
        <v>41</v>
      </c>
      <c r="C37" s="323">
        <v>7738</v>
      </c>
      <c r="D37" s="185">
        <v>9738</v>
      </c>
      <c r="E37" s="323">
        <v>9578</v>
      </c>
      <c r="F37" s="144">
        <f t="shared" si="0"/>
        <v>1.238</v>
      </c>
      <c r="G37" s="144">
        <f t="shared" si="1"/>
        <v>0.984</v>
      </c>
    </row>
    <row r="38" ht="25" customHeight="1" spans="1:7">
      <c r="A38" s="251">
        <v>1100208</v>
      </c>
      <c r="B38" s="331" t="s">
        <v>42</v>
      </c>
      <c r="C38" s="323">
        <v>4749</v>
      </c>
      <c r="D38" s="185">
        <v>4914</v>
      </c>
      <c r="E38" s="323">
        <v>7491</v>
      </c>
      <c r="F38" s="144">
        <f t="shared" si="0"/>
        <v>1.577</v>
      </c>
      <c r="G38" s="144">
        <f t="shared" si="1"/>
        <v>1.524</v>
      </c>
    </row>
    <row r="39" ht="28" customHeight="1" spans="1:7">
      <c r="A39" s="251">
        <v>1100214</v>
      </c>
      <c r="B39" s="331" t="s">
        <v>43</v>
      </c>
      <c r="C39" s="323"/>
      <c r="D39" s="323"/>
      <c r="E39" s="323">
        <v>903</v>
      </c>
      <c r="F39" s="144" t="str">
        <f t="shared" si="0"/>
        <v/>
      </c>
      <c r="G39" s="144" t="str">
        <f t="shared" si="1"/>
        <v/>
      </c>
    </row>
    <row r="40" ht="28" customHeight="1" spans="1:7">
      <c r="A40" s="251">
        <v>1100225</v>
      </c>
      <c r="B40" s="331" t="s">
        <v>44</v>
      </c>
      <c r="C40" s="323"/>
      <c r="D40" s="323">
        <v>159</v>
      </c>
      <c r="E40" s="323">
        <v>159</v>
      </c>
      <c r="F40" s="144"/>
      <c r="G40" s="144"/>
    </row>
    <row r="41" ht="28" customHeight="1" spans="1:7">
      <c r="A41" s="251">
        <v>1100226</v>
      </c>
      <c r="B41" s="331" t="s">
        <v>45</v>
      </c>
      <c r="C41" s="323">
        <v>7083</v>
      </c>
      <c r="D41" s="185">
        <v>6756</v>
      </c>
      <c r="E41" s="323">
        <v>6756</v>
      </c>
      <c r="F41" s="144">
        <f>IF(ISERROR(E41/C41),"",E41/C41)</f>
        <v>0.954</v>
      </c>
      <c r="G41" s="144">
        <f>IF(ISERROR(E41/D41),"",E41/D41)</f>
        <v>1</v>
      </c>
    </row>
    <row r="42" ht="28" customHeight="1" spans="1:7">
      <c r="A42" s="251">
        <v>1100227</v>
      </c>
      <c r="B42" s="331" t="s">
        <v>46</v>
      </c>
      <c r="C42" s="323">
        <v>12873</v>
      </c>
      <c r="D42" s="185">
        <v>14581</v>
      </c>
      <c r="E42" s="323">
        <v>9806</v>
      </c>
      <c r="F42" s="144">
        <f>IF(ISERROR(E42/C42),"",E42/C42)</f>
        <v>0.762</v>
      </c>
      <c r="G42" s="144">
        <f>IF(ISERROR(E42/D42),"",E42/D42)</f>
        <v>0.673</v>
      </c>
    </row>
    <row r="43" ht="28" customHeight="1" spans="1:7">
      <c r="A43" s="251">
        <v>1100229</v>
      </c>
      <c r="B43" s="331" t="s">
        <v>47</v>
      </c>
      <c r="C43" s="323">
        <v>706</v>
      </c>
      <c r="D43" s="185">
        <v>790</v>
      </c>
      <c r="E43" s="323">
        <v>1572</v>
      </c>
      <c r="F43" s="144">
        <f>IF(ISERROR(E43/C43),"",E43/C43)</f>
        <v>2.227</v>
      </c>
      <c r="G43" s="144">
        <f>IF(ISERROR(E43/D43),"",E43/D43)</f>
        <v>1.99</v>
      </c>
    </row>
    <row r="44" ht="28" customHeight="1" spans="1:7">
      <c r="A44" s="251">
        <v>1100231</v>
      </c>
      <c r="B44" s="332" t="s">
        <v>48</v>
      </c>
      <c r="C44" s="323">
        <v>18500</v>
      </c>
      <c r="D44" s="185">
        <v>20396</v>
      </c>
      <c r="E44" s="323">
        <v>20396</v>
      </c>
      <c r="F44" s="144">
        <f>IF(ISERROR(E44/C44),"",E44/C44)</f>
        <v>1.102</v>
      </c>
      <c r="G44" s="144">
        <f>IF(ISERROR(E44/D44),"",E44/D44)</f>
        <v>1</v>
      </c>
    </row>
    <row r="45" ht="28" customHeight="1" spans="1:7">
      <c r="A45" s="251">
        <v>1100241</v>
      </c>
      <c r="B45" s="332" t="s">
        <v>49</v>
      </c>
      <c r="C45" s="323"/>
      <c r="D45" s="185"/>
      <c r="E45" s="323"/>
      <c r="F45" s="144"/>
      <c r="G45" s="144"/>
    </row>
    <row r="46" ht="28" customHeight="1" spans="1:7">
      <c r="A46" s="251">
        <v>1100244</v>
      </c>
      <c r="B46" s="331" t="s">
        <v>50</v>
      </c>
      <c r="C46" s="323">
        <v>860</v>
      </c>
      <c r="D46" s="185">
        <v>931</v>
      </c>
      <c r="E46" s="323">
        <v>945</v>
      </c>
      <c r="F46" s="144">
        <f t="shared" ref="F46:F68" si="2">IF(ISERROR(E46/C46),"",E46/C46)</f>
        <v>1.099</v>
      </c>
      <c r="G46" s="144">
        <f t="shared" ref="G46:G60" si="3">IF(ISERROR(E46/D46),"",E46/D46)</f>
        <v>1.015</v>
      </c>
    </row>
    <row r="47" ht="28" customHeight="1" spans="1:7">
      <c r="A47" s="251">
        <v>1100245</v>
      </c>
      <c r="B47" s="331" t="s">
        <v>51</v>
      </c>
      <c r="C47" s="323">
        <v>11834</v>
      </c>
      <c r="D47" s="185">
        <v>12575</v>
      </c>
      <c r="E47" s="323">
        <v>14033</v>
      </c>
      <c r="F47" s="144">
        <f t="shared" si="2"/>
        <v>1.186</v>
      </c>
      <c r="G47" s="144">
        <f t="shared" si="3"/>
        <v>1.116</v>
      </c>
    </row>
    <row r="48" ht="28" customHeight="1" spans="1:7">
      <c r="A48" s="251">
        <v>1100247</v>
      </c>
      <c r="B48" s="331" t="s">
        <v>52</v>
      </c>
      <c r="C48" s="323">
        <v>550</v>
      </c>
      <c r="D48" s="185">
        <v>223</v>
      </c>
      <c r="E48" s="323">
        <v>223</v>
      </c>
      <c r="F48" s="144">
        <f t="shared" si="2"/>
        <v>0.405</v>
      </c>
      <c r="G48" s="144">
        <f t="shared" si="3"/>
        <v>1</v>
      </c>
    </row>
    <row r="49" ht="28" customHeight="1" spans="1:7">
      <c r="A49" s="251">
        <v>1100248</v>
      </c>
      <c r="B49" s="331" t="s">
        <v>53</v>
      </c>
      <c r="C49" s="323">
        <v>21060</v>
      </c>
      <c r="D49" s="185">
        <v>22433</v>
      </c>
      <c r="E49" s="323">
        <v>22984</v>
      </c>
      <c r="F49" s="144">
        <f t="shared" si="2"/>
        <v>1.091</v>
      </c>
      <c r="G49" s="144">
        <f t="shared" si="3"/>
        <v>1.025</v>
      </c>
    </row>
    <row r="50" ht="28" customHeight="1" spans="1:7">
      <c r="A50" s="251">
        <v>1100249</v>
      </c>
      <c r="B50" s="331" t="s">
        <v>54</v>
      </c>
      <c r="C50" s="323">
        <v>11852</v>
      </c>
      <c r="D50" s="185">
        <v>8024</v>
      </c>
      <c r="E50" s="323">
        <v>7250</v>
      </c>
      <c r="F50" s="144">
        <f t="shared" si="2"/>
        <v>0.612</v>
      </c>
      <c r="G50" s="144">
        <f t="shared" si="3"/>
        <v>0.904</v>
      </c>
    </row>
    <row r="51" ht="28" customHeight="1" spans="1:7">
      <c r="A51" s="251">
        <v>1100250</v>
      </c>
      <c r="B51" s="331" t="s">
        <v>55</v>
      </c>
      <c r="C51" s="323">
        <v>2850</v>
      </c>
      <c r="D51" s="185">
        <v>1233</v>
      </c>
      <c r="E51" s="323">
        <v>1612</v>
      </c>
      <c r="F51" s="144">
        <f t="shared" si="2"/>
        <v>0.566</v>
      </c>
      <c r="G51" s="144">
        <f t="shared" si="3"/>
        <v>1.307</v>
      </c>
    </row>
    <row r="52" ht="28" customHeight="1" spans="1:7">
      <c r="A52" s="251">
        <v>1100252</v>
      </c>
      <c r="B52" s="331" t="s">
        <v>56</v>
      </c>
      <c r="C52" s="323">
        <v>9980</v>
      </c>
      <c r="D52" s="185">
        <v>30468</v>
      </c>
      <c r="E52" s="323">
        <v>40081</v>
      </c>
      <c r="F52" s="144">
        <f t="shared" si="2"/>
        <v>4.016</v>
      </c>
      <c r="G52" s="144">
        <f t="shared" si="3"/>
        <v>1.316</v>
      </c>
    </row>
    <row r="53" ht="28" customHeight="1" spans="1:7">
      <c r="A53" s="251">
        <v>1100253</v>
      </c>
      <c r="B53" s="331" t="s">
        <v>57</v>
      </c>
      <c r="C53" s="323">
        <v>5860</v>
      </c>
      <c r="D53" s="185">
        <v>5790</v>
      </c>
      <c r="E53" s="323">
        <v>5790</v>
      </c>
      <c r="F53" s="144">
        <f t="shared" si="2"/>
        <v>0.988</v>
      </c>
      <c r="G53" s="144">
        <f t="shared" si="3"/>
        <v>1</v>
      </c>
    </row>
    <row r="54" ht="28" customHeight="1" spans="1:7">
      <c r="A54" s="251">
        <v>1100258</v>
      </c>
      <c r="B54" s="331" t="s">
        <v>58</v>
      </c>
      <c r="C54" s="323">
        <v>850</v>
      </c>
      <c r="D54" s="185">
        <v>677</v>
      </c>
      <c r="E54" s="323">
        <v>677</v>
      </c>
      <c r="F54" s="144">
        <f t="shared" si="2"/>
        <v>0.796</v>
      </c>
      <c r="G54" s="144">
        <f t="shared" si="3"/>
        <v>1</v>
      </c>
    </row>
    <row r="55" ht="28" customHeight="1" spans="1:7">
      <c r="A55" s="251">
        <v>1100259</v>
      </c>
      <c r="B55" s="331" t="s">
        <v>59</v>
      </c>
      <c r="C55" s="323">
        <v>100</v>
      </c>
      <c r="D55" s="185">
        <v>57</v>
      </c>
      <c r="E55" s="323">
        <v>57</v>
      </c>
      <c r="F55" s="144">
        <f t="shared" si="2"/>
        <v>0.57</v>
      </c>
      <c r="G55" s="144">
        <f t="shared" si="3"/>
        <v>1</v>
      </c>
    </row>
    <row r="56" ht="28" customHeight="1" spans="1:7">
      <c r="A56" s="251">
        <v>1100260</v>
      </c>
      <c r="B56" s="331" t="s">
        <v>60</v>
      </c>
      <c r="C56" s="323"/>
      <c r="D56" s="185">
        <v>97</v>
      </c>
      <c r="E56" s="323">
        <v>97</v>
      </c>
      <c r="F56" s="144" t="str">
        <f t="shared" si="2"/>
        <v/>
      </c>
      <c r="G56" s="144">
        <f t="shared" si="3"/>
        <v>1</v>
      </c>
    </row>
    <row r="57" ht="28" customHeight="1" spans="1:7">
      <c r="A57" s="251">
        <v>1100269</v>
      </c>
      <c r="B57" s="331" t="s">
        <v>61</v>
      </c>
      <c r="C57" s="323"/>
      <c r="D57" s="323"/>
      <c r="E57" s="323"/>
      <c r="F57" s="144" t="str">
        <f t="shared" si="2"/>
        <v/>
      </c>
      <c r="G57" s="144" t="str">
        <f t="shared" si="3"/>
        <v/>
      </c>
    </row>
    <row r="58" ht="28" customHeight="1" spans="1:7">
      <c r="A58" s="251">
        <v>1100299</v>
      </c>
      <c r="B58" s="331" t="s">
        <v>62</v>
      </c>
      <c r="C58" s="323">
        <v>325</v>
      </c>
      <c r="D58" s="185">
        <v>326</v>
      </c>
      <c r="E58" s="324">
        <v>326</v>
      </c>
      <c r="F58" s="144">
        <f t="shared" si="2"/>
        <v>1.003</v>
      </c>
      <c r="G58" s="144">
        <f t="shared" si="3"/>
        <v>1</v>
      </c>
    </row>
    <row r="59" ht="28" customHeight="1" spans="1:7">
      <c r="A59" s="251">
        <v>2300296</v>
      </c>
      <c r="B59" s="332" t="s">
        <v>63</v>
      </c>
      <c r="C59" s="323"/>
      <c r="D59" s="323"/>
      <c r="E59" s="323">
        <v>961</v>
      </c>
      <c r="F59" s="144" t="str">
        <f t="shared" si="2"/>
        <v/>
      </c>
      <c r="G59" s="144" t="str">
        <f t="shared" si="3"/>
        <v/>
      </c>
    </row>
    <row r="60" ht="28" customHeight="1" spans="1:7">
      <c r="A60" s="251">
        <v>2300297</v>
      </c>
      <c r="B60" s="332" t="s">
        <v>64</v>
      </c>
      <c r="C60" s="323"/>
      <c r="D60" s="185"/>
      <c r="E60" s="324">
        <v>54</v>
      </c>
      <c r="F60" s="144" t="str">
        <f t="shared" si="2"/>
        <v/>
      </c>
      <c r="G60" s="144" t="str">
        <f t="shared" si="3"/>
        <v/>
      </c>
    </row>
    <row r="61" ht="28" customHeight="1" spans="1:7">
      <c r="A61" s="251">
        <v>11003</v>
      </c>
      <c r="B61" s="334" t="s">
        <v>65</v>
      </c>
      <c r="C61" s="318">
        <f>SUM(C62:C81)</f>
        <v>34216</v>
      </c>
      <c r="D61" s="318">
        <f>SUM(D62:D81)</f>
        <v>28139</v>
      </c>
      <c r="E61" s="318">
        <f>SUM(E62:E81)</f>
        <v>47822</v>
      </c>
      <c r="F61" s="286">
        <f t="shared" si="2"/>
        <v>1.398</v>
      </c>
      <c r="G61" s="286">
        <f t="shared" ref="G61:G72" si="4">IF(ISERROR(E61/D61),"",E61/D61)</f>
        <v>1.699</v>
      </c>
    </row>
    <row r="62" ht="28" customHeight="1" spans="1:7">
      <c r="A62" s="251">
        <v>1100301</v>
      </c>
      <c r="B62" s="331" t="s">
        <v>66</v>
      </c>
      <c r="C62" s="324">
        <v>820</v>
      </c>
      <c r="D62" s="324">
        <v>594</v>
      </c>
      <c r="E62" s="324">
        <v>783</v>
      </c>
      <c r="F62" s="144">
        <f t="shared" si="2"/>
        <v>0.955</v>
      </c>
      <c r="G62" s="144">
        <f t="shared" si="4"/>
        <v>1.318</v>
      </c>
    </row>
    <row r="63" ht="28" customHeight="1" spans="1:7">
      <c r="A63" s="251">
        <v>1100303</v>
      </c>
      <c r="B63" s="331" t="s">
        <v>67</v>
      </c>
      <c r="C63" s="324">
        <v>85</v>
      </c>
      <c r="D63" s="324">
        <v>67</v>
      </c>
      <c r="E63" s="324">
        <v>67</v>
      </c>
      <c r="F63" s="144">
        <f t="shared" si="2"/>
        <v>0.788</v>
      </c>
      <c r="G63" s="144">
        <f t="shared" si="4"/>
        <v>1</v>
      </c>
    </row>
    <row r="64" ht="28" customHeight="1" spans="1:7">
      <c r="A64" s="251">
        <v>1100304</v>
      </c>
      <c r="B64" s="331" t="s">
        <v>68</v>
      </c>
      <c r="C64" s="324">
        <v>265</v>
      </c>
      <c r="D64" s="324">
        <v>46</v>
      </c>
      <c r="E64" s="324">
        <v>62</v>
      </c>
      <c r="F64" s="144">
        <f t="shared" si="2"/>
        <v>0.234</v>
      </c>
      <c r="G64" s="144">
        <f t="shared" si="4"/>
        <v>1.348</v>
      </c>
    </row>
    <row r="65" ht="28" customHeight="1" spans="1:7">
      <c r="A65" s="251">
        <v>1100305</v>
      </c>
      <c r="B65" s="331" t="s">
        <v>69</v>
      </c>
      <c r="C65" s="324">
        <v>2506</v>
      </c>
      <c r="D65" s="324">
        <v>742</v>
      </c>
      <c r="E65" s="324">
        <v>944</v>
      </c>
      <c r="F65" s="144">
        <f t="shared" si="2"/>
        <v>0.377</v>
      </c>
      <c r="G65" s="144">
        <f t="shared" si="4"/>
        <v>1.272</v>
      </c>
    </row>
    <row r="66" ht="28" customHeight="1" spans="1:7">
      <c r="A66" s="251">
        <v>1100306</v>
      </c>
      <c r="B66" s="331" t="s">
        <v>70</v>
      </c>
      <c r="C66" s="324">
        <v>280</v>
      </c>
      <c r="D66" s="324">
        <v>172</v>
      </c>
      <c r="E66" s="324">
        <v>172</v>
      </c>
      <c r="F66" s="144">
        <f t="shared" si="2"/>
        <v>0.614</v>
      </c>
      <c r="G66" s="144">
        <f t="shared" si="4"/>
        <v>1</v>
      </c>
    </row>
    <row r="67" ht="28" customHeight="1" spans="1:7">
      <c r="A67" s="251">
        <v>1100307</v>
      </c>
      <c r="B67" s="331" t="s">
        <v>71</v>
      </c>
      <c r="C67" s="324">
        <v>85</v>
      </c>
      <c r="D67" s="324">
        <v>263</v>
      </c>
      <c r="E67" s="324">
        <v>263</v>
      </c>
      <c r="F67" s="144">
        <f t="shared" si="2"/>
        <v>3.094</v>
      </c>
      <c r="G67" s="144">
        <f t="shared" si="4"/>
        <v>1</v>
      </c>
    </row>
    <row r="68" ht="28" customHeight="1" spans="1:7">
      <c r="A68" s="251">
        <v>1100308</v>
      </c>
      <c r="B68" s="331" t="s">
        <v>72</v>
      </c>
      <c r="C68" s="324">
        <v>120</v>
      </c>
      <c r="D68" s="324">
        <v>63</v>
      </c>
      <c r="E68" s="324">
        <v>71</v>
      </c>
      <c r="F68" s="144">
        <f t="shared" ref="F68:F90" si="5">IF(ISERROR(E68/C68),"",E68/C68)</f>
        <v>0.592</v>
      </c>
      <c r="G68" s="144">
        <f t="shared" si="4"/>
        <v>1.127</v>
      </c>
    </row>
    <row r="69" ht="28" customHeight="1" spans="1:7">
      <c r="A69" s="251">
        <v>1100310</v>
      </c>
      <c r="B69" s="331" t="s">
        <v>73</v>
      </c>
      <c r="C69" s="324">
        <v>6</v>
      </c>
      <c r="D69" s="324">
        <v>50</v>
      </c>
      <c r="E69" s="324">
        <v>919</v>
      </c>
      <c r="F69" s="144">
        <f t="shared" si="5"/>
        <v>153.167</v>
      </c>
      <c r="G69" s="144">
        <f t="shared" si="4"/>
        <v>18.38</v>
      </c>
    </row>
    <row r="70" ht="28" customHeight="1" spans="1:7">
      <c r="A70" s="251">
        <v>1100311</v>
      </c>
      <c r="B70" s="331" t="s">
        <v>74</v>
      </c>
      <c r="C70" s="324">
        <v>586</v>
      </c>
      <c r="D70" s="324">
        <v>874</v>
      </c>
      <c r="E70" s="324">
        <v>2590</v>
      </c>
      <c r="F70" s="144">
        <f t="shared" si="5"/>
        <v>4.42</v>
      </c>
      <c r="G70" s="144">
        <f t="shared" ref="G70:G90" si="6">IF(ISERROR(E70/D70),"",E70/D70)</f>
        <v>2.963</v>
      </c>
    </row>
    <row r="71" ht="28" customHeight="1" spans="1:7">
      <c r="A71" s="251">
        <v>1100312</v>
      </c>
      <c r="B71" s="331" t="s">
        <v>75</v>
      </c>
      <c r="C71" s="324">
        <v>205</v>
      </c>
      <c r="D71" s="324">
        <v>80</v>
      </c>
      <c r="E71" s="324">
        <v>350</v>
      </c>
      <c r="F71" s="144">
        <f t="shared" si="5"/>
        <v>1.707</v>
      </c>
      <c r="G71" s="144">
        <f t="shared" si="6"/>
        <v>4.375</v>
      </c>
    </row>
    <row r="72" ht="28" customHeight="1" spans="1:7">
      <c r="A72" s="251">
        <v>1100313</v>
      </c>
      <c r="B72" s="331" t="s">
        <v>76</v>
      </c>
      <c r="C72" s="324">
        <v>25718</v>
      </c>
      <c r="D72" s="324">
        <v>19220</v>
      </c>
      <c r="E72" s="324">
        <v>35277</v>
      </c>
      <c r="F72" s="144">
        <f t="shared" si="5"/>
        <v>1.372</v>
      </c>
      <c r="G72" s="144">
        <f t="shared" si="6"/>
        <v>1.835</v>
      </c>
    </row>
    <row r="73" ht="28" customHeight="1" spans="1:7">
      <c r="A73" s="251">
        <v>1100314</v>
      </c>
      <c r="B73" s="331" t="s">
        <v>77</v>
      </c>
      <c r="C73" s="324">
        <v>3050</v>
      </c>
      <c r="D73" s="324">
        <v>2872</v>
      </c>
      <c r="E73" s="324">
        <v>2872</v>
      </c>
      <c r="F73" s="144">
        <f t="shared" si="5"/>
        <v>0.942</v>
      </c>
      <c r="G73" s="144">
        <f t="shared" si="6"/>
        <v>1</v>
      </c>
    </row>
    <row r="74" ht="28" customHeight="1" spans="1:7">
      <c r="A74" s="251">
        <v>1100315</v>
      </c>
      <c r="B74" s="331" t="s">
        <v>78</v>
      </c>
      <c r="C74" s="324">
        <v>150</v>
      </c>
      <c r="D74" s="324">
        <v>336</v>
      </c>
      <c r="E74" s="324">
        <v>336</v>
      </c>
      <c r="F74" s="144">
        <f t="shared" si="5"/>
        <v>2.24</v>
      </c>
      <c r="G74" s="144">
        <f t="shared" si="6"/>
        <v>1</v>
      </c>
    </row>
    <row r="75" ht="28" customHeight="1" spans="1:7">
      <c r="A75" s="251">
        <v>1100316</v>
      </c>
      <c r="B75" s="331" t="s">
        <v>79</v>
      </c>
      <c r="C75" s="324">
        <v>120</v>
      </c>
      <c r="D75" s="324">
        <v>15</v>
      </c>
      <c r="E75" s="324">
        <v>15</v>
      </c>
      <c r="F75" s="144">
        <f t="shared" si="5"/>
        <v>0.125</v>
      </c>
      <c r="G75" s="144">
        <f t="shared" si="6"/>
        <v>1</v>
      </c>
    </row>
    <row r="76" ht="28" customHeight="1" spans="1:7">
      <c r="A76" s="251">
        <v>1100317</v>
      </c>
      <c r="B76" s="331" t="s">
        <v>80</v>
      </c>
      <c r="C76" s="324"/>
      <c r="D76" s="324"/>
      <c r="E76" s="239">
        <v>6</v>
      </c>
      <c r="F76" s="144" t="str">
        <f t="shared" si="5"/>
        <v/>
      </c>
      <c r="G76" s="144" t="str">
        <f t="shared" si="6"/>
        <v/>
      </c>
    </row>
    <row r="77" ht="28" customHeight="1" spans="1:7">
      <c r="A77" s="251">
        <v>1100320</v>
      </c>
      <c r="B77" s="331" t="s">
        <v>81</v>
      </c>
      <c r="C77" s="324">
        <v>10</v>
      </c>
      <c r="D77" s="324">
        <v>1460</v>
      </c>
      <c r="E77" s="324">
        <v>1460</v>
      </c>
      <c r="F77" s="144">
        <f t="shared" si="5"/>
        <v>146</v>
      </c>
      <c r="G77" s="144">
        <f t="shared" si="6"/>
        <v>1</v>
      </c>
    </row>
    <row r="78" ht="28" customHeight="1" spans="1:7">
      <c r="A78" s="251">
        <v>1100321</v>
      </c>
      <c r="B78" s="331" t="s">
        <v>82</v>
      </c>
      <c r="C78" s="324">
        <v>60</v>
      </c>
      <c r="D78" s="324">
        <v>263</v>
      </c>
      <c r="E78" s="324">
        <v>263</v>
      </c>
      <c r="F78" s="144">
        <f t="shared" si="5"/>
        <v>4.383</v>
      </c>
      <c r="G78" s="144">
        <f t="shared" si="6"/>
        <v>1</v>
      </c>
    </row>
    <row r="79" ht="28" customHeight="1" spans="1:7">
      <c r="A79" s="251">
        <v>1100322</v>
      </c>
      <c r="B79" s="331" t="s">
        <v>83</v>
      </c>
      <c r="C79" s="324"/>
      <c r="D79" s="324">
        <v>5</v>
      </c>
      <c r="E79" s="324">
        <v>5</v>
      </c>
      <c r="F79" s="144" t="str">
        <f t="shared" si="5"/>
        <v/>
      </c>
      <c r="G79" s="144">
        <f t="shared" si="6"/>
        <v>1</v>
      </c>
    </row>
    <row r="80" ht="28" customHeight="1" spans="1:7">
      <c r="A80" s="251">
        <v>1100324</v>
      </c>
      <c r="B80" s="331" t="s">
        <v>84</v>
      </c>
      <c r="C80" s="324">
        <v>150</v>
      </c>
      <c r="D80" s="324">
        <v>1017</v>
      </c>
      <c r="E80" s="324">
        <v>1367</v>
      </c>
      <c r="F80" s="144">
        <f t="shared" si="5"/>
        <v>9.113</v>
      </c>
      <c r="G80" s="144">
        <f t="shared" si="6"/>
        <v>1.344</v>
      </c>
    </row>
    <row r="81" ht="28" customHeight="1" spans="1:7">
      <c r="A81" s="251">
        <v>1100399</v>
      </c>
      <c r="B81" s="320" t="s">
        <v>85</v>
      </c>
      <c r="C81" s="324"/>
      <c r="D81" s="324"/>
      <c r="E81" s="323"/>
      <c r="F81" s="144" t="str">
        <f t="shared" si="5"/>
        <v/>
      </c>
      <c r="G81" s="144" t="str">
        <f t="shared" si="6"/>
        <v/>
      </c>
    </row>
    <row r="82" ht="28" customHeight="1" spans="1:7">
      <c r="A82" s="251">
        <v>11008</v>
      </c>
      <c r="B82" s="329" t="s">
        <v>86</v>
      </c>
      <c r="C82" s="318">
        <f>SUM(C83:C84)</f>
        <v>4262</v>
      </c>
      <c r="D82" s="318">
        <f>SUM(D83:D84)</f>
        <v>1541</v>
      </c>
      <c r="E82" s="318">
        <f>SUM(E83:E84)</f>
        <v>1541</v>
      </c>
      <c r="F82" s="286">
        <f t="shared" si="5"/>
        <v>0.362</v>
      </c>
      <c r="G82" s="286">
        <f t="shared" si="6"/>
        <v>1</v>
      </c>
    </row>
    <row r="83" ht="28" customHeight="1" spans="1:7">
      <c r="A83" s="251"/>
      <c r="B83" s="328" t="s">
        <v>87</v>
      </c>
      <c r="C83" s="336">
        <v>4262</v>
      </c>
      <c r="D83" s="336">
        <v>1541</v>
      </c>
      <c r="E83" s="336">
        <v>1541</v>
      </c>
      <c r="F83" s="144">
        <f t="shared" si="5"/>
        <v>0.362</v>
      </c>
      <c r="G83" s="144">
        <f t="shared" si="6"/>
        <v>1</v>
      </c>
    </row>
    <row r="84" ht="28" customHeight="1" spans="1:7">
      <c r="A84" s="251"/>
      <c r="B84" s="328" t="s">
        <v>88</v>
      </c>
      <c r="C84" s="336"/>
      <c r="D84" s="336"/>
      <c r="E84" s="336"/>
      <c r="F84" s="144" t="str">
        <f t="shared" si="5"/>
        <v/>
      </c>
      <c r="G84" s="144" t="str">
        <f t="shared" si="6"/>
        <v/>
      </c>
    </row>
    <row r="85" ht="28" customHeight="1" spans="1:7">
      <c r="A85" s="251">
        <v>11009</v>
      </c>
      <c r="B85" s="329" t="s">
        <v>89</v>
      </c>
      <c r="C85" s="337">
        <f>C86+C87</f>
        <v>34070</v>
      </c>
      <c r="D85" s="337">
        <f>D86+D87</f>
        <v>600</v>
      </c>
      <c r="E85" s="337">
        <f>E86+E87</f>
        <v>2167</v>
      </c>
      <c r="F85" s="144">
        <f t="shared" si="5"/>
        <v>0.064</v>
      </c>
      <c r="G85" s="144">
        <f t="shared" si="6"/>
        <v>3.612</v>
      </c>
    </row>
    <row r="86" ht="28" customHeight="1" spans="1:7">
      <c r="A86" s="251">
        <v>110090102</v>
      </c>
      <c r="B86" s="409" t="s">
        <v>90</v>
      </c>
      <c r="C86" s="324">
        <v>34070</v>
      </c>
      <c r="D86" s="324">
        <v>600</v>
      </c>
      <c r="E86" s="324">
        <v>2167</v>
      </c>
      <c r="F86" s="144"/>
      <c r="G86" s="144"/>
    </row>
    <row r="87" ht="28" customHeight="1" spans="1:7">
      <c r="A87" s="251">
        <v>110090199</v>
      </c>
      <c r="B87" s="409" t="s">
        <v>91</v>
      </c>
      <c r="C87" s="324"/>
      <c r="D87" s="185"/>
      <c r="E87" s="324"/>
      <c r="F87" s="144" t="str">
        <f>IF(ISERROR(E87/C87),"",E87/C87)</f>
        <v/>
      </c>
      <c r="G87" s="144" t="str">
        <f>IF(ISERROR(E87/D87),"",E87/D87)</f>
        <v/>
      </c>
    </row>
    <row r="88" ht="28" customHeight="1" spans="1:7">
      <c r="A88" s="293">
        <v>11015</v>
      </c>
      <c r="B88" s="326" t="s">
        <v>92</v>
      </c>
      <c r="C88" s="324"/>
      <c r="D88" s="337"/>
      <c r="E88" s="337"/>
      <c r="F88" s="144" t="str">
        <f>IF(ISERROR(E88/C88),"",E88/C88)</f>
        <v/>
      </c>
      <c r="G88" s="144" t="str">
        <f>IF(ISERROR(E88/D88),"",E88/D88)</f>
        <v/>
      </c>
    </row>
    <row r="89" ht="28" customHeight="1" spans="1:7">
      <c r="A89" s="251">
        <v>11011</v>
      </c>
      <c r="B89" s="329" t="s">
        <v>93</v>
      </c>
      <c r="C89" s="338">
        <f>SUM(C90)</f>
        <v>17150</v>
      </c>
      <c r="D89" s="338">
        <f>SUM(D90)</f>
        <v>102986</v>
      </c>
      <c r="E89" s="338">
        <f>SUM(E90)</f>
        <v>102986</v>
      </c>
      <c r="F89" s="286">
        <f>IF(ISERROR(E89/C89),"",E89/C89)</f>
        <v>6.005</v>
      </c>
      <c r="G89" s="286">
        <f>IF(ISERROR(E89/D89),"",E89/D89)</f>
        <v>1</v>
      </c>
    </row>
    <row r="90" ht="28" customHeight="1" spans="1:7">
      <c r="A90" s="251">
        <v>1101101</v>
      </c>
      <c r="B90" s="328" t="s">
        <v>94</v>
      </c>
      <c r="C90" s="324">
        <v>17150</v>
      </c>
      <c r="D90" s="324">
        <v>102986</v>
      </c>
      <c r="E90" s="324">
        <v>102986</v>
      </c>
      <c r="F90" s="144">
        <f>IF(ISERROR(E90/C90),"",E90/C90)</f>
        <v>6.005</v>
      </c>
      <c r="G90" s="144">
        <f>IF(ISERROR(E90/D90),"",E90/D90)</f>
        <v>1</v>
      </c>
    </row>
    <row r="91" ht="28" customHeight="1" spans="1:7">
      <c r="A91" s="251"/>
      <c r="B91" s="339" t="s">
        <v>95</v>
      </c>
      <c r="C91" s="318">
        <f>SUM(C28,C29,C82,C85,C89)</f>
        <v>288070</v>
      </c>
      <c r="D91" s="318">
        <f>SUM(D28,D29,D82,D85,D89,D88)</f>
        <v>351323</v>
      </c>
      <c r="E91" s="318">
        <f>SUM(E28,E29,E82,E85,E89,E88)</f>
        <v>388528</v>
      </c>
      <c r="F91" s="286">
        <f>IF(ISERROR(E91/C91),"",E91/C91)</f>
        <v>1.349</v>
      </c>
      <c r="G91" s="286">
        <f>IF(ISERROR(E91/D91),"",E91/D91)</f>
        <v>1.106</v>
      </c>
    </row>
    <row r="92" ht="18.95" customHeight="1" spans="3:6">
      <c r="C92" s="83"/>
      <c r="D92" s="83"/>
      <c r="E92" s="83"/>
      <c r="F92" s="83"/>
    </row>
    <row r="93" ht="18.95" customHeight="1" spans="3:6">
      <c r="C93" s="83"/>
      <c r="D93" s="83"/>
      <c r="E93" s="83"/>
      <c r="F93" s="83"/>
    </row>
    <row r="94" ht="18.95" customHeight="1" spans="3:6">
      <c r="C94" s="83"/>
      <c r="D94" s="83"/>
      <c r="E94" s="83"/>
      <c r="F94" s="83"/>
    </row>
    <row r="95" ht="18.95" customHeight="1" spans="3:6">
      <c r="C95" s="83"/>
      <c r="D95" s="83"/>
      <c r="E95" s="83"/>
      <c r="F95" s="83"/>
    </row>
    <row r="96" ht="18.95" customHeight="1" spans="3:6">
      <c r="C96" s="83"/>
      <c r="D96" s="83"/>
      <c r="E96" s="83"/>
      <c r="F96" s="83"/>
    </row>
    <row r="97" ht="18.95" customHeight="1" spans="3:6">
      <c r="C97" s="83"/>
      <c r="D97" s="83"/>
      <c r="E97" s="83"/>
      <c r="F97" s="83"/>
    </row>
    <row r="98" s="83" customFormat="1" ht="18.95" customHeight="1" spans="2:7">
      <c r="B98" s="282"/>
      <c r="G98" s="406"/>
    </row>
    <row r="99" s="83" customFormat="1" ht="18.95" customHeight="1" spans="2:7">
      <c r="B99" s="282"/>
      <c r="G99" s="406"/>
    </row>
    <row r="100" s="83" customFormat="1" ht="18.75" customHeight="1" spans="2:7">
      <c r="B100" s="282"/>
      <c r="G100" s="406"/>
    </row>
    <row r="101" s="83" customFormat="1" ht="18.95" customHeight="1" spans="2:7">
      <c r="B101" s="282"/>
      <c r="G101" s="406"/>
    </row>
    <row r="102" s="83" customFormat="1" ht="18.95" customHeight="1" spans="2:7">
      <c r="B102" s="282"/>
      <c r="G102" s="406"/>
    </row>
    <row r="103" s="83" customFormat="1" ht="18.75" customHeight="1" spans="2:7">
      <c r="B103" s="282"/>
      <c r="G103" s="406"/>
    </row>
    <row r="104" s="83" customFormat="1" spans="2:7">
      <c r="B104" s="282"/>
      <c r="G104" s="406"/>
    </row>
  </sheetData>
  <autoFilter ref="A5:G91">
    <extLst/>
  </autoFilter>
  <mergeCells count="8">
    <mergeCell ref="A2:G2"/>
    <mergeCell ref="A4:A5"/>
    <mergeCell ref="B4:B5"/>
    <mergeCell ref="C4:C5"/>
    <mergeCell ref="D4:D5"/>
    <mergeCell ref="E4:E5"/>
    <mergeCell ref="F4:F5"/>
    <mergeCell ref="G4:G5"/>
  </mergeCells>
  <dataValidations count="2">
    <dataValidation type="textLength" operator="lessThanOrEqual" allowBlank="1" showInputMessage="1" showErrorMessage="1" errorTitle="提示" error="此处最多只能输入 [20] 个字符。" sqref="C4 D4 E4 F4 G4">
      <formula1>20</formula1>
    </dataValidation>
    <dataValidation type="custom" allowBlank="1" showInputMessage="1" showErrorMessage="1" errorTitle="提示" error="对不起，此处只能输入数字。" sqref="C6 D6:E6 C7 E7 C8 E8 C9 E9 C10 E10 C11 E11 C12 E12 C13 E13 C14 E14 C15 E15 C16 E16 C17 E17 C18 E18 C19 E19 C20 E20 C21 D21:E21 C22 E22 C23 E23 C24 E24 C25 E25 C26 E26 C27 E27 C28 D28 E28 C29:D29 E29 C30 D30 E30 C31 D31 E31 C32 D32 E32 C33 D33 E33 C34:E34 C35 D35 E35 C36 E36 C37 E37 C38 E38 C39 D39 E39 C40 D40 E40 C41 E41 C42 E42 C43 E43 C44 E44 C45 E45 E52 C53 E53 C54 E54 C55 E55 C56 E56 C57 D57 E57 C58 E58 C59 D59 E59 C60 E60 C61 D61:E61 C62 D62 E62 C63 D63 E63 C64 D64 E64 C65 D65 E65 C66 D66 E66 C67 D67 E67 C68 D68 E68 C69 D69 E69 C70 D70 E70 C71 D71 E71 C72 D72 E72 C73 D73 E73 C74 D74 E74 C75 D75 E75 C76 D76 E76 C77 D77 E77 C78 D78 E78 C79 E79 C80 E80 C81 D81 C82 D82:E82 C83 D83 E83 C84 D84 E84 C85:E85 C86 D86 E86 C87 E87 C88 D88 E88 C89:E89 C90 D90 E90 C91 D91:E91 C46:C48 C49:C52 D79:D80 E46:E47 E48:E51">
      <formula1>OR(C6="",ISNUMBER(C6))</formula1>
    </dataValidation>
  </dataValidations>
  <printOptions horizontalCentered="1"/>
  <pageMargins left="0.511805555555556" right="0.511805555555556" top="0.393055555555556" bottom="0.393055555555556" header="0.196527777777778" footer="0.196527777777778"/>
  <pageSetup paperSize="9" scale="74" fitToHeight="0" orientation="portrait" useFirstPageNumber="1" horizontalDpi="600"/>
  <headerFooter alignWithMargins="0">
    <oddFooter>&amp;C第 &amp;P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G497"/>
  <sheetViews>
    <sheetView showZeros="0" workbookViewId="0">
      <pane xSplit="2" ySplit="5" topLeftCell="C205" activePane="bottomRight" state="frozen"/>
      <selection/>
      <selection pane="topRight"/>
      <selection pane="bottomLeft"/>
      <selection pane="bottomRight" activeCell="L222" sqref="L222"/>
    </sheetView>
  </sheetViews>
  <sheetFormatPr defaultColWidth="9" defaultRowHeight="15.75" outlineLevelCol="6"/>
  <cols>
    <col min="1" max="1" width="10.125" style="281" customWidth="1"/>
    <col min="2" max="2" width="44.25" style="282" customWidth="1"/>
    <col min="3" max="4" width="15.75" style="83" customWidth="1"/>
    <col min="5" max="5" width="14.625" style="83" customWidth="1"/>
    <col min="6" max="16384" width="9" style="187"/>
  </cols>
  <sheetData>
    <row r="1" s="83" customFormat="1" ht="20" customHeight="1" spans="1:7">
      <c r="A1" s="89" t="s">
        <v>874</v>
      </c>
      <c r="C1" s="90"/>
      <c r="D1" s="90"/>
      <c r="G1" s="91"/>
    </row>
    <row r="2" s="84" customFormat="1" ht="30" customHeight="1" spans="1:7">
      <c r="A2" s="93" t="s">
        <v>875</v>
      </c>
      <c r="B2" s="93"/>
      <c r="C2" s="93"/>
      <c r="D2" s="93"/>
      <c r="E2" s="93"/>
      <c r="F2" s="227"/>
      <c r="G2" s="227"/>
    </row>
    <row r="3" s="83" customFormat="1" ht="20" customHeight="1" spans="1:7">
      <c r="A3" s="94"/>
      <c r="B3" s="83" t="s">
        <v>98</v>
      </c>
      <c r="C3" s="90"/>
      <c r="D3" s="90"/>
      <c r="E3" s="91" t="s">
        <v>876</v>
      </c>
      <c r="G3" s="91"/>
    </row>
    <row r="4" s="187" customFormat="1" ht="20" customHeight="1" spans="1:5">
      <c r="A4" s="283" t="s">
        <v>99</v>
      </c>
      <c r="B4" s="283" t="s">
        <v>4</v>
      </c>
      <c r="C4" s="229" t="s">
        <v>7</v>
      </c>
      <c r="D4" s="229" t="s">
        <v>816</v>
      </c>
      <c r="E4" s="229" t="s">
        <v>877</v>
      </c>
    </row>
    <row r="5" s="187" customFormat="1" ht="20" customHeight="1" spans="1:5">
      <c r="A5" s="283"/>
      <c r="B5" s="283"/>
      <c r="C5" s="229"/>
      <c r="D5" s="229"/>
      <c r="E5" s="229"/>
    </row>
    <row r="6" s="187" customFormat="1" ht="27" customHeight="1" spans="1:5">
      <c r="A6" s="221">
        <v>201</v>
      </c>
      <c r="B6" s="284" t="s">
        <v>878</v>
      </c>
      <c r="C6" s="285">
        <f>C7+C15+C21+C27+C34+C39+C44+C47+C50+C55+C61+C64+C66+C68+C72+C76+C80+C83+C89+C91+C100</f>
        <v>19861</v>
      </c>
      <c r="D6" s="285">
        <f>D7+D15+D21+D27+D34+D39+D44+D47+D50+D55+D61+D64+D66+D68+D72+D76+D80+D83+D89+D91+D100+D98</f>
        <v>21065</v>
      </c>
      <c r="E6" s="286">
        <f t="shared" ref="E6:E10" si="0">IF(AND(C6&lt;&gt;0,D6&lt;&gt;0),D6/C6,"")</f>
        <v>1.061</v>
      </c>
    </row>
    <row r="7" s="187" customFormat="1" ht="27" customHeight="1" spans="1:5">
      <c r="A7" s="221">
        <v>20101</v>
      </c>
      <c r="B7" s="284" t="s">
        <v>101</v>
      </c>
      <c r="C7" s="287">
        <f>SUM(C8:C14)</f>
        <v>1046</v>
      </c>
      <c r="D7" s="287">
        <f>SUM(D8:D14)</f>
        <v>1168</v>
      </c>
      <c r="E7" s="286">
        <f t="shared" si="0"/>
        <v>1.117</v>
      </c>
    </row>
    <row r="8" s="187" customFormat="1" ht="27" customHeight="1" spans="1:5">
      <c r="A8" s="221">
        <v>2010101</v>
      </c>
      <c r="B8" s="288" t="s">
        <v>102</v>
      </c>
      <c r="C8" s="289">
        <v>850</v>
      </c>
      <c r="D8" s="239">
        <v>877</v>
      </c>
      <c r="E8" s="144">
        <f t="shared" si="0"/>
        <v>1.032</v>
      </c>
    </row>
    <row r="9" s="187" customFormat="1" ht="27" customHeight="1" spans="1:5">
      <c r="A9" s="221">
        <v>2010102</v>
      </c>
      <c r="B9" s="288" t="s">
        <v>103</v>
      </c>
      <c r="C9" s="289">
        <v>11</v>
      </c>
      <c r="D9" s="239">
        <v>88</v>
      </c>
      <c r="E9" s="144">
        <f t="shared" si="0"/>
        <v>8</v>
      </c>
    </row>
    <row r="10" s="187" customFormat="1" ht="27" customHeight="1" spans="1:5">
      <c r="A10" s="221">
        <v>2010104</v>
      </c>
      <c r="B10" s="288" t="s">
        <v>104</v>
      </c>
      <c r="C10" s="289">
        <v>61</v>
      </c>
      <c r="D10" s="239">
        <v>68</v>
      </c>
      <c r="E10" s="144">
        <f t="shared" si="0"/>
        <v>1.115</v>
      </c>
    </row>
    <row r="11" s="187" customFormat="1" ht="27" customHeight="1" spans="1:5">
      <c r="A11" s="221">
        <v>2010106</v>
      </c>
      <c r="B11" s="288" t="s">
        <v>105</v>
      </c>
      <c r="C11" s="289"/>
      <c r="D11" s="239">
        <v>13</v>
      </c>
      <c r="E11" s="144"/>
    </row>
    <row r="12" s="187" customFormat="1" ht="27" customHeight="1" spans="1:5">
      <c r="A12" s="221">
        <v>2010107</v>
      </c>
      <c r="B12" s="288" t="s">
        <v>106</v>
      </c>
      <c r="C12" s="289">
        <v>13</v>
      </c>
      <c r="D12" s="239">
        <v>2</v>
      </c>
      <c r="E12" s="144">
        <f t="shared" ref="E12:E18" si="1">IF(AND(C12&lt;&gt;0,D12&lt;&gt;0),D12/C12,"")</f>
        <v>0.154</v>
      </c>
    </row>
    <row r="13" s="187" customFormat="1" ht="27" customHeight="1" spans="1:5">
      <c r="A13" s="221">
        <v>2010108</v>
      </c>
      <c r="B13" s="288" t="s">
        <v>107</v>
      </c>
      <c r="C13" s="289">
        <v>111</v>
      </c>
      <c r="D13" s="239">
        <v>120</v>
      </c>
      <c r="E13" s="144">
        <f t="shared" si="1"/>
        <v>1.081</v>
      </c>
    </row>
    <row r="14" s="187" customFormat="1" ht="27" customHeight="1" spans="1:5">
      <c r="A14" s="221">
        <v>2010150</v>
      </c>
      <c r="B14" s="288" t="s">
        <v>108</v>
      </c>
      <c r="C14" s="289"/>
      <c r="D14" s="290"/>
      <c r="E14" s="144" t="str">
        <f t="shared" si="1"/>
        <v/>
      </c>
    </row>
    <row r="15" s="187" customFormat="1" ht="27" customHeight="1" spans="1:5">
      <c r="A15" s="221">
        <v>20102</v>
      </c>
      <c r="B15" s="284" t="s">
        <v>109</v>
      </c>
      <c r="C15" s="285">
        <f>SUM(C16:C20)</f>
        <v>630</v>
      </c>
      <c r="D15" s="285">
        <f>SUM(D16:D20)</f>
        <v>619</v>
      </c>
      <c r="E15" s="286">
        <f t="shared" si="1"/>
        <v>0.983</v>
      </c>
    </row>
    <row r="16" s="187" customFormat="1" ht="27" customHeight="1" spans="1:5">
      <c r="A16" s="221">
        <v>2010201</v>
      </c>
      <c r="B16" s="288" t="s">
        <v>102</v>
      </c>
      <c r="C16" s="289">
        <v>578</v>
      </c>
      <c r="D16" s="290">
        <v>544</v>
      </c>
      <c r="E16" s="144">
        <f t="shared" si="1"/>
        <v>0.941</v>
      </c>
    </row>
    <row r="17" s="187" customFormat="1" ht="27" customHeight="1" spans="1:5">
      <c r="A17" s="221">
        <v>2010202</v>
      </c>
      <c r="B17" s="288" t="s">
        <v>103</v>
      </c>
      <c r="C17" s="289">
        <v>12</v>
      </c>
      <c r="D17" s="239">
        <v>3</v>
      </c>
      <c r="E17" s="144">
        <f t="shared" si="1"/>
        <v>0.25</v>
      </c>
    </row>
    <row r="18" s="187" customFormat="1" ht="27" customHeight="1" spans="1:5">
      <c r="A18" s="221">
        <v>2010204</v>
      </c>
      <c r="B18" s="288" t="s">
        <v>110</v>
      </c>
      <c r="C18" s="289">
        <v>36</v>
      </c>
      <c r="D18" s="239">
        <v>36</v>
      </c>
      <c r="E18" s="144">
        <f t="shared" si="1"/>
        <v>1</v>
      </c>
    </row>
    <row r="19" s="187" customFormat="1" ht="27" customHeight="1" spans="1:5">
      <c r="A19" s="221">
        <v>2010205</v>
      </c>
      <c r="B19" s="288" t="s">
        <v>111</v>
      </c>
      <c r="C19" s="289"/>
      <c r="D19" s="239">
        <v>36</v>
      </c>
      <c r="E19" s="144"/>
    </row>
    <row r="20" s="187" customFormat="1" ht="27" customHeight="1" spans="1:5">
      <c r="A20" s="221">
        <v>2010299</v>
      </c>
      <c r="B20" s="288" t="s">
        <v>112</v>
      </c>
      <c r="C20" s="289">
        <v>4</v>
      </c>
      <c r="D20" s="239"/>
      <c r="E20" s="144" t="str">
        <f t="shared" ref="E20:E32" si="2">IF(AND(C20&lt;&gt;0,D20&lt;&gt;0),D20/C20,"")</f>
        <v/>
      </c>
    </row>
    <row r="21" s="187" customFormat="1" ht="27" customHeight="1" spans="1:5">
      <c r="A21" s="251">
        <v>20103</v>
      </c>
      <c r="B21" s="284" t="s">
        <v>879</v>
      </c>
      <c r="C21" s="285">
        <f>SUM(C22:C26)</f>
        <v>8477</v>
      </c>
      <c r="D21" s="285">
        <f>SUM(D22:D26)</f>
        <v>8936</v>
      </c>
      <c r="E21" s="286">
        <f t="shared" si="2"/>
        <v>1.054</v>
      </c>
    </row>
    <row r="22" s="187" customFormat="1" ht="27" customHeight="1" spans="1:5">
      <c r="A22" s="251">
        <v>2010301</v>
      </c>
      <c r="B22" s="288" t="s">
        <v>102</v>
      </c>
      <c r="C22" s="289">
        <v>7147</v>
      </c>
      <c r="D22" s="239">
        <v>7608</v>
      </c>
      <c r="E22" s="144">
        <f t="shared" si="2"/>
        <v>1.065</v>
      </c>
    </row>
    <row r="23" s="187" customFormat="1" ht="27" customHeight="1" spans="1:5">
      <c r="A23" s="251">
        <v>2010302</v>
      </c>
      <c r="B23" s="288" t="s">
        <v>103</v>
      </c>
      <c r="C23" s="289">
        <v>750</v>
      </c>
      <c r="D23" s="290">
        <v>740</v>
      </c>
      <c r="E23" s="144">
        <f t="shared" si="2"/>
        <v>0.987</v>
      </c>
    </row>
    <row r="24" s="187" customFormat="1" ht="27" customHeight="1" spans="1:5">
      <c r="A24" s="291">
        <v>2010308</v>
      </c>
      <c r="B24" s="288" t="s">
        <v>115</v>
      </c>
      <c r="C24" s="289">
        <v>16</v>
      </c>
      <c r="D24" s="290"/>
      <c r="E24" s="144" t="str">
        <f t="shared" si="2"/>
        <v/>
      </c>
    </row>
    <row r="25" s="187" customFormat="1" ht="27" customHeight="1" spans="1:5">
      <c r="A25" s="251">
        <v>2010350</v>
      </c>
      <c r="B25" s="288" t="s">
        <v>108</v>
      </c>
      <c r="C25" s="289">
        <v>427</v>
      </c>
      <c r="D25" s="290">
        <v>365</v>
      </c>
      <c r="E25" s="144">
        <f t="shared" si="2"/>
        <v>0.855</v>
      </c>
    </row>
    <row r="26" s="187" customFormat="1" ht="27" customHeight="1" spans="1:5">
      <c r="A26" s="251">
        <v>2010399</v>
      </c>
      <c r="B26" s="288" t="s">
        <v>880</v>
      </c>
      <c r="C26" s="289">
        <v>137</v>
      </c>
      <c r="D26" s="235">
        <v>223</v>
      </c>
      <c r="E26" s="144">
        <f t="shared" si="2"/>
        <v>1.628</v>
      </c>
    </row>
    <row r="27" s="187" customFormat="1" ht="27" customHeight="1" spans="1:5">
      <c r="A27" s="251">
        <v>20104</v>
      </c>
      <c r="B27" s="284" t="s">
        <v>117</v>
      </c>
      <c r="C27" s="285">
        <f>SUM(C28:C33)</f>
        <v>1102</v>
      </c>
      <c r="D27" s="285">
        <f>SUM(D28:D33)</f>
        <v>1220</v>
      </c>
      <c r="E27" s="286">
        <f t="shared" si="2"/>
        <v>1.107</v>
      </c>
    </row>
    <row r="28" s="187" customFormat="1" ht="27" customHeight="1" spans="1:5">
      <c r="A28" s="251">
        <v>2010401</v>
      </c>
      <c r="B28" s="288" t="s">
        <v>102</v>
      </c>
      <c r="C28" s="289">
        <v>910</v>
      </c>
      <c r="D28" s="239">
        <v>1092</v>
      </c>
      <c r="E28" s="144">
        <f t="shared" si="2"/>
        <v>1.2</v>
      </c>
    </row>
    <row r="29" s="187" customFormat="1" ht="27" customHeight="1" spans="1:5">
      <c r="A29" s="251">
        <v>2010402</v>
      </c>
      <c r="B29" s="288" t="s">
        <v>103</v>
      </c>
      <c r="C29" s="289">
        <v>78</v>
      </c>
      <c r="D29" s="239">
        <v>32</v>
      </c>
      <c r="E29" s="144">
        <f t="shared" si="2"/>
        <v>0.41</v>
      </c>
    </row>
    <row r="30" s="187" customFormat="1" ht="27" customHeight="1" spans="1:5">
      <c r="A30" s="251">
        <v>2010406</v>
      </c>
      <c r="B30" s="288" t="s">
        <v>120</v>
      </c>
      <c r="C30" s="289"/>
      <c r="D30" s="239"/>
      <c r="E30" s="144" t="str">
        <f t="shared" si="2"/>
        <v/>
      </c>
    </row>
    <row r="31" s="187" customFormat="1" ht="27" customHeight="1" spans="1:5">
      <c r="A31" s="251">
        <v>2010408</v>
      </c>
      <c r="B31" s="288" t="s">
        <v>119</v>
      </c>
      <c r="C31" s="289"/>
      <c r="D31" s="235"/>
      <c r="E31" s="144" t="str">
        <f t="shared" si="2"/>
        <v/>
      </c>
    </row>
    <row r="32" s="187" customFormat="1" ht="27" customHeight="1" spans="1:5">
      <c r="A32" s="251">
        <v>2010450</v>
      </c>
      <c r="B32" s="288" t="s">
        <v>108</v>
      </c>
      <c r="C32" s="289">
        <v>111</v>
      </c>
      <c r="D32" s="239">
        <v>96</v>
      </c>
      <c r="E32" s="144">
        <f t="shared" si="2"/>
        <v>0.865</v>
      </c>
    </row>
    <row r="33" s="187" customFormat="1" ht="27" customHeight="1" spans="1:5">
      <c r="A33" s="221">
        <v>2010499</v>
      </c>
      <c r="B33" s="288" t="s">
        <v>121</v>
      </c>
      <c r="C33" s="289">
        <v>3</v>
      </c>
      <c r="D33" s="235"/>
      <c r="E33" s="144"/>
    </row>
    <row r="34" s="187" customFormat="1" ht="27" customHeight="1" spans="1:5">
      <c r="A34" s="251">
        <v>20105</v>
      </c>
      <c r="B34" s="284" t="s">
        <v>122</v>
      </c>
      <c r="C34" s="285">
        <f>SUM(C35:C38)</f>
        <v>360</v>
      </c>
      <c r="D34" s="285">
        <f>SUM(D35:D38)</f>
        <v>560</v>
      </c>
      <c r="E34" s="286">
        <f t="shared" ref="E34:E48" si="3">IF(AND(C34&lt;&gt;0,D34&lt;&gt;0),D34/C34,"")</f>
        <v>1.556</v>
      </c>
    </row>
    <row r="35" s="187" customFormat="1" ht="27" customHeight="1" spans="1:5">
      <c r="A35" s="251">
        <v>2010501</v>
      </c>
      <c r="B35" s="288" t="s">
        <v>102</v>
      </c>
      <c r="C35" s="289">
        <v>214</v>
      </c>
      <c r="D35" s="239">
        <v>217</v>
      </c>
      <c r="E35" s="144">
        <f t="shared" si="3"/>
        <v>1.014</v>
      </c>
    </row>
    <row r="36" s="187" customFormat="1" ht="27" customHeight="1" spans="1:5">
      <c r="A36" s="251">
        <v>2010502</v>
      </c>
      <c r="B36" s="288" t="s">
        <v>103</v>
      </c>
      <c r="C36" s="289">
        <v>88</v>
      </c>
      <c r="D36" s="239">
        <v>234</v>
      </c>
      <c r="E36" s="144">
        <f t="shared" si="3"/>
        <v>2.659</v>
      </c>
    </row>
    <row r="37" s="187" customFormat="1" ht="27" customHeight="1" spans="1:5">
      <c r="A37" s="251">
        <v>2010505</v>
      </c>
      <c r="B37" s="288" t="s">
        <v>123</v>
      </c>
      <c r="C37" s="289">
        <v>29</v>
      </c>
      <c r="D37" s="239">
        <v>40</v>
      </c>
      <c r="E37" s="144">
        <f t="shared" si="3"/>
        <v>1.379</v>
      </c>
    </row>
    <row r="38" s="187" customFormat="1" ht="27" customHeight="1" spans="1:5">
      <c r="A38" s="251">
        <v>2010507</v>
      </c>
      <c r="B38" s="288" t="s">
        <v>124</v>
      </c>
      <c r="C38" s="289">
        <v>29</v>
      </c>
      <c r="D38" s="239">
        <v>69</v>
      </c>
      <c r="E38" s="144">
        <f t="shared" si="3"/>
        <v>2.379</v>
      </c>
    </row>
    <row r="39" s="187" customFormat="1" ht="27" customHeight="1" spans="1:5">
      <c r="A39" s="251">
        <v>20106</v>
      </c>
      <c r="B39" s="284" t="s">
        <v>125</v>
      </c>
      <c r="C39" s="285">
        <f>SUM(C40:C43)</f>
        <v>1227</v>
      </c>
      <c r="D39" s="285">
        <f>SUM(D40:D43)</f>
        <v>1230</v>
      </c>
      <c r="E39" s="286">
        <f t="shared" si="3"/>
        <v>1.002</v>
      </c>
    </row>
    <row r="40" s="187" customFormat="1" ht="27" customHeight="1" spans="1:5">
      <c r="A40" s="251">
        <v>2010601</v>
      </c>
      <c r="B40" s="288" t="s">
        <v>102</v>
      </c>
      <c r="C40" s="289">
        <v>578</v>
      </c>
      <c r="D40" s="290">
        <v>552</v>
      </c>
      <c r="E40" s="144">
        <f t="shared" si="3"/>
        <v>0.955</v>
      </c>
    </row>
    <row r="41" s="187" customFormat="1" ht="27" customHeight="1" spans="1:5">
      <c r="A41" s="251">
        <v>2010602</v>
      </c>
      <c r="B41" s="288" t="s">
        <v>103</v>
      </c>
      <c r="C41" s="289">
        <v>155</v>
      </c>
      <c r="D41" s="235">
        <v>190</v>
      </c>
      <c r="E41" s="144">
        <f t="shared" si="3"/>
        <v>1.226</v>
      </c>
    </row>
    <row r="42" s="187" customFormat="1" ht="27" customHeight="1" spans="1:5">
      <c r="A42" s="251">
        <v>2010650</v>
      </c>
      <c r="B42" s="288" t="s">
        <v>108</v>
      </c>
      <c r="C42" s="289">
        <v>457</v>
      </c>
      <c r="D42" s="235">
        <v>487</v>
      </c>
      <c r="E42" s="144">
        <f t="shared" si="3"/>
        <v>1.066</v>
      </c>
    </row>
    <row r="43" s="187" customFormat="1" ht="27" customHeight="1" spans="1:5">
      <c r="A43" s="251">
        <v>2010699</v>
      </c>
      <c r="B43" s="288" t="s">
        <v>126</v>
      </c>
      <c r="C43" s="289">
        <v>37</v>
      </c>
      <c r="D43" s="290">
        <v>1</v>
      </c>
      <c r="E43" s="144">
        <f t="shared" si="3"/>
        <v>0.027</v>
      </c>
    </row>
    <row r="44" s="187" customFormat="1" ht="27" customHeight="1" spans="1:5">
      <c r="A44" s="251">
        <v>20107</v>
      </c>
      <c r="B44" s="284" t="s">
        <v>127</v>
      </c>
      <c r="C44" s="285">
        <f>SUM(C45:C46)</f>
        <v>148</v>
      </c>
      <c r="D44" s="285">
        <f>SUM(D45:D46)</f>
        <v>128</v>
      </c>
      <c r="E44" s="286">
        <f t="shared" si="3"/>
        <v>0.865</v>
      </c>
    </row>
    <row r="45" s="187" customFormat="1" ht="27" customHeight="1" spans="1:5">
      <c r="A45" s="251">
        <v>2010701</v>
      </c>
      <c r="B45" s="288" t="s">
        <v>102</v>
      </c>
      <c r="C45" s="289">
        <v>128</v>
      </c>
      <c r="D45" s="290">
        <v>128</v>
      </c>
      <c r="E45" s="144">
        <f t="shared" si="3"/>
        <v>1</v>
      </c>
    </row>
    <row r="46" s="187" customFormat="1" ht="27" customHeight="1" spans="1:5">
      <c r="A46" s="251">
        <v>2010702</v>
      </c>
      <c r="B46" s="288" t="s">
        <v>103</v>
      </c>
      <c r="C46" s="289">
        <v>20</v>
      </c>
      <c r="D46" s="290"/>
      <c r="E46" s="144" t="str">
        <f t="shared" si="3"/>
        <v/>
      </c>
    </row>
    <row r="47" s="187" customFormat="1" ht="27" customHeight="1" spans="1:5">
      <c r="A47" s="251">
        <v>20108</v>
      </c>
      <c r="B47" s="284" t="s">
        <v>129</v>
      </c>
      <c r="C47" s="285">
        <f>SUM(C48:C49)</f>
        <v>1</v>
      </c>
      <c r="D47" s="285">
        <f>SUM(D48:D49)</f>
        <v>1</v>
      </c>
      <c r="E47" s="286">
        <f t="shared" si="3"/>
        <v>1</v>
      </c>
    </row>
    <row r="48" s="187" customFormat="1" ht="27" customHeight="1" spans="1:5">
      <c r="A48" s="251">
        <v>2010801</v>
      </c>
      <c r="B48" s="288" t="s">
        <v>102</v>
      </c>
      <c r="C48" s="289">
        <v>1</v>
      </c>
      <c r="D48" s="239">
        <v>1</v>
      </c>
      <c r="E48" s="144">
        <f t="shared" si="3"/>
        <v>1</v>
      </c>
    </row>
    <row r="49" s="187" customFormat="1" ht="27" customHeight="1" spans="1:5">
      <c r="A49" s="221">
        <v>2010804</v>
      </c>
      <c r="B49" s="288" t="s">
        <v>130</v>
      </c>
      <c r="C49" s="289"/>
      <c r="D49" s="239"/>
      <c r="E49" s="144"/>
    </row>
    <row r="50" s="187" customFormat="1" ht="27" customHeight="1" spans="1:5">
      <c r="A50" s="221">
        <v>20111</v>
      </c>
      <c r="B50" s="284" t="s">
        <v>131</v>
      </c>
      <c r="C50" s="285">
        <f>SUM(C51:C54)</f>
        <v>2043</v>
      </c>
      <c r="D50" s="285">
        <f>SUM(D51:D54)</f>
        <v>2040</v>
      </c>
      <c r="E50" s="286">
        <f t="shared" ref="E50:E56" si="4">IF(AND(C50&lt;&gt;0,D50&lt;&gt;0),D50/C50,"")</f>
        <v>0.999</v>
      </c>
    </row>
    <row r="51" s="187" customFormat="1" ht="27" customHeight="1" spans="1:5">
      <c r="A51" s="221">
        <v>2011101</v>
      </c>
      <c r="B51" s="288" t="s">
        <v>102</v>
      </c>
      <c r="C51" s="289">
        <v>1654</v>
      </c>
      <c r="D51" s="290">
        <v>1711</v>
      </c>
      <c r="E51" s="144">
        <f t="shared" si="4"/>
        <v>1.034</v>
      </c>
    </row>
    <row r="52" s="187" customFormat="1" ht="27" customHeight="1" spans="1:5">
      <c r="A52" s="221">
        <v>2011102</v>
      </c>
      <c r="B52" s="288" t="s">
        <v>103</v>
      </c>
      <c r="C52" s="289">
        <v>227</v>
      </c>
      <c r="D52" s="290">
        <v>307</v>
      </c>
      <c r="E52" s="144">
        <f t="shared" si="4"/>
        <v>1.352</v>
      </c>
    </row>
    <row r="53" s="187" customFormat="1" ht="27" customHeight="1" spans="1:5">
      <c r="A53" s="221">
        <v>2011104</v>
      </c>
      <c r="B53" s="288" t="s">
        <v>132</v>
      </c>
      <c r="C53" s="289">
        <v>40</v>
      </c>
      <c r="D53" s="235"/>
      <c r="E53" s="144" t="str">
        <f t="shared" si="4"/>
        <v/>
      </c>
    </row>
    <row r="54" s="187" customFormat="1" ht="27" customHeight="1" spans="1:5">
      <c r="A54" s="221">
        <v>2011199</v>
      </c>
      <c r="B54" s="288" t="s">
        <v>133</v>
      </c>
      <c r="C54" s="289">
        <v>122</v>
      </c>
      <c r="D54" s="235">
        <v>22</v>
      </c>
      <c r="E54" s="144">
        <f t="shared" si="4"/>
        <v>0.18</v>
      </c>
    </row>
    <row r="55" s="187" customFormat="1" ht="27" customHeight="1" spans="1:5">
      <c r="A55" s="221">
        <v>20113</v>
      </c>
      <c r="B55" s="284" t="s">
        <v>134</v>
      </c>
      <c r="C55" s="285">
        <f>SUM(C56:C60)</f>
        <v>215</v>
      </c>
      <c r="D55" s="285">
        <f>SUM(D56:D60)</f>
        <v>199</v>
      </c>
      <c r="E55" s="286">
        <f t="shared" si="4"/>
        <v>0.926</v>
      </c>
    </row>
    <row r="56" s="187" customFormat="1" ht="27" customHeight="1" spans="1:5">
      <c r="A56" s="221">
        <v>2011301</v>
      </c>
      <c r="B56" s="288" t="s">
        <v>102</v>
      </c>
      <c r="C56" s="289">
        <v>113</v>
      </c>
      <c r="D56" s="289">
        <v>125</v>
      </c>
      <c r="E56" s="144">
        <f t="shared" si="4"/>
        <v>1.106</v>
      </c>
    </row>
    <row r="57" s="187" customFormat="1" ht="27" customHeight="1" spans="1:5">
      <c r="A57" s="221">
        <v>2011302</v>
      </c>
      <c r="B57" s="288" t="s">
        <v>103</v>
      </c>
      <c r="C57" s="289">
        <v>30</v>
      </c>
      <c r="D57" s="290">
        <v>15</v>
      </c>
      <c r="E57" s="144">
        <f t="shared" ref="E57:E62" si="5">IF(AND(C57&lt;&gt;0,D57&lt;&gt;0),D57/C57,"")</f>
        <v>0.5</v>
      </c>
    </row>
    <row r="58" s="187" customFormat="1" ht="27" customHeight="1" spans="1:5">
      <c r="A58" s="221">
        <v>2011308</v>
      </c>
      <c r="B58" s="288" t="s">
        <v>136</v>
      </c>
      <c r="C58" s="289">
        <v>15</v>
      </c>
      <c r="D58" s="290">
        <v>9</v>
      </c>
      <c r="E58" s="144">
        <f t="shared" si="5"/>
        <v>0.6</v>
      </c>
    </row>
    <row r="59" s="187" customFormat="1" ht="27" customHeight="1" spans="1:5">
      <c r="A59" s="221">
        <v>2011350</v>
      </c>
      <c r="B59" s="288" t="s">
        <v>108</v>
      </c>
      <c r="C59" s="289"/>
      <c r="D59" s="290"/>
      <c r="E59" s="144" t="str">
        <f t="shared" si="5"/>
        <v/>
      </c>
    </row>
    <row r="60" s="187" customFormat="1" ht="27" customHeight="1" spans="1:5">
      <c r="A60" s="221">
        <v>2011399</v>
      </c>
      <c r="B60" s="288" t="s">
        <v>137</v>
      </c>
      <c r="C60" s="289">
        <v>57</v>
      </c>
      <c r="D60" s="290">
        <v>50</v>
      </c>
      <c r="E60" s="144">
        <f t="shared" si="5"/>
        <v>0.877</v>
      </c>
    </row>
    <row r="61" s="187" customFormat="1" ht="27" customHeight="1" spans="1:5">
      <c r="A61" s="221">
        <v>20123</v>
      </c>
      <c r="B61" s="284" t="s">
        <v>138</v>
      </c>
      <c r="C61" s="285">
        <f>SUM(C62:C63)</f>
        <v>210</v>
      </c>
      <c r="D61" s="285">
        <f>SUM(D62:D63)</f>
        <v>223</v>
      </c>
      <c r="E61" s="286">
        <f t="shared" si="5"/>
        <v>1.062</v>
      </c>
    </row>
    <row r="62" s="187" customFormat="1" ht="27" customHeight="1" spans="1:5">
      <c r="A62" s="221">
        <v>2012301</v>
      </c>
      <c r="B62" s="288" t="s">
        <v>102</v>
      </c>
      <c r="C62" s="289">
        <v>210</v>
      </c>
      <c r="D62" s="290">
        <v>213</v>
      </c>
      <c r="E62" s="144">
        <f t="shared" si="5"/>
        <v>1.014</v>
      </c>
    </row>
    <row r="63" s="187" customFormat="1" ht="27" customHeight="1" spans="1:5">
      <c r="A63" s="292">
        <v>2012304</v>
      </c>
      <c r="B63" s="288" t="s">
        <v>139</v>
      </c>
      <c r="C63" s="289"/>
      <c r="D63" s="290">
        <v>10</v>
      </c>
      <c r="E63" s="144"/>
    </row>
    <row r="64" s="187" customFormat="1" ht="27" customHeight="1" spans="1:5">
      <c r="A64" s="221">
        <v>20126</v>
      </c>
      <c r="B64" s="284" t="s">
        <v>141</v>
      </c>
      <c r="C64" s="285">
        <f>SUM(C65:C65)</f>
        <v>66</v>
      </c>
      <c r="D64" s="285">
        <f>SUM(D65:D65)</f>
        <v>72</v>
      </c>
      <c r="E64" s="286">
        <f t="shared" ref="E64:E74" si="6">IF(AND(C64&lt;&gt;0,D64&lt;&gt;0),D64/C64,"")</f>
        <v>1.091</v>
      </c>
    </row>
    <row r="65" s="187" customFormat="1" ht="27" customHeight="1" spans="1:5">
      <c r="A65" s="221">
        <v>2012604</v>
      </c>
      <c r="B65" s="288" t="s">
        <v>142</v>
      </c>
      <c r="C65" s="289">
        <v>66</v>
      </c>
      <c r="D65" s="235">
        <v>72</v>
      </c>
      <c r="E65" s="144">
        <f t="shared" si="6"/>
        <v>1.091</v>
      </c>
    </row>
    <row r="66" s="187" customFormat="1" ht="27" customHeight="1" spans="1:5">
      <c r="A66" s="221">
        <v>20128</v>
      </c>
      <c r="B66" s="284" t="s">
        <v>143</v>
      </c>
      <c r="C66" s="285">
        <f>SUM(C67:C67)</f>
        <v>106</v>
      </c>
      <c r="D66" s="285">
        <f>SUM(D67:D67)</f>
        <v>109</v>
      </c>
      <c r="E66" s="286">
        <f t="shared" si="6"/>
        <v>1.028</v>
      </c>
    </row>
    <row r="67" s="187" customFormat="1" ht="27" customHeight="1" spans="1:5">
      <c r="A67" s="221">
        <v>2012801</v>
      </c>
      <c r="B67" s="288" t="s">
        <v>102</v>
      </c>
      <c r="C67" s="289">
        <v>106</v>
      </c>
      <c r="D67" s="235">
        <v>109</v>
      </c>
      <c r="E67" s="144">
        <f t="shared" si="6"/>
        <v>1.028</v>
      </c>
    </row>
    <row r="68" s="187" customFormat="1" ht="27" customHeight="1" spans="1:5">
      <c r="A68" s="221">
        <v>20129</v>
      </c>
      <c r="B68" s="284" t="s">
        <v>145</v>
      </c>
      <c r="C68" s="285">
        <f>SUM(C69:C71)</f>
        <v>492</v>
      </c>
      <c r="D68" s="285">
        <f>SUM(D69:D71)</f>
        <v>375</v>
      </c>
      <c r="E68" s="286">
        <f t="shared" si="6"/>
        <v>0.762</v>
      </c>
    </row>
    <row r="69" s="187" customFormat="1" ht="27" customHeight="1" spans="1:5">
      <c r="A69" s="221">
        <v>2012901</v>
      </c>
      <c r="B69" s="288" t="s">
        <v>102</v>
      </c>
      <c r="C69" s="289">
        <v>325</v>
      </c>
      <c r="D69" s="239">
        <v>321</v>
      </c>
      <c r="E69" s="144">
        <f t="shared" si="6"/>
        <v>0.988</v>
      </c>
    </row>
    <row r="70" s="187" customFormat="1" ht="27" customHeight="1" spans="1:5">
      <c r="A70" s="221">
        <v>2012902</v>
      </c>
      <c r="B70" s="288" t="s">
        <v>103</v>
      </c>
      <c r="C70" s="289">
        <v>30</v>
      </c>
      <c r="D70" s="235"/>
      <c r="E70" s="144" t="str">
        <f t="shared" si="6"/>
        <v/>
      </c>
    </row>
    <row r="71" s="187" customFormat="1" ht="27" customHeight="1" spans="1:5">
      <c r="A71" s="221">
        <v>2012999</v>
      </c>
      <c r="B71" s="288" t="s">
        <v>146</v>
      </c>
      <c r="C71" s="289">
        <v>137</v>
      </c>
      <c r="D71" s="235">
        <v>54</v>
      </c>
      <c r="E71" s="144">
        <f t="shared" si="6"/>
        <v>0.394</v>
      </c>
    </row>
    <row r="72" s="187" customFormat="1" ht="27" customHeight="1" spans="1:5">
      <c r="A72" s="251">
        <v>20131</v>
      </c>
      <c r="B72" s="284" t="s">
        <v>881</v>
      </c>
      <c r="C72" s="285">
        <f>SUM(C73:C75)</f>
        <v>2163</v>
      </c>
      <c r="D72" s="285">
        <f>SUM(D73:D75)</f>
        <v>2095</v>
      </c>
      <c r="E72" s="286">
        <f t="shared" si="6"/>
        <v>0.969</v>
      </c>
    </row>
    <row r="73" s="187" customFormat="1" ht="27" customHeight="1" spans="1:5">
      <c r="A73" s="251">
        <v>2013101</v>
      </c>
      <c r="B73" s="288" t="s">
        <v>102</v>
      </c>
      <c r="C73" s="289">
        <v>2073</v>
      </c>
      <c r="D73" s="290">
        <v>1993</v>
      </c>
      <c r="E73" s="144">
        <f t="shared" si="6"/>
        <v>0.961</v>
      </c>
    </row>
    <row r="74" s="187" customFormat="1" ht="27" customHeight="1" spans="1:5">
      <c r="A74" s="251">
        <v>2013102</v>
      </c>
      <c r="B74" s="288" t="s">
        <v>103</v>
      </c>
      <c r="C74" s="289">
        <v>90</v>
      </c>
      <c r="D74" s="290">
        <v>93</v>
      </c>
      <c r="E74" s="144">
        <f t="shared" si="6"/>
        <v>1.033</v>
      </c>
    </row>
    <row r="75" s="187" customFormat="1" ht="27" customHeight="1" spans="1:5">
      <c r="A75" s="251">
        <v>2013105</v>
      </c>
      <c r="B75" s="288" t="s">
        <v>148</v>
      </c>
      <c r="C75" s="289"/>
      <c r="D75" s="290">
        <v>9</v>
      </c>
      <c r="E75" s="144"/>
    </row>
    <row r="76" s="187" customFormat="1" ht="27" customHeight="1" spans="1:5">
      <c r="A76" s="251">
        <v>20132</v>
      </c>
      <c r="B76" s="284" t="s">
        <v>150</v>
      </c>
      <c r="C76" s="285">
        <f>SUM(C77:C79)</f>
        <v>569</v>
      </c>
      <c r="D76" s="285">
        <f>SUM(D77:D79)</f>
        <v>513</v>
      </c>
      <c r="E76" s="286">
        <f t="shared" ref="E76:E82" si="7">IF(AND(C76&lt;&gt;0,D76&lt;&gt;0),D76/C76,"")</f>
        <v>0.902</v>
      </c>
    </row>
    <row r="77" s="187" customFormat="1" ht="27" customHeight="1" spans="1:5">
      <c r="A77" s="251">
        <v>2013201</v>
      </c>
      <c r="B77" s="288" t="s">
        <v>102</v>
      </c>
      <c r="C77" s="289">
        <v>389</v>
      </c>
      <c r="D77" s="239">
        <v>380</v>
      </c>
      <c r="E77" s="144">
        <f t="shared" si="7"/>
        <v>0.977</v>
      </c>
    </row>
    <row r="78" s="187" customFormat="1" ht="27" customHeight="1" spans="1:5">
      <c r="A78" s="251">
        <v>2013202</v>
      </c>
      <c r="B78" s="288" t="s">
        <v>103</v>
      </c>
      <c r="C78" s="289">
        <v>143</v>
      </c>
      <c r="D78" s="235">
        <v>103</v>
      </c>
      <c r="E78" s="144">
        <f t="shared" si="7"/>
        <v>0.72</v>
      </c>
    </row>
    <row r="79" s="187" customFormat="1" ht="27" customHeight="1" spans="1:5">
      <c r="A79" s="251">
        <v>2013299</v>
      </c>
      <c r="B79" s="288" t="s">
        <v>151</v>
      </c>
      <c r="C79" s="289">
        <v>37</v>
      </c>
      <c r="D79" s="239">
        <v>30</v>
      </c>
      <c r="E79" s="144">
        <f t="shared" si="7"/>
        <v>0.811</v>
      </c>
    </row>
    <row r="80" s="187" customFormat="1" ht="27" customHeight="1" spans="1:5">
      <c r="A80" s="251">
        <v>20133</v>
      </c>
      <c r="B80" s="284" t="s">
        <v>152</v>
      </c>
      <c r="C80" s="285">
        <f>SUM(C81:C82)</f>
        <v>190</v>
      </c>
      <c r="D80" s="285">
        <f>SUM(D81:D82)</f>
        <v>225</v>
      </c>
      <c r="E80" s="286">
        <f t="shared" si="7"/>
        <v>1.184</v>
      </c>
    </row>
    <row r="81" s="187" customFormat="1" ht="27" customHeight="1" spans="1:5">
      <c r="A81" s="251">
        <v>2013301</v>
      </c>
      <c r="B81" s="288" t="s">
        <v>102</v>
      </c>
      <c r="C81" s="289">
        <v>179</v>
      </c>
      <c r="D81" s="290">
        <v>199</v>
      </c>
      <c r="E81" s="144">
        <f t="shared" si="7"/>
        <v>1.112</v>
      </c>
    </row>
    <row r="82" s="187" customFormat="1" ht="27" customHeight="1" spans="1:5">
      <c r="A82" s="251">
        <v>2013302</v>
      </c>
      <c r="B82" s="288" t="s">
        <v>103</v>
      </c>
      <c r="C82" s="289">
        <v>11</v>
      </c>
      <c r="D82" s="290">
        <v>26</v>
      </c>
      <c r="E82" s="144">
        <f t="shared" si="7"/>
        <v>2.364</v>
      </c>
    </row>
    <row r="83" s="187" customFormat="1" ht="27" customHeight="1" spans="1:5">
      <c r="A83" s="251">
        <v>20134</v>
      </c>
      <c r="B83" s="284" t="s">
        <v>154</v>
      </c>
      <c r="C83" s="285">
        <f>SUM(C84:C88)</f>
        <v>207</v>
      </c>
      <c r="D83" s="285">
        <f>SUM(D84:D88)</f>
        <v>137</v>
      </c>
      <c r="E83" s="286">
        <f t="shared" ref="E83:E86" si="8">IF(AND(C83&lt;&gt;0,D83&lt;&gt;0),D83/C83,"")</f>
        <v>0.662</v>
      </c>
    </row>
    <row r="84" s="187" customFormat="1" ht="27" customHeight="1" spans="1:5">
      <c r="A84" s="251">
        <v>2013401</v>
      </c>
      <c r="B84" s="288" t="s">
        <v>102</v>
      </c>
      <c r="C84" s="289">
        <v>154</v>
      </c>
      <c r="D84" s="290">
        <v>137</v>
      </c>
      <c r="E84" s="144">
        <f t="shared" si="8"/>
        <v>0.89</v>
      </c>
    </row>
    <row r="85" s="187" customFormat="1" ht="27" customHeight="1" spans="1:5">
      <c r="A85" s="251">
        <v>2013402</v>
      </c>
      <c r="B85" s="288" t="s">
        <v>103</v>
      </c>
      <c r="C85" s="289">
        <v>5</v>
      </c>
      <c r="D85" s="290"/>
      <c r="E85" s="144"/>
    </row>
    <row r="86" s="187" customFormat="1" ht="27" customHeight="1" spans="1:5">
      <c r="A86" s="251">
        <v>2013404</v>
      </c>
      <c r="B86" s="288" t="s">
        <v>155</v>
      </c>
      <c r="C86" s="289">
        <v>37</v>
      </c>
      <c r="D86" s="290"/>
      <c r="E86" s="144" t="str">
        <f t="shared" si="8"/>
        <v/>
      </c>
    </row>
    <row r="87" s="187" customFormat="1" ht="27" customHeight="1" spans="1:5">
      <c r="A87" s="251">
        <v>2013405</v>
      </c>
      <c r="B87" s="288" t="s">
        <v>156</v>
      </c>
      <c r="C87" s="289">
        <v>2</v>
      </c>
      <c r="D87" s="290"/>
      <c r="E87" s="144"/>
    </row>
    <row r="88" s="187" customFormat="1" ht="27" customHeight="1" spans="1:5">
      <c r="A88" s="251">
        <v>2013499</v>
      </c>
      <c r="B88" s="288" t="s">
        <v>157</v>
      </c>
      <c r="C88" s="289">
        <v>9</v>
      </c>
      <c r="D88" s="290"/>
      <c r="E88" s="144" t="str">
        <f t="shared" ref="E88:E93" si="9">IF(AND(C88&lt;&gt;0,D88&lt;&gt;0),D88/C88,"")</f>
        <v/>
      </c>
    </row>
    <row r="89" s="187" customFormat="1" ht="27" customHeight="1" spans="1:5">
      <c r="A89" s="251">
        <v>20136</v>
      </c>
      <c r="B89" s="284" t="s">
        <v>158</v>
      </c>
      <c r="C89" s="285">
        <f>SUM(C90:C90)</f>
        <v>0</v>
      </c>
      <c r="D89" s="285">
        <f>SUM(D90:D90)</f>
        <v>0</v>
      </c>
      <c r="E89" s="286" t="str">
        <f t="shared" si="9"/>
        <v/>
      </c>
    </row>
    <row r="90" s="187" customFormat="1" ht="27" customHeight="1" spans="1:5">
      <c r="A90" s="251">
        <v>2013699</v>
      </c>
      <c r="B90" s="288" t="s">
        <v>882</v>
      </c>
      <c r="C90" s="289"/>
      <c r="D90" s="239">
        <v>0</v>
      </c>
      <c r="E90" s="144" t="str">
        <f t="shared" si="9"/>
        <v/>
      </c>
    </row>
    <row r="91" s="187" customFormat="1" ht="27" customHeight="1" spans="1:5">
      <c r="A91" s="251">
        <v>20138</v>
      </c>
      <c r="B91" s="284" t="s">
        <v>160</v>
      </c>
      <c r="C91" s="285">
        <f>SUM(C92:C97)</f>
        <v>1095</v>
      </c>
      <c r="D91" s="285">
        <f>SUM(D92:D97)</f>
        <v>1086</v>
      </c>
      <c r="E91" s="286">
        <f t="shared" si="9"/>
        <v>0.992</v>
      </c>
    </row>
    <row r="92" s="187" customFormat="1" ht="27" customHeight="1" spans="1:5">
      <c r="A92" s="251">
        <v>2013801</v>
      </c>
      <c r="B92" s="288" t="s">
        <v>102</v>
      </c>
      <c r="C92" s="289">
        <v>1020</v>
      </c>
      <c r="D92" s="274">
        <v>1038</v>
      </c>
      <c r="E92" s="144">
        <f t="shared" si="9"/>
        <v>1.018</v>
      </c>
    </row>
    <row r="93" s="187" customFormat="1" ht="27" customHeight="1" spans="1:5">
      <c r="A93" s="251">
        <v>2013802</v>
      </c>
      <c r="B93" s="288" t="s">
        <v>103</v>
      </c>
      <c r="C93" s="289">
        <v>32</v>
      </c>
      <c r="D93" s="290">
        <v>30</v>
      </c>
      <c r="E93" s="144">
        <f t="shared" si="9"/>
        <v>0.938</v>
      </c>
    </row>
    <row r="94" s="187" customFormat="1" ht="27" customHeight="1" spans="1:5">
      <c r="A94" s="251">
        <v>2013810</v>
      </c>
      <c r="B94" s="288" t="s">
        <v>883</v>
      </c>
      <c r="C94" s="289"/>
      <c r="D94" s="290">
        <v>5</v>
      </c>
      <c r="E94" s="144"/>
    </row>
    <row r="95" s="187" customFormat="1" ht="27" customHeight="1" spans="1:5">
      <c r="A95" s="251">
        <v>2013815</v>
      </c>
      <c r="B95" s="288" t="s">
        <v>884</v>
      </c>
      <c r="C95" s="289"/>
      <c r="D95" s="290">
        <v>3</v>
      </c>
      <c r="E95" s="144"/>
    </row>
    <row r="96" s="187" customFormat="1" ht="27" customHeight="1" spans="1:5">
      <c r="A96" s="251">
        <v>2013816</v>
      </c>
      <c r="B96" s="288" t="s">
        <v>161</v>
      </c>
      <c r="C96" s="289">
        <v>17</v>
      </c>
      <c r="D96" s="290">
        <v>10</v>
      </c>
      <c r="E96" s="144">
        <f t="shared" ref="E96:E101" si="10">IF(AND(C96&lt;&gt;0,D96&lt;&gt;0),D96/C96,"")</f>
        <v>0.588</v>
      </c>
    </row>
    <row r="97" s="187" customFormat="1" ht="27" customHeight="1" spans="1:5">
      <c r="A97" s="251">
        <v>2013899</v>
      </c>
      <c r="B97" s="288" t="s">
        <v>162</v>
      </c>
      <c r="C97" s="289">
        <v>26</v>
      </c>
      <c r="D97" s="290"/>
      <c r="E97" s="144" t="str">
        <f t="shared" si="10"/>
        <v/>
      </c>
    </row>
    <row r="98" s="187" customFormat="1" ht="27" customHeight="1" spans="1:5">
      <c r="A98" s="293">
        <v>20140</v>
      </c>
      <c r="B98" s="284" t="s">
        <v>885</v>
      </c>
      <c r="C98" s="294">
        <f>SUM(C99)</f>
        <v>0</v>
      </c>
      <c r="D98" s="294">
        <f>SUM(D99)</f>
        <v>129</v>
      </c>
      <c r="E98" s="144" t="str">
        <f t="shared" si="10"/>
        <v/>
      </c>
    </row>
    <row r="99" s="187" customFormat="1" ht="27" customHeight="1" spans="1:5">
      <c r="A99" s="251">
        <v>2014001</v>
      </c>
      <c r="B99" s="288" t="s">
        <v>102</v>
      </c>
      <c r="C99" s="294"/>
      <c r="D99" s="295">
        <v>129</v>
      </c>
      <c r="E99" s="144" t="str">
        <f t="shared" si="10"/>
        <v/>
      </c>
    </row>
    <row r="100" s="187" customFormat="1" ht="27" customHeight="1" spans="1:5">
      <c r="A100" s="293">
        <v>20199</v>
      </c>
      <c r="B100" s="284" t="s">
        <v>163</v>
      </c>
      <c r="C100" s="285">
        <f>SUM(C101:C101)</f>
        <v>-486</v>
      </c>
      <c r="D100" s="285">
        <f>SUM(D101:D101)</f>
        <v>0</v>
      </c>
      <c r="E100" s="286" t="str">
        <f t="shared" si="10"/>
        <v/>
      </c>
    </row>
    <row r="101" s="187" customFormat="1" ht="27" customHeight="1" spans="1:5">
      <c r="A101" s="251">
        <v>2019999</v>
      </c>
      <c r="B101" s="288" t="s">
        <v>164</v>
      </c>
      <c r="C101" s="289">
        <v>-486</v>
      </c>
      <c r="D101" s="290"/>
      <c r="E101" s="144" t="str">
        <f t="shared" si="10"/>
        <v/>
      </c>
    </row>
    <row r="102" s="187" customFormat="1" ht="27" customHeight="1" spans="1:5">
      <c r="A102" s="251">
        <v>203</v>
      </c>
      <c r="B102" s="284" t="s">
        <v>165</v>
      </c>
      <c r="C102" s="287">
        <f>SUM(C103+C107)</f>
        <v>150</v>
      </c>
      <c r="D102" s="287">
        <f>SUM(D103+D107)</f>
        <v>137</v>
      </c>
      <c r="E102" s="286">
        <f t="shared" ref="E102:E149" si="11">IF(AND(C102&lt;&gt;0,D102&lt;&gt;0),D102/C102,"")</f>
        <v>0.913</v>
      </c>
    </row>
    <row r="103" s="187" customFormat="1" ht="27" customHeight="1" spans="1:5">
      <c r="A103" s="251">
        <v>20306</v>
      </c>
      <c r="B103" s="284" t="s">
        <v>168</v>
      </c>
      <c r="C103" s="296">
        <f>SUM(C104:C106)</f>
        <v>229</v>
      </c>
      <c r="D103" s="296">
        <f>SUM(D104:D106)</f>
        <v>137</v>
      </c>
      <c r="E103" s="286">
        <f t="shared" si="11"/>
        <v>0.598</v>
      </c>
    </row>
    <row r="104" s="187" customFormat="1" ht="27" customHeight="1" spans="1:5">
      <c r="A104" s="251">
        <v>2030601</v>
      </c>
      <c r="B104" s="288" t="s">
        <v>169</v>
      </c>
      <c r="C104" s="289">
        <v>104</v>
      </c>
      <c r="D104" s="290">
        <v>60</v>
      </c>
      <c r="E104" s="144">
        <f t="shared" si="11"/>
        <v>0.577</v>
      </c>
    </row>
    <row r="105" s="187" customFormat="1" ht="27" customHeight="1" spans="1:5">
      <c r="A105" s="251">
        <v>2030607</v>
      </c>
      <c r="B105" s="288" t="s">
        <v>171</v>
      </c>
      <c r="C105" s="289">
        <v>125</v>
      </c>
      <c r="D105" s="290">
        <v>69</v>
      </c>
      <c r="E105" s="144">
        <f t="shared" si="11"/>
        <v>0.552</v>
      </c>
    </row>
    <row r="106" s="187" customFormat="1" ht="27" customHeight="1" spans="1:5">
      <c r="A106" s="251">
        <v>2030699</v>
      </c>
      <c r="B106" s="288" t="s">
        <v>886</v>
      </c>
      <c r="C106" s="289"/>
      <c r="D106" s="290">
        <v>8</v>
      </c>
      <c r="E106" s="144" t="str">
        <f t="shared" si="11"/>
        <v/>
      </c>
    </row>
    <row r="107" s="187" customFormat="1" ht="27" customHeight="1" spans="1:5">
      <c r="A107" s="251">
        <v>20399</v>
      </c>
      <c r="B107" s="284" t="s">
        <v>172</v>
      </c>
      <c r="C107" s="296">
        <v>-79</v>
      </c>
      <c r="D107" s="296"/>
      <c r="E107" s="144" t="str">
        <f t="shared" si="11"/>
        <v/>
      </c>
    </row>
    <row r="108" s="187" customFormat="1" ht="27" customHeight="1" spans="1:5">
      <c r="A108" s="251">
        <v>2039999</v>
      </c>
      <c r="B108" s="288" t="s">
        <v>173</v>
      </c>
      <c r="C108" s="289">
        <v>-79</v>
      </c>
      <c r="D108" s="290"/>
      <c r="E108" s="144" t="str">
        <f t="shared" si="11"/>
        <v/>
      </c>
    </row>
    <row r="109" s="187" customFormat="1" ht="27" customHeight="1" spans="1:5">
      <c r="A109" s="251">
        <v>204</v>
      </c>
      <c r="B109" s="284" t="s">
        <v>887</v>
      </c>
      <c r="C109" s="285">
        <f>C110+C117+C120+C123+C130</f>
        <v>7009</v>
      </c>
      <c r="D109" s="285">
        <f>D110+D117+D120+D123+D130</f>
        <v>7113</v>
      </c>
      <c r="E109" s="286">
        <f t="shared" si="11"/>
        <v>1.015</v>
      </c>
    </row>
    <row r="110" s="187" customFormat="1" ht="27" customHeight="1" spans="1:5">
      <c r="A110" s="251">
        <v>20402</v>
      </c>
      <c r="B110" s="284" t="s">
        <v>177</v>
      </c>
      <c r="C110" s="285">
        <f>SUM(C111:C116)</f>
        <v>5967</v>
      </c>
      <c r="D110" s="285">
        <f>SUM(D111:D116)</f>
        <v>6413</v>
      </c>
      <c r="E110" s="286">
        <f t="shared" si="11"/>
        <v>1.075</v>
      </c>
    </row>
    <row r="111" s="187" customFormat="1" ht="27" customHeight="1" spans="1:5">
      <c r="A111" s="251">
        <v>2040201</v>
      </c>
      <c r="B111" s="288" t="s">
        <v>102</v>
      </c>
      <c r="C111" s="289">
        <v>4578</v>
      </c>
      <c r="D111" s="290">
        <v>5059</v>
      </c>
      <c r="E111" s="144">
        <f t="shared" si="11"/>
        <v>1.105</v>
      </c>
    </row>
    <row r="112" s="187" customFormat="1" ht="27" customHeight="1" spans="1:5">
      <c r="A112" s="251">
        <v>2040202</v>
      </c>
      <c r="B112" s="288" t="s">
        <v>103</v>
      </c>
      <c r="C112" s="289">
        <v>237</v>
      </c>
      <c r="D112" s="239">
        <v>731</v>
      </c>
      <c r="E112" s="144">
        <f t="shared" si="11"/>
        <v>3.084</v>
      </c>
    </row>
    <row r="113" s="187" customFormat="1" ht="27" customHeight="1" spans="1:5">
      <c r="A113" s="251">
        <v>2040219</v>
      </c>
      <c r="B113" s="297" t="s">
        <v>178</v>
      </c>
      <c r="C113" s="294">
        <v>184</v>
      </c>
      <c r="D113" s="290">
        <v>50</v>
      </c>
      <c r="E113" s="144">
        <f t="shared" si="11"/>
        <v>0.272</v>
      </c>
    </row>
    <row r="114" s="187" customFormat="1" ht="27" customHeight="1" spans="1:5">
      <c r="A114" s="251">
        <v>2040220</v>
      </c>
      <c r="B114" s="288" t="s">
        <v>179</v>
      </c>
      <c r="C114" s="289">
        <v>936</v>
      </c>
      <c r="D114" s="239">
        <v>573</v>
      </c>
      <c r="E114" s="144">
        <f t="shared" si="11"/>
        <v>0.612</v>
      </c>
    </row>
    <row r="115" s="187" customFormat="1" ht="27" customHeight="1" spans="1:5">
      <c r="A115" s="251">
        <v>2040221</v>
      </c>
      <c r="B115" s="288" t="s">
        <v>180</v>
      </c>
      <c r="C115" s="289">
        <v>9</v>
      </c>
      <c r="D115" s="239"/>
      <c r="E115" s="144" t="str">
        <f t="shared" si="11"/>
        <v/>
      </c>
    </row>
    <row r="116" s="187" customFormat="1" ht="27" customHeight="1" spans="1:5">
      <c r="A116" s="251">
        <v>2040299</v>
      </c>
      <c r="B116" s="288" t="s">
        <v>181</v>
      </c>
      <c r="C116" s="289">
        <v>23</v>
      </c>
      <c r="D116" s="235"/>
      <c r="E116" s="144" t="str">
        <f t="shared" si="11"/>
        <v/>
      </c>
    </row>
    <row r="117" s="187" customFormat="1" ht="27" customHeight="1" spans="1:5">
      <c r="A117" s="251">
        <v>20404</v>
      </c>
      <c r="B117" s="284" t="s">
        <v>182</v>
      </c>
      <c r="C117" s="285">
        <f>SUM(C118:C119)</f>
        <v>24</v>
      </c>
      <c r="D117" s="285">
        <f>SUM(D118:D119)</f>
        <v>1</v>
      </c>
      <c r="E117" s="286">
        <f t="shared" si="11"/>
        <v>0.042</v>
      </c>
    </row>
    <row r="118" s="187" customFormat="1" ht="27" customHeight="1" spans="1:5">
      <c r="A118" s="251">
        <v>2040401</v>
      </c>
      <c r="B118" s="288" t="s">
        <v>102</v>
      </c>
      <c r="C118" s="289">
        <v>21</v>
      </c>
      <c r="D118" s="239">
        <v>1</v>
      </c>
      <c r="E118" s="144">
        <f t="shared" si="11"/>
        <v>0.048</v>
      </c>
    </row>
    <row r="119" s="187" customFormat="1" ht="27" customHeight="1" spans="1:5">
      <c r="A119" s="251">
        <v>2040402</v>
      </c>
      <c r="B119" s="288" t="s">
        <v>103</v>
      </c>
      <c r="C119" s="289">
        <v>3</v>
      </c>
      <c r="D119" s="239"/>
      <c r="E119" s="144" t="str">
        <f t="shared" si="11"/>
        <v/>
      </c>
    </row>
    <row r="120" s="187" customFormat="1" ht="27" customHeight="1" spans="1:5">
      <c r="A120" s="251">
        <v>20405</v>
      </c>
      <c r="B120" s="284" t="s">
        <v>184</v>
      </c>
      <c r="C120" s="285">
        <f>SUM(C121:C122)</f>
        <v>40</v>
      </c>
      <c r="D120" s="285">
        <f>SUM(D121:D122)</f>
        <v>11</v>
      </c>
      <c r="E120" s="286">
        <f t="shared" si="11"/>
        <v>0.275</v>
      </c>
    </row>
    <row r="121" s="187" customFormat="1" ht="27" customHeight="1" spans="1:5">
      <c r="A121" s="251">
        <v>2040501</v>
      </c>
      <c r="B121" s="288" t="s">
        <v>102</v>
      </c>
      <c r="C121" s="289">
        <v>23</v>
      </c>
      <c r="D121" s="290">
        <v>1</v>
      </c>
      <c r="E121" s="144">
        <f t="shared" si="11"/>
        <v>0.043</v>
      </c>
    </row>
    <row r="122" s="187" customFormat="1" ht="27" customHeight="1" spans="1:5">
      <c r="A122" s="291">
        <v>2040505</v>
      </c>
      <c r="B122" s="288" t="s">
        <v>185</v>
      </c>
      <c r="C122" s="289">
        <v>17</v>
      </c>
      <c r="D122" s="290">
        <v>10</v>
      </c>
      <c r="E122" s="144">
        <f t="shared" si="11"/>
        <v>0.588</v>
      </c>
    </row>
    <row r="123" s="187" customFormat="1" ht="27" customHeight="1" spans="1:5">
      <c r="A123" s="251">
        <v>20406</v>
      </c>
      <c r="B123" s="284" t="s">
        <v>186</v>
      </c>
      <c r="C123" s="285">
        <f>SUM(C124:C129)</f>
        <v>923</v>
      </c>
      <c r="D123" s="285">
        <f>SUM(D124:D129)</f>
        <v>688</v>
      </c>
      <c r="E123" s="286">
        <f t="shared" si="11"/>
        <v>0.745</v>
      </c>
    </row>
    <row r="124" s="187" customFormat="1" ht="27" customHeight="1" spans="1:5">
      <c r="A124" s="251">
        <v>2040601</v>
      </c>
      <c r="B124" s="288" t="s">
        <v>102</v>
      </c>
      <c r="C124" s="289">
        <v>751</v>
      </c>
      <c r="D124" s="235">
        <v>683</v>
      </c>
      <c r="E124" s="144">
        <f t="shared" si="11"/>
        <v>0.909</v>
      </c>
    </row>
    <row r="125" s="187" customFormat="1" ht="27" customHeight="1" spans="1:5">
      <c r="A125" s="251">
        <v>2040604</v>
      </c>
      <c r="B125" s="288" t="s">
        <v>187</v>
      </c>
      <c r="C125" s="289">
        <v>23</v>
      </c>
      <c r="D125" s="235"/>
      <c r="E125" s="144" t="str">
        <f t="shared" si="11"/>
        <v/>
      </c>
    </row>
    <row r="126" s="187" customFormat="1" ht="27" customHeight="1" spans="1:5">
      <c r="A126" s="251">
        <v>2040605</v>
      </c>
      <c r="B126" s="288" t="s">
        <v>188</v>
      </c>
      <c r="C126" s="289">
        <v>129</v>
      </c>
      <c r="D126" s="235">
        <v>5</v>
      </c>
      <c r="E126" s="144">
        <f t="shared" si="11"/>
        <v>0.039</v>
      </c>
    </row>
    <row r="127" s="187" customFormat="1" ht="27" customHeight="1" spans="1:5">
      <c r="A127" s="251">
        <v>2040607</v>
      </c>
      <c r="B127" s="288" t="s">
        <v>190</v>
      </c>
      <c r="C127" s="289"/>
      <c r="D127" s="235"/>
      <c r="E127" s="144" t="str">
        <f t="shared" si="11"/>
        <v/>
      </c>
    </row>
    <row r="128" s="187" customFormat="1" ht="27" customHeight="1" spans="1:5">
      <c r="A128" s="251">
        <v>2040610</v>
      </c>
      <c r="B128" s="288" t="s">
        <v>191</v>
      </c>
      <c r="C128" s="289">
        <v>7</v>
      </c>
      <c r="D128" s="290"/>
      <c r="E128" s="144" t="str">
        <f t="shared" si="11"/>
        <v/>
      </c>
    </row>
    <row r="129" s="187" customFormat="1" ht="27" customHeight="1" spans="1:5">
      <c r="A129" s="251">
        <v>2040699</v>
      </c>
      <c r="B129" s="288" t="s">
        <v>192</v>
      </c>
      <c r="C129" s="289">
        <v>13</v>
      </c>
      <c r="D129" s="290"/>
      <c r="E129" s="144" t="str">
        <f t="shared" si="11"/>
        <v/>
      </c>
    </row>
    <row r="130" s="187" customFormat="1" ht="27" customHeight="1" spans="1:5">
      <c r="A130" s="251">
        <v>20499</v>
      </c>
      <c r="B130" s="284" t="s">
        <v>193</v>
      </c>
      <c r="C130" s="285">
        <f>C131</f>
        <v>55</v>
      </c>
      <c r="D130" s="285">
        <f>D131</f>
        <v>0</v>
      </c>
      <c r="E130" s="286" t="str">
        <f t="shared" si="11"/>
        <v/>
      </c>
    </row>
    <row r="131" s="187" customFormat="1" ht="27" customHeight="1" spans="1:5">
      <c r="A131" s="251">
        <v>2049999</v>
      </c>
      <c r="B131" s="288" t="s">
        <v>194</v>
      </c>
      <c r="C131" s="289">
        <v>55</v>
      </c>
      <c r="D131" s="290"/>
      <c r="E131" s="144" t="str">
        <f t="shared" si="11"/>
        <v/>
      </c>
    </row>
    <row r="132" s="187" customFormat="1" ht="27" customHeight="1" spans="1:5">
      <c r="A132" s="251">
        <v>205</v>
      </c>
      <c r="B132" s="284" t="s">
        <v>195</v>
      </c>
      <c r="C132" s="285">
        <f>C133+C136+C142+C144+C146+C149</f>
        <v>48625</v>
      </c>
      <c r="D132" s="285">
        <f>D133+D136+D142+D144+D146+D149</f>
        <v>48885</v>
      </c>
      <c r="E132" s="286">
        <f t="shared" si="11"/>
        <v>1.005</v>
      </c>
    </row>
    <row r="133" s="187" customFormat="1" ht="27" customHeight="1" spans="1:5">
      <c r="A133" s="251">
        <v>20501</v>
      </c>
      <c r="B133" s="284" t="s">
        <v>196</v>
      </c>
      <c r="C133" s="285">
        <f>SUM(C134:C135)</f>
        <v>962</v>
      </c>
      <c r="D133" s="285">
        <f>SUM(D134:D135)</f>
        <v>939</v>
      </c>
      <c r="E133" s="286">
        <f t="shared" si="11"/>
        <v>0.976</v>
      </c>
    </row>
    <row r="134" s="187" customFormat="1" ht="27" customHeight="1" spans="1:5">
      <c r="A134" s="251">
        <v>2050101</v>
      </c>
      <c r="B134" s="288" t="s">
        <v>102</v>
      </c>
      <c r="C134" s="289">
        <v>843</v>
      </c>
      <c r="D134" s="239">
        <v>817</v>
      </c>
      <c r="E134" s="144">
        <f t="shared" si="11"/>
        <v>0.969</v>
      </c>
    </row>
    <row r="135" s="187" customFormat="1" ht="27" customHeight="1" spans="1:5">
      <c r="A135" s="251">
        <v>2050199</v>
      </c>
      <c r="B135" s="288" t="s">
        <v>197</v>
      </c>
      <c r="C135" s="289">
        <v>119</v>
      </c>
      <c r="D135" s="239">
        <v>122</v>
      </c>
      <c r="E135" s="144">
        <f t="shared" si="11"/>
        <v>1.025</v>
      </c>
    </row>
    <row r="136" s="187" customFormat="1" ht="27" customHeight="1" spans="1:5">
      <c r="A136" s="251">
        <v>20502</v>
      </c>
      <c r="B136" s="284" t="s">
        <v>198</v>
      </c>
      <c r="C136" s="285">
        <f>SUM(C137:C141)</f>
        <v>45155</v>
      </c>
      <c r="D136" s="285">
        <f>SUM(D137:D141)</f>
        <v>45335</v>
      </c>
      <c r="E136" s="286">
        <f t="shared" si="11"/>
        <v>1.004</v>
      </c>
    </row>
    <row r="137" s="187" customFormat="1" ht="27" customHeight="1" spans="1:5">
      <c r="A137" s="251">
        <v>2050201</v>
      </c>
      <c r="B137" s="288" t="s">
        <v>199</v>
      </c>
      <c r="C137" s="289">
        <v>1527</v>
      </c>
      <c r="D137" s="239">
        <v>1532</v>
      </c>
      <c r="E137" s="144">
        <f t="shared" si="11"/>
        <v>1.003</v>
      </c>
    </row>
    <row r="138" s="187" customFormat="1" ht="27" customHeight="1" spans="1:5">
      <c r="A138" s="251">
        <v>2050202</v>
      </c>
      <c r="B138" s="288" t="s">
        <v>200</v>
      </c>
      <c r="C138" s="289">
        <v>24767</v>
      </c>
      <c r="D138" s="239">
        <v>24774</v>
      </c>
      <c r="E138" s="144">
        <f t="shared" si="11"/>
        <v>1</v>
      </c>
    </row>
    <row r="139" s="187" customFormat="1" ht="27" customHeight="1" spans="1:5">
      <c r="A139" s="251">
        <v>2050203</v>
      </c>
      <c r="B139" s="288" t="s">
        <v>201</v>
      </c>
      <c r="C139" s="289">
        <v>13210</v>
      </c>
      <c r="D139" s="239">
        <v>13249</v>
      </c>
      <c r="E139" s="144">
        <f t="shared" si="11"/>
        <v>1.003</v>
      </c>
    </row>
    <row r="140" s="187" customFormat="1" ht="27" customHeight="1" spans="1:5">
      <c r="A140" s="251">
        <v>2050204</v>
      </c>
      <c r="B140" s="288" t="s">
        <v>202</v>
      </c>
      <c r="C140" s="289">
        <v>5651</v>
      </c>
      <c r="D140" s="290">
        <v>5750</v>
      </c>
      <c r="E140" s="144">
        <f t="shared" si="11"/>
        <v>1.018</v>
      </c>
    </row>
    <row r="141" s="187" customFormat="1" ht="27" customHeight="1" spans="1:5">
      <c r="A141" s="251">
        <v>2050299</v>
      </c>
      <c r="B141" s="288" t="s">
        <v>204</v>
      </c>
      <c r="C141" s="289"/>
      <c r="D141" s="290">
        <v>30</v>
      </c>
      <c r="E141" s="144" t="str">
        <f t="shared" si="11"/>
        <v/>
      </c>
    </row>
    <row r="142" s="187" customFormat="1" ht="27" customHeight="1" spans="1:5">
      <c r="A142" s="251">
        <v>20503</v>
      </c>
      <c r="B142" s="284" t="s">
        <v>205</v>
      </c>
      <c r="C142" s="285">
        <f>SUM(C143:C143)</f>
        <v>1002</v>
      </c>
      <c r="D142" s="285">
        <f>SUM(D143:D143)</f>
        <v>1097</v>
      </c>
      <c r="E142" s="286">
        <f t="shared" si="11"/>
        <v>1.095</v>
      </c>
    </row>
    <row r="143" s="187" customFormat="1" ht="27" customHeight="1" spans="1:5">
      <c r="A143" s="251">
        <v>2050302</v>
      </c>
      <c r="B143" s="288" t="s">
        <v>207</v>
      </c>
      <c r="C143" s="289">
        <v>1002</v>
      </c>
      <c r="D143" s="290">
        <v>1097</v>
      </c>
      <c r="E143" s="144">
        <f t="shared" si="11"/>
        <v>1.095</v>
      </c>
    </row>
    <row r="144" s="187" customFormat="1" ht="27" customHeight="1" spans="1:5">
      <c r="A144" s="251">
        <v>20507</v>
      </c>
      <c r="B144" s="284" t="s">
        <v>208</v>
      </c>
      <c r="C144" s="285">
        <f>SUM(C145:C145)</f>
        <v>89</v>
      </c>
      <c r="D144" s="285">
        <f>SUM(D145:D145)</f>
        <v>86</v>
      </c>
      <c r="E144" s="286">
        <f t="shared" si="11"/>
        <v>0.966</v>
      </c>
    </row>
    <row r="145" s="187" customFormat="1" ht="27" customHeight="1" spans="1:5">
      <c r="A145" s="251">
        <v>2050701</v>
      </c>
      <c r="B145" s="288" t="s">
        <v>209</v>
      </c>
      <c r="C145" s="289">
        <v>89</v>
      </c>
      <c r="D145" s="239">
        <v>86</v>
      </c>
      <c r="E145" s="144">
        <f t="shared" si="11"/>
        <v>0.966</v>
      </c>
    </row>
    <row r="146" s="187" customFormat="1" ht="27" customHeight="1" spans="1:5">
      <c r="A146" s="251">
        <v>20508</v>
      </c>
      <c r="B146" s="284" t="s">
        <v>210</v>
      </c>
      <c r="C146" s="285">
        <f>SUM(C147:C148)</f>
        <v>470</v>
      </c>
      <c r="D146" s="285">
        <f>SUM(D147:D148)</f>
        <v>456</v>
      </c>
      <c r="E146" s="286">
        <f t="shared" si="11"/>
        <v>0.97</v>
      </c>
    </row>
    <row r="147" s="187" customFormat="1" ht="27" customHeight="1" spans="1:5">
      <c r="A147" s="251">
        <v>2050801</v>
      </c>
      <c r="B147" s="288" t="s">
        <v>211</v>
      </c>
      <c r="C147" s="289">
        <v>271</v>
      </c>
      <c r="D147" s="239">
        <v>252</v>
      </c>
      <c r="E147" s="144">
        <f t="shared" si="11"/>
        <v>0.93</v>
      </c>
    </row>
    <row r="148" s="187" customFormat="1" ht="27" customHeight="1" spans="1:5">
      <c r="A148" s="251">
        <v>2050802</v>
      </c>
      <c r="B148" s="288" t="s">
        <v>212</v>
      </c>
      <c r="C148" s="289">
        <v>199</v>
      </c>
      <c r="D148" s="239">
        <v>204</v>
      </c>
      <c r="E148" s="144">
        <f t="shared" si="11"/>
        <v>1.025</v>
      </c>
    </row>
    <row r="149" s="187" customFormat="1" ht="27" customHeight="1" spans="1:5">
      <c r="A149" s="251">
        <v>20509</v>
      </c>
      <c r="B149" s="284" t="s">
        <v>888</v>
      </c>
      <c r="C149" s="285">
        <f>SUM(C150)</f>
        <v>947</v>
      </c>
      <c r="D149" s="285">
        <f>SUM(D150)</f>
        <v>972</v>
      </c>
      <c r="E149" s="286">
        <f t="shared" si="11"/>
        <v>1.026</v>
      </c>
    </row>
    <row r="150" s="187" customFormat="1" ht="27" customHeight="1" spans="1:5">
      <c r="A150" s="251">
        <v>2050999</v>
      </c>
      <c r="B150" s="288" t="s">
        <v>214</v>
      </c>
      <c r="C150" s="289">
        <v>947</v>
      </c>
      <c r="D150" s="239">
        <v>972</v>
      </c>
      <c r="E150" s="144">
        <f t="shared" ref="E150:E153" si="12">IF(AND(C150&lt;&gt;0,D150&lt;&gt;0),D150/C150,"")</f>
        <v>1.026</v>
      </c>
    </row>
    <row r="151" s="187" customFormat="1" ht="27" customHeight="1" spans="1:5">
      <c r="A151" s="251">
        <v>206</v>
      </c>
      <c r="B151" s="284" t="s">
        <v>889</v>
      </c>
      <c r="C151" s="285">
        <f>SUM(C152,C155,C158,C162)</f>
        <v>573</v>
      </c>
      <c r="D151" s="285">
        <f>SUM(D152,D155,D158,D162)</f>
        <v>590</v>
      </c>
      <c r="E151" s="286">
        <f t="shared" si="12"/>
        <v>1.03</v>
      </c>
    </row>
    <row r="152" s="187" customFormat="1" ht="27" customHeight="1" spans="1:5">
      <c r="A152" s="251">
        <v>20601</v>
      </c>
      <c r="B152" s="284" t="s">
        <v>218</v>
      </c>
      <c r="C152" s="285">
        <f>SUM(C153:C154)</f>
        <v>109</v>
      </c>
      <c r="D152" s="285">
        <f>SUM(D153:D154)</f>
        <v>109</v>
      </c>
      <c r="E152" s="286">
        <f t="shared" si="12"/>
        <v>1</v>
      </c>
    </row>
    <row r="153" s="187" customFormat="1" ht="27" customHeight="1" spans="1:5">
      <c r="A153" s="251">
        <v>2060101</v>
      </c>
      <c r="B153" s="288" t="s">
        <v>102</v>
      </c>
      <c r="C153" s="289">
        <v>104</v>
      </c>
      <c r="D153" s="239">
        <v>109</v>
      </c>
      <c r="E153" s="144">
        <f t="shared" si="12"/>
        <v>1.048</v>
      </c>
    </row>
    <row r="154" s="187" customFormat="1" ht="27" customHeight="1" spans="1:5">
      <c r="A154" s="251">
        <v>2060102</v>
      </c>
      <c r="B154" s="288" t="s">
        <v>103</v>
      </c>
      <c r="C154" s="289">
        <v>5</v>
      </c>
      <c r="D154" s="239"/>
      <c r="E154" s="144"/>
    </row>
    <row r="155" s="187" customFormat="1" ht="27" customHeight="1" spans="1:5">
      <c r="A155" s="251">
        <v>20604</v>
      </c>
      <c r="B155" s="284" t="s">
        <v>219</v>
      </c>
      <c r="C155" s="285">
        <f>SUM(C156:C157)</f>
        <v>101</v>
      </c>
      <c r="D155" s="285">
        <f>SUM(D156:D157)</f>
        <v>108</v>
      </c>
      <c r="E155" s="286">
        <f t="shared" ref="E155:E175" si="13">IF(AND(C155&lt;&gt;0,D155&lt;&gt;0),D155/C155,"")</f>
        <v>1.069</v>
      </c>
    </row>
    <row r="156" s="187" customFormat="1" ht="27" customHeight="1" spans="1:5">
      <c r="A156" s="251">
        <v>2060404</v>
      </c>
      <c r="B156" s="288" t="s">
        <v>220</v>
      </c>
      <c r="C156" s="289">
        <v>60</v>
      </c>
      <c r="D156" s="235">
        <v>66</v>
      </c>
      <c r="E156" s="144">
        <f t="shared" si="13"/>
        <v>1.1</v>
      </c>
    </row>
    <row r="157" s="187" customFormat="1" ht="27" customHeight="1" spans="1:5">
      <c r="A157" s="251">
        <v>2060499</v>
      </c>
      <c r="B157" s="288" t="s">
        <v>221</v>
      </c>
      <c r="C157" s="289">
        <v>41</v>
      </c>
      <c r="D157" s="239">
        <v>42</v>
      </c>
      <c r="E157" s="144">
        <f t="shared" si="13"/>
        <v>1.024</v>
      </c>
    </row>
    <row r="158" s="187" customFormat="1" ht="27" customHeight="1" spans="1:5">
      <c r="A158" s="251">
        <v>20607</v>
      </c>
      <c r="B158" s="284" t="s">
        <v>222</v>
      </c>
      <c r="C158" s="285">
        <f>SUM(C159:C161)</f>
        <v>337</v>
      </c>
      <c r="D158" s="285">
        <f>SUM(D159:D161)</f>
        <v>343</v>
      </c>
      <c r="E158" s="286">
        <f t="shared" si="13"/>
        <v>1.018</v>
      </c>
    </row>
    <row r="159" s="187" customFormat="1" ht="27" customHeight="1" spans="1:5">
      <c r="A159" s="251">
        <v>2060702</v>
      </c>
      <c r="B159" s="288" t="s">
        <v>223</v>
      </c>
      <c r="C159" s="289">
        <v>157</v>
      </c>
      <c r="D159" s="290">
        <v>162</v>
      </c>
      <c r="E159" s="144">
        <f t="shared" si="13"/>
        <v>1.032</v>
      </c>
    </row>
    <row r="160" s="187" customFormat="1" ht="27" customHeight="1" spans="1:5">
      <c r="A160" s="251">
        <v>2060701</v>
      </c>
      <c r="B160" s="288" t="s">
        <v>224</v>
      </c>
      <c r="C160" s="289"/>
      <c r="D160" s="290"/>
      <c r="E160" s="144" t="str">
        <f t="shared" si="13"/>
        <v/>
      </c>
    </row>
    <row r="161" s="187" customFormat="1" ht="27" customHeight="1" spans="1:5">
      <c r="A161" s="251">
        <v>2060799</v>
      </c>
      <c r="B161" s="288" t="s">
        <v>225</v>
      </c>
      <c r="C161" s="289">
        <v>180</v>
      </c>
      <c r="D161" s="290">
        <v>181</v>
      </c>
      <c r="E161" s="144">
        <f t="shared" si="13"/>
        <v>1.006</v>
      </c>
    </row>
    <row r="162" s="187" customFormat="1" ht="27" customHeight="1" spans="1:5">
      <c r="A162" s="251">
        <v>20699</v>
      </c>
      <c r="B162" s="284" t="s">
        <v>226</v>
      </c>
      <c r="C162" s="285">
        <f>SUM(C163)</f>
        <v>26</v>
      </c>
      <c r="D162" s="285">
        <f>SUM(D163)</f>
        <v>30</v>
      </c>
      <c r="E162" s="286">
        <f t="shared" si="13"/>
        <v>1.154</v>
      </c>
    </row>
    <row r="163" s="187" customFormat="1" ht="27" customHeight="1" spans="1:5">
      <c r="A163" s="251">
        <v>2069999</v>
      </c>
      <c r="B163" s="288" t="s">
        <v>227</v>
      </c>
      <c r="C163" s="289">
        <v>26</v>
      </c>
      <c r="D163" s="290">
        <v>30</v>
      </c>
      <c r="E163" s="144">
        <f t="shared" si="13"/>
        <v>1.154</v>
      </c>
    </row>
    <row r="164" s="187" customFormat="1" ht="27" customHeight="1" spans="1:5">
      <c r="A164" s="251">
        <v>207</v>
      </c>
      <c r="B164" s="284" t="s">
        <v>890</v>
      </c>
      <c r="C164" s="285">
        <f>SUM(C165,C177,C180,C184,C175)</f>
        <v>2049</v>
      </c>
      <c r="D164" s="285">
        <f>SUM(D165,D177,D180,D184,D175)</f>
        <v>2054</v>
      </c>
      <c r="E164" s="286">
        <f t="shared" si="13"/>
        <v>1.002</v>
      </c>
    </row>
    <row r="165" s="187" customFormat="1" ht="27" customHeight="1" spans="1:5">
      <c r="A165" s="251">
        <v>20701</v>
      </c>
      <c r="B165" s="284" t="s">
        <v>229</v>
      </c>
      <c r="C165" s="285">
        <f>SUM(C166:C174)</f>
        <v>1301</v>
      </c>
      <c r="D165" s="285">
        <f>SUM(D166:D174)</f>
        <v>1371</v>
      </c>
      <c r="E165" s="286">
        <f t="shared" si="13"/>
        <v>1.054</v>
      </c>
    </row>
    <row r="166" s="187" customFormat="1" ht="27" customHeight="1" spans="1:5">
      <c r="A166" s="251">
        <v>2070101</v>
      </c>
      <c r="B166" s="288" t="s">
        <v>102</v>
      </c>
      <c r="C166" s="289">
        <v>616</v>
      </c>
      <c r="D166" s="235">
        <v>617</v>
      </c>
      <c r="E166" s="144">
        <f t="shared" si="13"/>
        <v>1.002</v>
      </c>
    </row>
    <row r="167" s="187" customFormat="1" ht="27" customHeight="1" spans="1:5">
      <c r="A167" s="251">
        <v>2070102</v>
      </c>
      <c r="B167" s="288" t="s">
        <v>103</v>
      </c>
      <c r="C167" s="289"/>
      <c r="D167" s="235"/>
      <c r="E167" s="144" t="str">
        <f t="shared" si="13"/>
        <v/>
      </c>
    </row>
    <row r="168" s="187" customFormat="1" ht="27" customHeight="1" spans="1:5">
      <c r="A168" s="251">
        <v>2070104</v>
      </c>
      <c r="B168" s="288" t="s">
        <v>230</v>
      </c>
      <c r="C168" s="289">
        <v>64</v>
      </c>
      <c r="D168" s="235">
        <v>59</v>
      </c>
      <c r="E168" s="144">
        <f t="shared" si="13"/>
        <v>0.922</v>
      </c>
    </row>
    <row r="169" s="187" customFormat="1" ht="27" customHeight="1" spans="1:5">
      <c r="A169" s="251">
        <v>2070105</v>
      </c>
      <c r="B169" s="288" t="s">
        <v>231</v>
      </c>
      <c r="C169" s="289">
        <v>191</v>
      </c>
      <c r="D169" s="235">
        <v>229</v>
      </c>
      <c r="E169" s="144">
        <f t="shared" si="13"/>
        <v>1.199</v>
      </c>
    </row>
    <row r="170" s="187" customFormat="1" ht="27" customHeight="1" spans="1:5">
      <c r="A170" s="251">
        <v>2070107</v>
      </c>
      <c r="B170" s="288" t="s">
        <v>232</v>
      </c>
      <c r="C170" s="289"/>
      <c r="D170" s="235"/>
      <c r="E170" s="144" t="str">
        <f t="shared" si="13"/>
        <v/>
      </c>
    </row>
    <row r="171" s="187" customFormat="1" ht="27" customHeight="1" spans="1:5">
      <c r="A171" s="251">
        <v>2070109</v>
      </c>
      <c r="B171" s="288" t="s">
        <v>234</v>
      </c>
      <c r="C171" s="289">
        <v>279</v>
      </c>
      <c r="D171" s="235">
        <v>351</v>
      </c>
      <c r="E171" s="144">
        <f t="shared" si="13"/>
        <v>1.258</v>
      </c>
    </row>
    <row r="172" s="187" customFormat="1" ht="27" customHeight="1" spans="1:5">
      <c r="A172" s="251">
        <v>2070111</v>
      </c>
      <c r="B172" s="288" t="s">
        <v>235</v>
      </c>
      <c r="C172" s="289">
        <v>21</v>
      </c>
      <c r="D172" s="235"/>
      <c r="E172" s="144" t="str">
        <f t="shared" si="13"/>
        <v/>
      </c>
    </row>
    <row r="173" s="187" customFormat="1" ht="27" customHeight="1" spans="1:5">
      <c r="A173" s="251">
        <v>2070113</v>
      </c>
      <c r="B173" s="288" t="s">
        <v>236</v>
      </c>
      <c r="C173" s="289">
        <v>16</v>
      </c>
      <c r="D173" s="235"/>
      <c r="E173" s="144" t="str">
        <f t="shared" si="13"/>
        <v/>
      </c>
    </row>
    <row r="174" s="187" customFormat="1" ht="27" customHeight="1" spans="1:5">
      <c r="A174" s="251">
        <v>2070199</v>
      </c>
      <c r="B174" s="288" t="s">
        <v>237</v>
      </c>
      <c r="C174" s="289">
        <v>114</v>
      </c>
      <c r="D174" s="235">
        <v>115</v>
      </c>
      <c r="E174" s="144">
        <f t="shared" si="13"/>
        <v>1.009</v>
      </c>
    </row>
    <row r="175" s="187" customFormat="1" ht="27" customHeight="1" spans="1:5">
      <c r="A175" s="251">
        <v>20702</v>
      </c>
      <c r="B175" s="284" t="s">
        <v>238</v>
      </c>
      <c r="C175" s="285">
        <f>SUM(C176)</f>
        <v>20</v>
      </c>
      <c r="D175" s="285">
        <f>SUM(D176)</f>
        <v>21</v>
      </c>
      <c r="E175" s="144">
        <f t="shared" si="13"/>
        <v>1.05</v>
      </c>
    </row>
    <row r="176" s="187" customFormat="1" ht="27" customHeight="1" spans="1:5">
      <c r="A176" s="251">
        <v>2070204</v>
      </c>
      <c r="B176" s="288" t="s">
        <v>239</v>
      </c>
      <c r="C176" s="289">
        <v>20</v>
      </c>
      <c r="D176" s="235">
        <v>21</v>
      </c>
      <c r="E176" s="144">
        <f t="shared" ref="E176:E184" si="14">IF(AND(C176&lt;&gt;0,D176&lt;&gt;0),D176/C176,"")</f>
        <v>1.05</v>
      </c>
    </row>
    <row r="177" s="187" customFormat="1" ht="27" customHeight="1" spans="1:5">
      <c r="A177" s="251">
        <v>20703</v>
      </c>
      <c r="B177" s="284" t="s">
        <v>240</v>
      </c>
      <c r="C177" s="285">
        <f>SUM(C178:C179)</f>
        <v>157</v>
      </c>
      <c r="D177" s="285">
        <f>SUM(D178:D179)</f>
        <v>166</v>
      </c>
      <c r="E177" s="286">
        <f t="shared" si="14"/>
        <v>1.057</v>
      </c>
    </row>
    <row r="178" s="187" customFormat="1" ht="27" customHeight="1" spans="1:5">
      <c r="A178" s="251">
        <v>2070305</v>
      </c>
      <c r="B178" s="288" t="s">
        <v>241</v>
      </c>
      <c r="C178" s="289">
        <v>73</v>
      </c>
      <c r="D178" s="235">
        <v>75</v>
      </c>
      <c r="E178" s="144">
        <f t="shared" si="14"/>
        <v>1.027</v>
      </c>
    </row>
    <row r="179" s="187" customFormat="1" ht="27" customHeight="1" spans="1:5">
      <c r="A179" s="251">
        <v>2070307</v>
      </c>
      <c r="B179" s="288" t="s">
        <v>242</v>
      </c>
      <c r="C179" s="289">
        <v>84</v>
      </c>
      <c r="D179" s="235">
        <v>91</v>
      </c>
      <c r="E179" s="144">
        <f t="shared" si="14"/>
        <v>1.083</v>
      </c>
    </row>
    <row r="180" s="187" customFormat="1" ht="27" customHeight="1" spans="1:5">
      <c r="A180" s="251">
        <v>20708</v>
      </c>
      <c r="B180" s="284" t="s">
        <v>246</v>
      </c>
      <c r="C180" s="285">
        <f>SUM(C181:C183)</f>
        <v>565</v>
      </c>
      <c r="D180" s="285">
        <f>SUM(D181:D183)</f>
        <v>496</v>
      </c>
      <c r="E180" s="286">
        <f t="shared" si="14"/>
        <v>0.878</v>
      </c>
    </row>
    <row r="181" s="187" customFormat="1" ht="27" customHeight="1" spans="1:5">
      <c r="A181" s="251">
        <v>2070807</v>
      </c>
      <c r="B181" s="288" t="s">
        <v>247</v>
      </c>
      <c r="C181" s="289">
        <v>9</v>
      </c>
      <c r="D181" s="235"/>
      <c r="E181" s="144" t="str">
        <f t="shared" si="14"/>
        <v/>
      </c>
    </row>
    <row r="182" s="187" customFormat="1" ht="27" customHeight="1" spans="1:5">
      <c r="A182" s="251">
        <v>2070808</v>
      </c>
      <c r="B182" s="288" t="s">
        <v>248</v>
      </c>
      <c r="C182" s="289">
        <v>510</v>
      </c>
      <c r="D182" s="235">
        <v>446</v>
      </c>
      <c r="E182" s="144">
        <f t="shared" si="14"/>
        <v>0.875</v>
      </c>
    </row>
    <row r="183" s="187" customFormat="1" ht="27" customHeight="1" spans="1:5">
      <c r="A183" s="251">
        <v>2070899</v>
      </c>
      <c r="B183" s="288" t="s">
        <v>249</v>
      </c>
      <c r="C183" s="289">
        <v>46</v>
      </c>
      <c r="D183" s="235">
        <v>50</v>
      </c>
      <c r="E183" s="144">
        <f t="shared" si="14"/>
        <v>1.087</v>
      </c>
    </row>
    <row r="184" s="187" customFormat="1" ht="27" customHeight="1" spans="1:5">
      <c r="A184" s="251">
        <v>20799</v>
      </c>
      <c r="B184" s="284" t="s">
        <v>891</v>
      </c>
      <c r="C184" s="285">
        <f>SUM(C185:C186)</f>
        <v>6</v>
      </c>
      <c r="D184" s="285">
        <f>SUM(D185:D186)</f>
        <v>0</v>
      </c>
      <c r="E184" s="286" t="str">
        <f t="shared" si="14"/>
        <v/>
      </c>
    </row>
    <row r="185" s="187" customFormat="1" ht="27" customHeight="1" spans="1:5">
      <c r="A185" s="251">
        <v>2079902</v>
      </c>
      <c r="B185" s="288" t="s">
        <v>251</v>
      </c>
      <c r="C185" s="285">
        <v>26</v>
      </c>
      <c r="D185" s="285"/>
      <c r="E185" s="286"/>
    </row>
    <row r="186" s="187" customFormat="1" ht="27" customHeight="1" spans="1:5">
      <c r="A186" s="251">
        <v>2079999</v>
      </c>
      <c r="B186" s="288" t="s">
        <v>252</v>
      </c>
      <c r="C186" s="289">
        <v>-20</v>
      </c>
      <c r="D186" s="235"/>
      <c r="E186" s="144" t="str">
        <f t="shared" ref="E186:E249" si="15">IF(AND(C186&lt;&gt;0,D186&lt;&gt;0),D186/C186,"")</f>
        <v/>
      </c>
    </row>
    <row r="187" s="187" customFormat="1" ht="27" customHeight="1" spans="1:5">
      <c r="A187" s="251">
        <v>208</v>
      </c>
      <c r="B187" s="284" t="s">
        <v>892</v>
      </c>
      <c r="C187" s="285">
        <f>C188+C193+C198+C205+C211+C218+C224+C229+C236+C239+C242+C245+C248+C250+C254+C258+C260+C252</f>
        <v>46885</v>
      </c>
      <c r="D187" s="285">
        <f>D188+D193+D198+D205+D211+D218+D224+D229+D236+D239+D242+D245+D248+D250+D254+D258+D260+D252</f>
        <v>43443</v>
      </c>
      <c r="E187" s="286">
        <f t="shared" si="15"/>
        <v>0.927</v>
      </c>
    </row>
    <row r="188" s="187" customFormat="1" ht="27" customHeight="1" spans="1:5">
      <c r="A188" s="251">
        <v>20801</v>
      </c>
      <c r="B188" s="284" t="s">
        <v>254</v>
      </c>
      <c r="C188" s="285">
        <f>SUM(C189:C192)</f>
        <v>1499</v>
      </c>
      <c r="D188" s="285">
        <f>SUM(D189:D192)</f>
        <v>1871</v>
      </c>
      <c r="E188" s="286">
        <f t="shared" si="15"/>
        <v>1.248</v>
      </c>
    </row>
    <row r="189" s="187" customFormat="1" ht="27" customHeight="1" spans="1:5">
      <c r="A189" s="251">
        <v>2080101</v>
      </c>
      <c r="B189" s="288" t="s">
        <v>102</v>
      </c>
      <c r="C189" s="289">
        <v>617</v>
      </c>
      <c r="D189" s="235">
        <v>686</v>
      </c>
      <c r="E189" s="144">
        <f t="shared" si="15"/>
        <v>1.112</v>
      </c>
    </row>
    <row r="190" s="187" customFormat="1" ht="27" customHeight="1" spans="1:5">
      <c r="A190" s="251">
        <v>2080102</v>
      </c>
      <c r="B190" s="288" t="s">
        <v>103</v>
      </c>
      <c r="C190" s="289">
        <v>35</v>
      </c>
      <c r="D190" s="235">
        <v>55</v>
      </c>
      <c r="E190" s="144">
        <f t="shared" si="15"/>
        <v>1.571</v>
      </c>
    </row>
    <row r="191" s="187" customFormat="1" ht="27" customHeight="1" spans="1:5">
      <c r="A191" s="251">
        <v>2080150</v>
      </c>
      <c r="B191" s="288" t="s">
        <v>108</v>
      </c>
      <c r="C191" s="289">
        <v>811</v>
      </c>
      <c r="D191" s="235">
        <v>1130</v>
      </c>
      <c r="E191" s="144">
        <f t="shared" si="15"/>
        <v>1.393</v>
      </c>
    </row>
    <row r="192" s="187" customFormat="1" ht="27" customHeight="1" spans="1:5">
      <c r="A192" s="221">
        <v>2080199</v>
      </c>
      <c r="B192" s="288" t="s">
        <v>257</v>
      </c>
      <c r="C192" s="289">
        <v>36</v>
      </c>
      <c r="D192" s="235"/>
      <c r="E192" s="144" t="str">
        <f t="shared" si="15"/>
        <v/>
      </c>
    </row>
    <row r="193" s="187" customFormat="1" ht="27" customHeight="1" spans="1:5">
      <c r="A193" s="251">
        <v>20802</v>
      </c>
      <c r="B193" s="284" t="s">
        <v>258</v>
      </c>
      <c r="C193" s="285">
        <f>SUM(C194:C197)</f>
        <v>870</v>
      </c>
      <c r="D193" s="285">
        <f>SUM(D194:D197)</f>
        <v>789</v>
      </c>
      <c r="E193" s="286">
        <f t="shared" si="15"/>
        <v>0.907</v>
      </c>
    </row>
    <row r="194" s="187" customFormat="1" ht="27" customHeight="1" spans="1:5">
      <c r="A194" s="251">
        <v>2080201</v>
      </c>
      <c r="B194" s="288" t="s">
        <v>102</v>
      </c>
      <c r="C194" s="289">
        <v>424</v>
      </c>
      <c r="D194" s="235">
        <v>436</v>
      </c>
      <c r="E194" s="144">
        <f t="shared" si="15"/>
        <v>1.028</v>
      </c>
    </row>
    <row r="195" s="187" customFormat="1" ht="27" customHeight="1" spans="1:5">
      <c r="A195" s="251">
        <v>2080202</v>
      </c>
      <c r="B195" s="288" t="s">
        <v>103</v>
      </c>
      <c r="C195" s="289">
        <v>106</v>
      </c>
      <c r="D195" s="235">
        <v>2</v>
      </c>
      <c r="E195" s="144">
        <f t="shared" si="15"/>
        <v>0.019</v>
      </c>
    </row>
    <row r="196" s="187" customFormat="1" ht="27" customHeight="1" spans="1:5">
      <c r="A196" s="251">
        <v>2080208</v>
      </c>
      <c r="B196" s="288" t="s">
        <v>259</v>
      </c>
      <c r="C196" s="289">
        <v>6</v>
      </c>
      <c r="D196" s="235"/>
      <c r="E196" s="144" t="str">
        <f t="shared" si="15"/>
        <v/>
      </c>
    </row>
    <row r="197" s="187" customFormat="1" ht="27" customHeight="1" spans="1:5">
      <c r="A197" s="251">
        <v>2080299</v>
      </c>
      <c r="B197" s="288" t="s">
        <v>260</v>
      </c>
      <c r="C197" s="289">
        <v>334</v>
      </c>
      <c r="D197" s="235">
        <v>351</v>
      </c>
      <c r="E197" s="144">
        <f t="shared" si="15"/>
        <v>1.051</v>
      </c>
    </row>
    <row r="198" s="187" customFormat="1" ht="27" customHeight="1" spans="1:5">
      <c r="A198" s="251">
        <v>20805</v>
      </c>
      <c r="B198" s="284" t="s">
        <v>261</v>
      </c>
      <c r="C198" s="285">
        <f>SUM(C199:C204)</f>
        <v>16820</v>
      </c>
      <c r="D198" s="285">
        <f>SUM(D199:D204)</f>
        <v>16994</v>
      </c>
      <c r="E198" s="286">
        <f t="shared" si="15"/>
        <v>1.01</v>
      </c>
    </row>
    <row r="199" s="187" customFormat="1" ht="27" customHeight="1" spans="1:5">
      <c r="A199" s="251">
        <v>2080501</v>
      </c>
      <c r="B199" s="288" t="s">
        <v>262</v>
      </c>
      <c r="C199" s="289">
        <v>1971</v>
      </c>
      <c r="D199" s="235">
        <v>2047</v>
      </c>
      <c r="E199" s="144">
        <f t="shared" si="15"/>
        <v>1.039</v>
      </c>
    </row>
    <row r="200" s="187" customFormat="1" ht="27" customHeight="1" spans="1:5">
      <c r="A200" s="251">
        <v>2080502</v>
      </c>
      <c r="B200" s="288" t="s">
        <v>263</v>
      </c>
      <c r="C200" s="289">
        <v>3266</v>
      </c>
      <c r="D200" s="235">
        <v>3310</v>
      </c>
      <c r="E200" s="144">
        <f t="shared" si="15"/>
        <v>1.013</v>
      </c>
    </row>
    <row r="201" s="187" customFormat="1" ht="27" customHeight="1" spans="1:5">
      <c r="A201" s="251">
        <v>2080505</v>
      </c>
      <c r="B201" s="288" t="s">
        <v>264</v>
      </c>
      <c r="C201" s="289">
        <v>10015</v>
      </c>
      <c r="D201" s="235">
        <v>10194</v>
      </c>
      <c r="E201" s="144">
        <f t="shared" si="15"/>
        <v>1.018</v>
      </c>
    </row>
    <row r="202" s="187" customFormat="1" ht="27" customHeight="1" spans="1:5">
      <c r="A202" s="251">
        <v>2080506</v>
      </c>
      <c r="B202" s="288" t="s">
        <v>265</v>
      </c>
      <c r="C202" s="289">
        <v>1567</v>
      </c>
      <c r="D202" s="235">
        <v>1343</v>
      </c>
      <c r="E202" s="144">
        <f t="shared" si="15"/>
        <v>0.857</v>
      </c>
    </row>
    <row r="203" s="187" customFormat="1" ht="27" customHeight="1" spans="1:5">
      <c r="A203" s="251">
        <v>2080599</v>
      </c>
      <c r="B203" s="288" t="s">
        <v>893</v>
      </c>
      <c r="C203" s="289">
        <v>1</v>
      </c>
      <c r="D203" s="235"/>
      <c r="E203" s="144" t="str">
        <f t="shared" si="15"/>
        <v/>
      </c>
    </row>
    <row r="204" s="187" customFormat="1" ht="27" customHeight="1" spans="1:5">
      <c r="A204" s="251">
        <v>2080507</v>
      </c>
      <c r="B204" s="288" t="s">
        <v>266</v>
      </c>
      <c r="C204" s="289"/>
      <c r="D204" s="235">
        <v>100</v>
      </c>
      <c r="E204" s="144" t="str">
        <f t="shared" si="15"/>
        <v/>
      </c>
    </row>
    <row r="205" s="187" customFormat="1" ht="27" customHeight="1" spans="1:5">
      <c r="A205" s="251">
        <v>20807</v>
      </c>
      <c r="B205" s="284" t="s">
        <v>268</v>
      </c>
      <c r="C205" s="285">
        <f>SUM(C206:C210)</f>
        <v>2056</v>
      </c>
      <c r="D205" s="285">
        <f>SUM(D206:D210)</f>
        <v>1831</v>
      </c>
      <c r="E205" s="286">
        <f t="shared" si="15"/>
        <v>0.891</v>
      </c>
    </row>
    <row r="206" s="187" customFormat="1" ht="27" customHeight="1" spans="1:5">
      <c r="A206" s="251">
        <v>2080702</v>
      </c>
      <c r="B206" s="288" t="s">
        <v>269</v>
      </c>
      <c r="C206" s="289">
        <v>100</v>
      </c>
      <c r="D206" s="235">
        <v>300</v>
      </c>
      <c r="E206" s="144">
        <f t="shared" si="15"/>
        <v>3</v>
      </c>
    </row>
    <row r="207" s="187" customFormat="1" ht="27" customHeight="1" spans="1:5">
      <c r="A207" s="251">
        <v>2080704</v>
      </c>
      <c r="B207" s="288" t="s">
        <v>270</v>
      </c>
      <c r="C207" s="289">
        <v>285</v>
      </c>
      <c r="D207" s="235">
        <v>252</v>
      </c>
      <c r="E207" s="144">
        <f t="shared" si="15"/>
        <v>0.884</v>
      </c>
    </row>
    <row r="208" s="187" customFormat="1" ht="27" customHeight="1" spans="1:5">
      <c r="A208" s="251">
        <v>2080705</v>
      </c>
      <c r="B208" s="288" t="s">
        <v>271</v>
      </c>
      <c r="C208" s="289">
        <v>1052</v>
      </c>
      <c r="D208" s="235">
        <v>600</v>
      </c>
      <c r="E208" s="144">
        <f t="shared" si="15"/>
        <v>0.57</v>
      </c>
    </row>
    <row r="209" s="187" customFormat="1" ht="27" customHeight="1" spans="1:5">
      <c r="A209" s="251">
        <v>2080711</v>
      </c>
      <c r="B209" s="288" t="s">
        <v>273</v>
      </c>
      <c r="C209" s="289">
        <v>105</v>
      </c>
      <c r="D209" s="235">
        <v>108</v>
      </c>
      <c r="E209" s="144">
        <f t="shared" si="15"/>
        <v>1.029</v>
      </c>
    </row>
    <row r="210" s="187" customFormat="1" ht="27" customHeight="1" spans="1:5">
      <c r="A210" s="251">
        <v>2080799</v>
      </c>
      <c r="B210" s="288" t="s">
        <v>274</v>
      </c>
      <c r="C210" s="289">
        <v>514</v>
      </c>
      <c r="D210" s="235">
        <v>571</v>
      </c>
      <c r="E210" s="144">
        <f t="shared" si="15"/>
        <v>1.111</v>
      </c>
    </row>
    <row r="211" s="187" customFormat="1" ht="27" customHeight="1" spans="1:5">
      <c r="A211" s="251">
        <v>20808</v>
      </c>
      <c r="B211" s="284" t="s">
        <v>275</v>
      </c>
      <c r="C211" s="285">
        <f>SUM(C212:C217)</f>
        <v>3882</v>
      </c>
      <c r="D211" s="285">
        <f>SUM(D212:D217)</f>
        <v>4256</v>
      </c>
      <c r="E211" s="286">
        <f t="shared" si="15"/>
        <v>1.096</v>
      </c>
    </row>
    <row r="212" s="187" customFormat="1" ht="27" customHeight="1" spans="1:5">
      <c r="A212" s="251">
        <v>2080801</v>
      </c>
      <c r="B212" s="288" t="s">
        <v>276</v>
      </c>
      <c r="C212" s="289">
        <v>1421</v>
      </c>
      <c r="D212" s="235">
        <v>1385</v>
      </c>
      <c r="E212" s="144">
        <f t="shared" si="15"/>
        <v>0.975</v>
      </c>
    </row>
    <row r="213" s="187" customFormat="1" ht="27" customHeight="1" spans="1:5">
      <c r="A213" s="251">
        <v>2080802</v>
      </c>
      <c r="B213" s="288" t="s">
        <v>277</v>
      </c>
      <c r="C213" s="289">
        <v>57</v>
      </c>
      <c r="D213" s="235">
        <v>20</v>
      </c>
      <c r="E213" s="144">
        <f t="shared" si="15"/>
        <v>0.351</v>
      </c>
    </row>
    <row r="214" s="187" customFormat="1" ht="27" customHeight="1" spans="1:5">
      <c r="A214" s="251">
        <v>2080803</v>
      </c>
      <c r="B214" s="288" t="s">
        <v>278</v>
      </c>
      <c r="C214" s="289">
        <v>20</v>
      </c>
      <c r="D214" s="235">
        <v>24</v>
      </c>
      <c r="E214" s="144">
        <f t="shared" si="15"/>
        <v>1.2</v>
      </c>
    </row>
    <row r="215" s="187" customFormat="1" ht="27" customHeight="1" spans="1:5">
      <c r="A215" s="251">
        <v>2080805</v>
      </c>
      <c r="B215" s="288" t="s">
        <v>279</v>
      </c>
      <c r="C215" s="289">
        <v>193</v>
      </c>
      <c r="D215" s="235">
        <v>303</v>
      </c>
      <c r="E215" s="144">
        <f t="shared" si="15"/>
        <v>1.57</v>
      </c>
    </row>
    <row r="216" s="187" customFormat="1" ht="27" customHeight="1" spans="1:5">
      <c r="A216" s="251">
        <v>2080808</v>
      </c>
      <c r="B216" s="288" t="s">
        <v>280</v>
      </c>
      <c r="C216" s="289">
        <v>6</v>
      </c>
      <c r="D216" s="235"/>
      <c r="E216" s="144" t="str">
        <f t="shared" si="15"/>
        <v/>
      </c>
    </row>
    <row r="217" s="187" customFormat="1" ht="27" customHeight="1" spans="1:5">
      <c r="A217" s="221">
        <v>2080899</v>
      </c>
      <c r="B217" s="288" t="s">
        <v>281</v>
      </c>
      <c r="C217" s="289">
        <v>2185</v>
      </c>
      <c r="D217" s="235">
        <v>2524</v>
      </c>
      <c r="E217" s="144">
        <f t="shared" si="15"/>
        <v>1.155</v>
      </c>
    </row>
    <row r="218" s="187" customFormat="1" ht="27" customHeight="1" spans="1:5">
      <c r="A218" s="221">
        <v>20809</v>
      </c>
      <c r="B218" s="284" t="s">
        <v>282</v>
      </c>
      <c r="C218" s="285">
        <f>SUM(C219:C223)</f>
        <v>224</v>
      </c>
      <c r="D218" s="285">
        <f>SUM(D219:D223)</f>
        <v>309</v>
      </c>
      <c r="E218" s="286">
        <f t="shared" si="15"/>
        <v>1.379</v>
      </c>
    </row>
    <row r="219" s="187" customFormat="1" ht="27" customHeight="1" spans="1:5">
      <c r="A219" s="221">
        <v>2080901</v>
      </c>
      <c r="B219" s="288" t="s">
        <v>283</v>
      </c>
      <c r="C219" s="298">
        <v>124</v>
      </c>
      <c r="D219" s="235">
        <v>63</v>
      </c>
      <c r="E219" s="144">
        <f t="shared" si="15"/>
        <v>0.508</v>
      </c>
    </row>
    <row r="220" s="187" customFormat="1" ht="27" customHeight="1" spans="1:5">
      <c r="A220" s="221">
        <v>2080902</v>
      </c>
      <c r="B220" s="288" t="s">
        <v>284</v>
      </c>
      <c r="C220" s="289">
        <v>50</v>
      </c>
      <c r="D220" s="235">
        <v>108</v>
      </c>
      <c r="E220" s="144">
        <f t="shared" si="15"/>
        <v>2.16</v>
      </c>
    </row>
    <row r="221" s="187" customFormat="1" ht="27" customHeight="1" spans="1:5">
      <c r="A221" s="221">
        <v>2080903</v>
      </c>
      <c r="B221" s="288" t="s">
        <v>894</v>
      </c>
      <c r="C221" s="294">
        <v>14</v>
      </c>
      <c r="D221" s="235">
        <v>83</v>
      </c>
      <c r="E221" s="144">
        <f t="shared" si="15"/>
        <v>5.929</v>
      </c>
    </row>
    <row r="222" s="187" customFormat="1" ht="27" customHeight="1" spans="1:5">
      <c r="A222" s="221">
        <v>2080904</v>
      </c>
      <c r="B222" s="288" t="s">
        <v>286</v>
      </c>
      <c r="C222" s="294">
        <v>8</v>
      </c>
      <c r="D222" s="235">
        <v>16</v>
      </c>
      <c r="E222" s="144">
        <f t="shared" si="15"/>
        <v>2</v>
      </c>
    </row>
    <row r="223" s="187" customFormat="1" ht="27" customHeight="1" spans="1:5">
      <c r="A223" s="221">
        <v>2080905</v>
      </c>
      <c r="B223" s="288" t="s">
        <v>287</v>
      </c>
      <c r="C223" s="289">
        <v>28</v>
      </c>
      <c r="D223" s="235">
        <v>39</v>
      </c>
      <c r="E223" s="144">
        <f t="shared" si="15"/>
        <v>1.393</v>
      </c>
    </row>
    <row r="224" s="187" customFormat="1" ht="27" customHeight="1" spans="1:5">
      <c r="A224" s="251">
        <v>20810</v>
      </c>
      <c r="B224" s="284" t="s">
        <v>289</v>
      </c>
      <c r="C224" s="285">
        <f>SUM(C225:C228)</f>
        <v>2415</v>
      </c>
      <c r="D224" s="285">
        <f>SUM(D225:D228)</f>
        <v>2242</v>
      </c>
      <c r="E224" s="286">
        <f t="shared" si="15"/>
        <v>0.928</v>
      </c>
    </row>
    <row r="225" s="187" customFormat="1" ht="27" customHeight="1" spans="1:5">
      <c r="A225" s="251">
        <v>2081001</v>
      </c>
      <c r="B225" s="288" t="s">
        <v>290</v>
      </c>
      <c r="C225" s="289">
        <v>160</v>
      </c>
      <c r="D225" s="235">
        <v>164</v>
      </c>
      <c r="E225" s="144">
        <f t="shared" si="15"/>
        <v>1.025</v>
      </c>
    </row>
    <row r="226" s="187" customFormat="1" ht="27" customHeight="1" spans="1:5">
      <c r="A226" s="251">
        <v>2081002</v>
      </c>
      <c r="B226" s="288" t="s">
        <v>291</v>
      </c>
      <c r="C226" s="289">
        <v>462</v>
      </c>
      <c r="D226" s="235">
        <v>358</v>
      </c>
      <c r="E226" s="144">
        <f t="shared" si="15"/>
        <v>0.775</v>
      </c>
    </row>
    <row r="227" s="187" customFormat="1" ht="27" customHeight="1" spans="1:5">
      <c r="A227" s="251">
        <v>2081004</v>
      </c>
      <c r="B227" s="288" t="s">
        <v>292</v>
      </c>
      <c r="C227" s="289">
        <v>1458</v>
      </c>
      <c r="D227" s="235">
        <v>1500</v>
      </c>
      <c r="E227" s="144">
        <f t="shared" si="15"/>
        <v>1.029</v>
      </c>
    </row>
    <row r="228" s="187" customFormat="1" ht="27" customHeight="1" spans="1:5">
      <c r="A228" s="251">
        <v>2081006</v>
      </c>
      <c r="B228" s="288" t="s">
        <v>293</v>
      </c>
      <c r="C228" s="289">
        <v>335</v>
      </c>
      <c r="D228" s="235">
        <v>220</v>
      </c>
      <c r="E228" s="144">
        <f t="shared" si="15"/>
        <v>0.657</v>
      </c>
    </row>
    <row r="229" s="187" customFormat="1" ht="27" customHeight="1" spans="1:5">
      <c r="A229" s="251">
        <v>20811</v>
      </c>
      <c r="B229" s="284" t="s">
        <v>295</v>
      </c>
      <c r="C229" s="285">
        <f>SUM(C230:C235)</f>
        <v>1032</v>
      </c>
      <c r="D229" s="285">
        <f>SUM(D230:D235)</f>
        <v>1206</v>
      </c>
      <c r="E229" s="286">
        <f t="shared" si="15"/>
        <v>1.169</v>
      </c>
    </row>
    <row r="230" s="187" customFormat="1" ht="27" customHeight="1" spans="1:5">
      <c r="A230" s="251">
        <v>2081101</v>
      </c>
      <c r="B230" s="288" t="s">
        <v>102</v>
      </c>
      <c r="C230" s="289">
        <v>153</v>
      </c>
      <c r="D230" s="235">
        <v>146</v>
      </c>
      <c r="E230" s="144">
        <f t="shared" si="15"/>
        <v>0.954</v>
      </c>
    </row>
    <row r="231" s="187" customFormat="1" ht="27" customHeight="1" spans="1:5">
      <c r="A231" s="251">
        <v>2081102</v>
      </c>
      <c r="B231" s="288" t="s">
        <v>103</v>
      </c>
      <c r="C231" s="289">
        <v>1</v>
      </c>
      <c r="D231" s="235"/>
      <c r="E231" s="144" t="str">
        <f t="shared" si="15"/>
        <v/>
      </c>
    </row>
    <row r="232" s="187" customFormat="1" ht="27" customHeight="1" spans="1:5">
      <c r="A232" s="251">
        <v>2081104</v>
      </c>
      <c r="B232" s="288" t="s">
        <v>296</v>
      </c>
      <c r="C232" s="289">
        <v>30</v>
      </c>
      <c r="D232" s="235">
        <v>34</v>
      </c>
      <c r="E232" s="144">
        <f t="shared" si="15"/>
        <v>1.133</v>
      </c>
    </row>
    <row r="233" s="187" customFormat="1" ht="27" customHeight="1" spans="1:5">
      <c r="A233" s="251">
        <v>2081105</v>
      </c>
      <c r="B233" s="288" t="s">
        <v>297</v>
      </c>
      <c r="C233" s="289">
        <v>125</v>
      </c>
      <c r="D233" s="235">
        <v>256</v>
      </c>
      <c r="E233" s="144">
        <f t="shared" si="15"/>
        <v>2.048</v>
      </c>
    </row>
    <row r="234" s="187" customFormat="1" ht="27" customHeight="1" spans="1:5">
      <c r="A234" s="251">
        <v>2081107</v>
      </c>
      <c r="B234" s="288" t="s">
        <v>299</v>
      </c>
      <c r="C234" s="289">
        <v>707</v>
      </c>
      <c r="D234" s="235">
        <v>749</v>
      </c>
      <c r="E234" s="144">
        <f t="shared" si="15"/>
        <v>1.059</v>
      </c>
    </row>
    <row r="235" s="187" customFormat="1" ht="27" customHeight="1" spans="1:5">
      <c r="A235" s="251">
        <v>2081199</v>
      </c>
      <c r="B235" s="288" t="s">
        <v>300</v>
      </c>
      <c r="C235" s="289">
        <v>16</v>
      </c>
      <c r="D235" s="235">
        <v>21</v>
      </c>
      <c r="E235" s="144">
        <f t="shared" si="15"/>
        <v>1.313</v>
      </c>
    </row>
    <row r="236" s="187" customFormat="1" ht="27" customHeight="1" spans="1:5">
      <c r="A236" s="221">
        <v>20816</v>
      </c>
      <c r="B236" s="284" t="s">
        <v>301</v>
      </c>
      <c r="C236" s="285">
        <f>SUM(C237:C238)</f>
        <v>103</v>
      </c>
      <c r="D236" s="285">
        <f>SUM(D237:D238)</f>
        <v>96</v>
      </c>
      <c r="E236" s="286">
        <f t="shared" si="15"/>
        <v>0.932</v>
      </c>
    </row>
    <row r="237" s="187" customFormat="1" ht="27" customHeight="1" spans="1:5">
      <c r="A237" s="221">
        <v>2081601</v>
      </c>
      <c r="B237" s="288" t="s">
        <v>102</v>
      </c>
      <c r="C237" s="289">
        <v>99</v>
      </c>
      <c r="D237" s="235">
        <v>96</v>
      </c>
      <c r="E237" s="144">
        <f t="shared" si="15"/>
        <v>0.97</v>
      </c>
    </row>
    <row r="238" s="187" customFormat="1" ht="27" customHeight="1" spans="1:5">
      <c r="A238" s="221">
        <v>2081602</v>
      </c>
      <c r="B238" s="288" t="s">
        <v>103</v>
      </c>
      <c r="C238" s="289">
        <v>4</v>
      </c>
      <c r="D238" s="235"/>
      <c r="E238" s="144" t="str">
        <f t="shared" si="15"/>
        <v/>
      </c>
    </row>
    <row r="239" s="187" customFormat="1" ht="27" customHeight="1" spans="1:5">
      <c r="A239" s="221">
        <v>20819</v>
      </c>
      <c r="B239" s="284" t="s">
        <v>302</v>
      </c>
      <c r="C239" s="285">
        <f>SUM(C240:C241)</f>
        <v>8931</v>
      </c>
      <c r="D239" s="285">
        <f>SUM(D240:D241)</f>
        <v>10384</v>
      </c>
      <c r="E239" s="286">
        <f t="shared" si="15"/>
        <v>1.163</v>
      </c>
    </row>
    <row r="240" s="187" customFormat="1" ht="27" customHeight="1" spans="1:5">
      <c r="A240" s="221">
        <v>2081901</v>
      </c>
      <c r="B240" s="288" t="s">
        <v>303</v>
      </c>
      <c r="C240" s="289">
        <v>4236</v>
      </c>
      <c r="D240" s="235">
        <v>4502</v>
      </c>
      <c r="E240" s="144">
        <f t="shared" si="15"/>
        <v>1.063</v>
      </c>
    </row>
    <row r="241" s="187" customFormat="1" ht="27" customHeight="1" spans="1:5">
      <c r="A241" s="221">
        <v>2081902</v>
      </c>
      <c r="B241" s="288" t="s">
        <v>304</v>
      </c>
      <c r="C241" s="289">
        <v>4695</v>
      </c>
      <c r="D241" s="235">
        <v>5882</v>
      </c>
      <c r="E241" s="144">
        <f t="shared" si="15"/>
        <v>1.253</v>
      </c>
    </row>
    <row r="242" s="187" customFormat="1" ht="27" customHeight="1" spans="1:5">
      <c r="A242" s="221">
        <v>20820</v>
      </c>
      <c r="B242" s="284" t="s">
        <v>305</v>
      </c>
      <c r="C242" s="285">
        <f>SUM(C243:C244)</f>
        <v>765</v>
      </c>
      <c r="D242" s="285">
        <f>SUM(D243:D244)</f>
        <v>1066</v>
      </c>
      <c r="E242" s="286">
        <f t="shared" si="15"/>
        <v>1.393</v>
      </c>
    </row>
    <row r="243" s="187" customFormat="1" ht="27" customHeight="1" spans="1:5">
      <c r="A243" s="221">
        <v>2082001</v>
      </c>
      <c r="B243" s="288" t="s">
        <v>306</v>
      </c>
      <c r="C243" s="289">
        <v>765</v>
      </c>
      <c r="D243" s="235">
        <v>1056</v>
      </c>
      <c r="E243" s="144">
        <f t="shared" si="15"/>
        <v>1.38</v>
      </c>
    </row>
    <row r="244" s="187" customFormat="1" ht="27" customHeight="1" spans="1:5">
      <c r="A244" s="221">
        <v>2082002</v>
      </c>
      <c r="B244" s="288" t="s">
        <v>307</v>
      </c>
      <c r="C244" s="289"/>
      <c r="D244" s="235">
        <v>10</v>
      </c>
      <c r="E244" s="144" t="str">
        <f t="shared" si="15"/>
        <v/>
      </c>
    </row>
    <row r="245" s="187" customFormat="1" ht="27" customHeight="1" spans="1:5">
      <c r="A245" s="221">
        <v>20821</v>
      </c>
      <c r="B245" s="284" t="s">
        <v>308</v>
      </c>
      <c r="C245" s="285">
        <f>SUM(C246:C247)</f>
        <v>1330</v>
      </c>
      <c r="D245" s="285">
        <f>SUM(D246:D247)</f>
        <v>1595</v>
      </c>
      <c r="E245" s="286">
        <f t="shared" si="15"/>
        <v>1.199</v>
      </c>
    </row>
    <row r="246" s="187" customFormat="1" ht="27" customHeight="1" spans="1:5">
      <c r="A246" s="221">
        <v>2082101</v>
      </c>
      <c r="B246" s="288" t="s">
        <v>309</v>
      </c>
      <c r="C246" s="289">
        <v>30</v>
      </c>
      <c r="D246" s="235">
        <v>363</v>
      </c>
      <c r="E246" s="144">
        <f t="shared" si="15"/>
        <v>12.1</v>
      </c>
    </row>
    <row r="247" s="187" customFormat="1" ht="27" customHeight="1" spans="1:5">
      <c r="A247" s="221">
        <v>2082102</v>
      </c>
      <c r="B247" s="288" t="s">
        <v>310</v>
      </c>
      <c r="C247" s="289">
        <v>1300</v>
      </c>
      <c r="D247" s="235">
        <v>1232</v>
      </c>
      <c r="E247" s="144">
        <f t="shared" si="15"/>
        <v>0.948</v>
      </c>
    </row>
    <row r="248" s="187" customFormat="1" ht="27" customHeight="1" spans="1:5">
      <c r="A248" s="221">
        <v>20825</v>
      </c>
      <c r="B248" s="284" t="s">
        <v>311</v>
      </c>
      <c r="C248" s="285">
        <f t="shared" ref="C248:C252" si="16">SUM(C249:C249)</f>
        <v>353</v>
      </c>
      <c r="D248" s="285">
        <f t="shared" ref="D248:D252" si="17">SUM(D249:D249)</f>
        <v>382</v>
      </c>
      <c r="E248" s="286">
        <f t="shared" si="15"/>
        <v>1.082</v>
      </c>
    </row>
    <row r="249" s="187" customFormat="1" ht="27" customHeight="1" spans="1:5">
      <c r="A249" s="221">
        <v>2082502</v>
      </c>
      <c r="B249" s="288" t="s">
        <v>312</v>
      </c>
      <c r="C249" s="289">
        <v>353</v>
      </c>
      <c r="D249" s="235">
        <v>382</v>
      </c>
      <c r="E249" s="144">
        <f t="shared" si="15"/>
        <v>1.082</v>
      </c>
    </row>
    <row r="250" s="187" customFormat="1" ht="27" customHeight="1" spans="1:5">
      <c r="A250" s="221">
        <v>20826</v>
      </c>
      <c r="B250" s="284" t="s">
        <v>313</v>
      </c>
      <c r="C250" s="285">
        <f t="shared" si="16"/>
        <v>6391</v>
      </c>
      <c r="D250" s="285">
        <f t="shared" si="17"/>
        <v>248</v>
      </c>
      <c r="E250" s="286">
        <f t="shared" ref="E250:E313" si="18">IF(AND(C250&lt;&gt;0,D250&lt;&gt;0),D250/C250,"")</f>
        <v>0.039</v>
      </c>
    </row>
    <row r="251" s="187" customFormat="1" ht="27" customHeight="1" spans="1:5">
      <c r="A251" s="251">
        <v>2082602</v>
      </c>
      <c r="B251" s="288" t="s">
        <v>315</v>
      </c>
      <c r="C251" s="289">
        <v>6391</v>
      </c>
      <c r="D251" s="235">
        <v>248</v>
      </c>
      <c r="E251" s="144">
        <f t="shared" si="18"/>
        <v>0.039</v>
      </c>
    </row>
    <row r="252" s="187" customFormat="1" ht="27" customHeight="1" spans="1:5">
      <c r="A252" s="251">
        <v>20827</v>
      </c>
      <c r="B252" s="284" t="s">
        <v>316</v>
      </c>
      <c r="C252" s="285">
        <f t="shared" si="16"/>
        <v>0</v>
      </c>
      <c r="D252" s="285">
        <f t="shared" si="17"/>
        <v>0</v>
      </c>
      <c r="E252" s="286" t="str">
        <f t="shared" si="18"/>
        <v/>
      </c>
    </row>
    <row r="253" s="187" customFormat="1" ht="27" customHeight="1" spans="1:5">
      <c r="A253" s="251">
        <v>2082701</v>
      </c>
      <c r="B253" s="288" t="s">
        <v>317</v>
      </c>
      <c r="C253" s="289"/>
      <c r="D253" s="235"/>
      <c r="E253" s="144" t="str">
        <f t="shared" si="18"/>
        <v/>
      </c>
    </row>
    <row r="254" s="187" customFormat="1" ht="27" customHeight="1" spans="1:5">
      <c r="A254" s="251">
        <v>20828</v>
      </c>
      <c r="B254" s="284" t="s">
        <v>320</v>
      </c>
      <c r="C254" s="285">
        <f>SUM(C255:C257)</f>
        <v>188</v>
      </c>
      <c r="D254" s="285">
        <f>SUM(D255:D257)</f>
        <v>174</v>
      </c>
      <c r="E254" s="286">
        <f t="shared" si="18"/>
        <v>0.926</v>
      </c>
    </row>
    <row r="255" s="187" customFormat="1" ht="27" customHeight="1" spans="1:5">
      <c r="A255" s="251">
        <v>2082801</v>
      </c>
      <c r="B255" s="288" t="s">
        <v>102</v>
      </c>
      <c r="C255" s="289">
        <v>145</v>
      </c>
      <c r="D255" s="235">
        <v>147</v>
      </c>
      <c r="E255" s="144">
        <f t="shared" si="18"/>
        <v>1.014</v>
      </c>
    </row>
    <row r="256" s="187" customFormat="1" ht="27" customHeight="1" spans="1:5">
      <c r="A256" s="251">
        <v>2082802</v>
      </c>
      <c r="B256" s="288" t="s">
        <v>103</v>
      </c>
      <c r="C256" s="289">
        <v>2</v>
      </c>
      <c r="D256" s="235"/>
      <c r="E256" s="144" t="str">
        <f t="shared" si="18"/>
        <v/>
      </c>
    </row>
    <row r="257" s="187" customFormat="1" ht="27" customHeight="1" spans="1:5">
      <c r="A257" s="251">
        <v>2082804</v>
      </c>
      <c r="B257" s="288" t="s">
        <v>321</v>
      </c>
      <c r="C257" s="289">
        <v>41</v>
      </c>
      <c r="D257" s="235">
        <v>27</v>
      </c>
      <c r="E257" s="144">
        <f t="shared" si="18"/>
        <v>0.659</v>
      </c>
    </row>
    <row r="258" s="187" customFormat="1" ht="27" customHeight="1" spans="1:5">
      <c r="A258" s="251">
        <v>20830</v>
      </c>
      <c r="B258" s="284" t="s">
        <v>325</v>
      </c>
      <c r="C258" s="285">
        <f>SUM(C259:C259)</f>
        <v>38</v>
      </c>
      <c r="D258" s="285">
        <f>SUM(D259:D259)</f>
        <v>0</v>
      </c>
      <c r="E258" s="286" t="str">
        <f t="shared" si="18"/>
        <v/>
      </c>
    </row>
    <row r="259" s="187" customFormat="1" ht="27" customHeight="1" spans="1:5">
      <c r="A259" s="251">
        <v>2083001</v>
      </c>
      <c r="B259" s="288" t="s">
        <v>326</v>
      </c>
      <c r="C259" s="289">
        <v>38</v>
      </c>
      <c r="D259" s="235"/>
      <c r="E259" s="144" t="str">
        <f t="shared" si="18"/>
        <v/>
      </c>
    </row>
    <row r="260" s="187" customFormat="1" ht="27" customHeight="1" spans="1:5">
      <c r="A260" s="251">
        <v>20899</v>
      </c>
      <c r="B260" s="284" t="s">
        <v>323</v>
      </c>
      <c r="C260" s="285">
        <f>C261</f>
        <v>-12</v>
      </c>
      <c r="D260" s="285">
        <f>D261</f>
        <v>0</v>
      </c>
      <c r="E260" s="286" t="str">
        <f t="shared" si="18"/>
        <v/>
      </c>
    </row>
    <row r="261" s="187" customFormat="1" ht="27" customHeight="1" spans="1:5">
      <c r="A261" s="251">
        <v>2089999</v>
      </c>
      <c r="B261" s="288" t="s">
        <v>324</v>
      </c>
      <c r="C261" s="289">
        <v>-12</v>
      </c>
      <c r="D261" s="235"/>
      <c r="E261" s="144" t="str">
        <f t="shared" si="18"/>
        <v/>
      </c>
    </row>
    <row r="262" s="187" customFormat="1" ht="27" customHeight="1" spans="1:5">
      <c r="A262" s="251">
        <v>210</v>
      </c>
      <c r="B262" s="284" t="s">
        <v>895</v>
      </c>
      <c r="C262" s="285">
        <f>C263+C266+C269+C272+C280+C282+C285+C290+C294+C297+C299+C303+C307</f>
        <v>22662</v>
      </c>
      <c r="D262" s="285">
        <f>D263+D266+D269+D272+D280+D282+D285+D290+D294+D297+D299+D303+D307+D305</f>
        <v>20382</v>
      </c>
      <c r="E262" s="286">
        <f t="shared" si="18"/>
        <v>0.899</v>
      </c>
    </row>
    <row r="263" s="187" customFormat="1" ht="27" customHeight="1" spans="1:5">
      <c r="A263" s="251">
        <v>21001</v>
      </c>
      <c r="B263" s="284" t="s">
        <v>328</v>
      </c>
      <c r="C263" s="285">
        <f>SUM(C264:C265)</f>
        <v>292</v>
      </c>
      <c r="D263" s="285">
        <f>SUM(D264:D265)</f>
        <v>325</v>
      </c>
      <c r="E263" s="286">
        <f t="shared" si="18"/>
        <v>1.113</v>
      </c>
    </row>
    <row r="264" s="187" customFormat="1" ht="27" customHeight="1" spans="1:5">
      <c r="A264" s="251">
        <v>2100101</v>
      </c>
      <c r="B264" s="288" t="s">
        <v>102</v>
      </c>
      <c r="C264" s="289">
        <v>288</v>
      </c>
      <c r="D264" s="235">
        <v>283</v>
      </c>
      <c r="E264" s="144">
        <f t="shared" si="18"/>
        <v>0.983</v>
      </c>
    </row>
    <row r="265" s="187" customFormat="1" ht="27" customHeight="1" spans="1:5">
      <c r="A265" s="251">
        <v>2100102</v>
      </c>
      <c r="B265" s="288" t="s">
        <v>103</v>
      </c>
      <c r="C265" s="289">
        <v>4</v>
      </c>
      <c r="D265" s="235">
        <v>42</v>
      </c>
      <c r="E265" s="144">
        <f t="shared" si="18"/>
        <v>10.5</v>
      </c>
    </row>
    <row r="266" s="187" customFormat="1" ht="27" customHeight="1" spans="1:5">
      <c r="A266" s="251">
        <v>21002</v>
      </c>
      <c r="B266" s="284" t="s">
        <v>330</v>
      </c>
      <c r="C266" s="285">
        <f>SUM(C267:C268)</f>
        <v>1895</v>
      </c>
      <c r="D266" s="285">
        <f>SUM(D267:D268)</f>
        <v>1866</v>
      </c>
      <c r="E266" s="286">
        <f t="shared" si="18"/>
        <v>0.985</v>
      </c>
    </row>
    <row r="267" s="187" customFormat="1" ht="27" customHeight="1" spans="1:5">
      <c r="A267" s="251">
        <v>2100201</v>
      </c>
      <c r="B267" s="288" t="s">
        <v>331</v>
      </c>
      <c r="C267" s="289">
        <v>1775</v>
      </c>
      <c r="D267" s="235">
        <v>1745</v>
      </c>
      <c r="E267" s="144">
        <f t="shared" si="18"/>
        <v>0.983</v>
      </c>
    </row>
    <row r="268" s="187" customFormat="1" ht="27" customHeight="1" spans="1:5">
      <c r="A268" s="251">
        <v>2100299</v>
      </c>
      <c r="B268" s="288" t="s">
        <v>332</v>
      </c>
      <c r="C268" s="289">
        <v>120</v>
      </c>
      <c r="D268" s="235">
        <v>121</v>
      </c>
      <c r="E268" s="144">
        <f t="shared" si="18"/>
        <v>1.008</v>
      </c>
    </row>
    <row r="269" s="187" customFormat="1" ht="27" customHeight="1" spans="1:5">
      <c r="A269" s="251">
        <v>21003</v>
      </c>
      <c r="B269" s="284" t="s">
        <v>333</v>
      </c>
      <c r="C269" s="285">
        <f>SUM(C270:C271)</f>
        <v>3757</v>
      </c>
      <c r="D269" s="285">
        <f>SUM(D270:D271)</f>
        <v>3675</v>
      </c>
      <c r="E269" s="286">
        <f t="shared" si="18"/>
        <v>0.978</v>
      </c>
    </row>
    <row r="270" s="187" customFormat="1" ht="27" customHeight="1" spans="1:5">
      <c r="A270" s="251">
        <v>2100302</v>
      </c>
      <c r="B270" s="288" t="s">
        <v>334</v>
      </c>
      <c r="C270" s="289">
        <v>3259</v>
      </c>
      <c r="D270" s="235">
        <v>3210</v>
      </c>
      <c r="E270" s="144">
        <f t="shared" si="18"/>
        <v>0.985</v>
      </c>
    </row>
    <row r="271" s="187" customFormat="1" ht="27" customHeight="1" spans="1:5">
      <c r="A271" s="251">
        <v>2100399</v>
      </c>
      <c r="B271" s="288" t="s">
        <v>335</v>
      </c>
      <c r="C271" s="289">
        <v>498</v>
      </c>
      <c r="D271" s="235">
        <v>465</v>
      </c>
      <c r="E271" s="144">
        <f t="shared" si="18"/>
        <v>0.934</v>
      </c>
    </row>
    <row r="272" s="187" customFormat="1" ht="27" customHeight="1" spans="1:5">
      <c r="A272" s="251">
        <v>21004</v>
      </c>
      <c r="B272" s="284" t="s">
        <v>336</v>
      </c>
      <c r="C272" s="285">
        <f>SUM(C273:C279)</f>
        <v>5286</v>
      </c>
      <c r="D272" s="285">
        <f>SUM(D273:D279)</f>
        <v>5343</v>
      </c>
      <c r="E272" s="286">
        <f t="shared" si="18"/>
        <v>1.011</v>
      </c>
    </row>
    <row r="273" s="187" customFormat="1" ht="27" customHeight="1" spans="1:5">
      <c r="A273" s="251">
        <v>2100401</v>
      </c>
      <c r="B273" s="288" t="s">
        <v>337</v>
      </c>
      <c r="C273" s="289">
        <v>774</v>
      </c>
      <c r="D273" s="235">
        <v>723</v>
      </c>
      <c r="E273" s="144">
        <f t="shared" si="18"/>
        <v>0.934</v>
      </c>
    </row>
    <row r="274" s="187" customFormat="1" ht="27" customHeight="1" spans="1:5">
      <c r="A274" s="251">
        <v>2100402</v>
      </c>
      <c r="B274" s="288" t="s">
        <v>338</v>
      </c>
      <c r="C274" s="289">
        <v>118</v>
      </c>
      <c r="D274" s="235">
        <v>110</v>
      </c>
      <c r="E274" s="144">
        <f t="shared" si="18"/>
        <v>0.932</v>
      </c>
    </row>
    <row r="275" s="187" customFormat="1" ht="27" customHeight="1" spans="1:5">
      <c r="A275" s="251">
        <v>2100403</v>
      </c>
      <c r="B275" s="288" t="s">
        <v>339</v>
      </c>
      <c r="C275" s="289">
        <v>594</v>
      </c>
      <c r="D275" s="235">
        <v>602</v>
      </c>
      <c r="E275" s="144">
        <f t="shared" si="18"/>
        <v>1.013</v>
      </c>
    </row>
    <row r="276" s="187" customFormat="1" ht="27" customHeight="1" spans="1:5">
      <c r="A276" s="251">
        <v>2100408</v>
      </c>
      <c r="B276" s="288" t="s">
        <v>340</v>
      </c>
      <c r="C276" s="289">
        <v>2125</v>
      </c>
      <c r="D276" s="235">
        <v>2247</v>
      </c>
      <c r="E276" s="144">
        <f t="shared" si="18"/>
        <v>1.057</v>
      </c>
    </row>
    <row r="277" s="187" customFormat="1" ht="27" customHeight="1" spans="1:5">
      <c r="A277" s="251">
        <v>2100409</v>
      </c>
      <c r="B277" s="288" t="s">
        <v>896</v>
      </c>
      <c r="C277" s="294">
        <v>821</v>
      </c>
      <c r="D277" s="235">
        <v>824</v>
      </c>
      <c r="E277" s="144">
        <f t="shared" si="18"/>
        <v>1.004</v>
      </c>
    </row>
    <row r="278" s="187" customFormat="1" ht="27" customHeight="1" spans="1:5">
      <c r="A278" s="251">
        <v>2100410</v>
      </c>
      <c r="B278" s="288" t="s">
        <v>897</v>
      </c>
      <c r="C278" s="289">
        <v>735</v>
      </c>
      <c r="D278" s="235">
        <v>723</v>
      </c>
      <c r="E278" s="144">
        <f t="shared" si="18"/>
        <v>0.984</v>
      </c>
    </row>
    <row r="279" s="187" customFormat="1" ht="27" customHeight="1" spans="1:5">
      <c r="A279" s="251">
        <v>2100499</v>
      </c>
      <c r="B279" s="288" t="s">
        <v>343</v>
      </c>
      <c r="C279" s="289">
        <v>119</v>
      </c>
      <c r="D279" s="235">
        <v>114</v>
      </c>
      <c r="E279" s="144">
        <f t="shared" si="18"/>
        <v>0.958</v>
      </c>
    </row>
    <row r="280" s="187" customFormat="1" ht="27" customHeight="1" spans="1:5">
      <c r="A280" s="251">
        <v>21006</v>
      </c>
      <c r="B280" s="284" t="s">
        <v>344</v>
      </c>
      <c r="C280" s="285">
        <f>SUM(C281:C281)</f>
        <v>17</v>
      </c>
      <c r="D280" s="285">
        <f>SUM(D281:D281)</f>
        <v>0</v>
      </c>
      <c r="E280" s="286" t="str">
        <f t="shared" si="18"/>
        <v/>
      </c>
    </row>
    <row r="281" s="187" customFormat="1" ht="27" customHeight="1" spans="1:5">
      <c r="A281" s="251">
        <v>2100601</v>
      </c>
      <c r="B281" s="288" t="s">
        <v>898</v>
      </c>
      <c r="C281" s="289">
        <v>17</v>
      </c>
      <c r="D281" s="235"/>
      <c r="E281" s="144" t="str">
        <f t="shared" si="18"/>
        <v/>
      </c>
    </row>
    <row r="282" s="187" customFormat="1" ht="27" customHeight="1" spans="1:5">
      <c r="A282" s="251">
        <v>21007</v>
      </c>
      <c r="B282" s="284" t="s">
        <v>346</v>
      </c>
      <c r="C282" s="285">
        <f>SUM(C283:C284)</f>
        <v>605</v>
      </c>
      <c r="D282" s="285">
        <f>SUM(D283:D284)</f>
        <v>644</v>
      </c>
      <c r="E282" s="286">
        <f t="shared" si="18"/>
        <v>1.064</v>
      </c>
    </row>
    <row r="283" s="187" customFormat="1" ht="27" customHeight="1" spans="1:5">
      <c r="A283" s="251">
        <v>2100717</v>
      </c>
      <c r="B283" s="288" t="s">
        <v>348</v>
      </c>
      <c r="C283" s="289">
        <v>80</v>
      </c>
      <c r="D283" s="235">
        <v>88</v>
      </c>
      <c r="E283" s="144">
        <f t="shared" si="18"/>
        <v>1.1</v>
      </c>
    </row>
    <row r="284" s="187" customFormat="1" ht="27" customHeight="1" spans="1:5">
      <c r="A284" s="251">
        <v>2100799</v>
      </c>
      <c r="B284" s="288" t="s">
        <v>349</v>
      </c>
      <c r="C284" s="289">
        <v>525</v>
      </c>
      <c r="D284" s="235">
        <v>556</v>
      </c>
      <c r="E284" s="144">
        <f t="shared" si="18"/>
        <v>1.059</v>
      </c>
    </row>
    <row r="285" s="187" customFormat="1" ht="27" customHeight="1" spans="1:5">
      <c r="A285" s="251">
        <v>21011</v>
      </c>
      <c r="B285" s="284" t="s">
        <v>350</v>
      </c>
      <c r="C285" s="285">
        <f>SUM(C286:C289)</f>
        <v>6465</v>
      </c>
      <c r="D285" s="285">
        <f>SUM(D286:D289)</f>
        <v>6601</v>
      </c>
      <c r="E285" s="286">
        <f t="shared" si="18"/>
        <v>1.021</v>
      </c>
    </row>
    <row r="286" s="187" customFormat="1" ht="27" customHeight="1" spans="1:5">
      <c r="A286" s="251">
        <v>2101101</v>
      </c>
      <c r="B286" s="288" t="s">
        <v>351</v>
      </c>
      <c r="C286" s="289">
        <v>899</v>
      </c>
      <c r="D286" s="235">
        <v>919</v>
      </c>
      <c r="E286" s="144">
        <f t="shared" si="18"/>
        <v>1.022</v>
      </c>
    </row>
    <row r="287" s="187" customFormat="1" ht="27" customHeight="1" spans="1:5">
      <c r="A287" s="251">
        <v>2101102</v>
      </c>
      <c r="B287" s="288" t="s">
        <v>352</v>
      </c>
      <c r="C287" s="289">
        <v>2542</v>
      </c>
      <c r="D287" s="235">
        <v>2688</v>
      </c>
      <c r="E287" s="144">
        <f t="shared" si="18"/>
        <v>1.057</v>
      </c>
    </row>
    <row r="288" s="187" customFormat="1" ht="27" customHeight="1" spans="1:5">
      <c r="A288" s="251">
        <v>2101103</v>
      </c>
      <c r="B288" s="288" t="s">
        <v>353</v>
      </c>
      <c r="C288" s="289">
        <v>2507</v>
      </c>
      <c r="D288" s="235">
        <v>2780</v>
      </c>
      <c r="E288" s="144">
        <f t="shared" si="18"/>
        <v>1.109</v>
      </c>
    </row>
    <row r="289" s="187" customFormat="1" ht="27" customHeight="1" spans="1:5">
      <c r="A289" s="251">
        <v>2101199</v>
      </c>
      <c r="B289" s="288" t="s">
        <v>354</v>
      </c>
      <c r="C289" s="289">
        <v>517</v>
      </c>
      <c r="D289" s="235">
        <v>214</v>
      </c>
      <c r="E289" s="144">
        <f t="shared" si="18"/>
        <v>0.414</v>
      </c>
    </row>
    <row r="290" s="187" customFormat="1" ht="27" customHeight="1" spans="1:5">
      <c r="A290" s="251">
        <v>21012</v>
      </c>
      <c r="B290" s="284" t="s">
        <v>355</v>
      </c>
      <c r="C290" s="285">
        <f>SUM(C291:C293)</f>
        <v>546</v>
      </c>
      <c r="D290" s="285">
        <f>SUM(D291:D293)</f>
        <v>540</v>
      </c>
      <c r="E290" s="286">
        <f t="shared" si="18"/>
        <v>0.989</v>
      </c>
    </row>
    <row r="291" s="187" customFormat="1" ht="27" customHeight="1" spans="1:5">
      <c r="A291" s="251">
        <v>2101201</v>
      </c>
      <c r="B291" s="288" t="s">
        <v>356</v>
      </c>
      <c r="C291" s="289">
        <v>21</v>
      </c>
      <c r="D291" s="235"/>
      <c r="E291" s="144" t="str">
        <f t="shared" si="18"/>
        <v/>
      </c>
    </row>
    <row r="292" s="187" customFormat="1" ht="27" customHeight="1" spans="1:5">
      <c r="A292" s="251">
        <v>2101202</v>
      </c>
      <c r="B292" s="288" t="s">
        <v>357</v>
      </c>
      <c r="C292" s="289">
        <v>525</v>
      </c>
      <c r="D292" s="235">
        <v>540</v>
      </c>
      <c r="E292" s="144">
        <f t="shared" si="18"/>
        <v>1.029</v>
      </c>
    </row>
    <row r="293" s="187" customFormat="1" ht="27" customHeight="1" spans="1:5">
      <c r="A293" s="251">
        <v>2101299</v>
      </c>
      <c r="B293" s="288" t="s">
        <v>358</v>
      </c>
      <c r="C293" s="289"/>
      <c r="D293" s="235"/>
      <c r="E293" s="144" t="str">
        <f t="shared" si="18"/>
        <v/>
      </c>
    </row>
    <row r="294" s="187" customFormat="1" ht="27" customHeight="1" spans="1:5">
      <c r="A294" s="221">
        <v>21013</v>
      </c>
      <c r="B294" s="284" t="s">
        <v>359</v>
      </c>
      <c r="C294" s="285">
        <f>SUM(C295:C296)</f>
        <v>2583</v>
      </c>
      <c r="D294" s="285">
        <f>SUM(D295:D296)</f>
        <v>159</v>
      </c>
      <c r="E294" s="286">
        <f t="shared" si="18"/>
        <v>0.062</v>
      </c>
    </row>
    <row r="295" s="187" customFormat="1" ht="27" customHeight="1" spans="1:5">
      <c r="A295" s="221">
        <v>2101301</v>
      </c>
      <c r="B295" s="288" t="s">
        <v>360</v>
      </c>
      <c r="C295" s="289">
        <v>2583</v>
      </c>
      <c r="D295" s="235">
        <v>159</v>
      </c>
      <c r="E295" s="144">
        <f t="shared" si="18"/>
        <v>0.062</v>
      </c>
    </row>
    <row r="296" s="187" customFormat="1" ht="27" customHeight="1" spans="1:5">
      <c r="A296" s="221">
        <v>2101302</v>
      </c>
      <c r="B296" s="288" t="s">
        <v>361</v>
      </c>
      <c r="C296" s="289"/>
      <c r="D296" s="235"/>
      <c r="E296" s="144" t="str">
        <f t="shared" si="18"/>
        <v/>
      </c>
    </row>
    <row r="297" s="187" customFormat="1" ht="27" customHeight="1" spans="1:5">
      <c r="A297" s="251">
        <v>21014</v>
      </c>
      <c r="B297" s="284" t="s">
        <v>367</v>
      </c>
      <c r="C297" s="285">
        <f>SUM(C298:C298)</f>
        <v>208</v>
      </c>
      <c r="D297" s="285">
        <f>SUM(D298:D298)</f>
        <v>202</v>
      </c>
      <c r="E297" s="286">
        <f t="shared" si="18"/>
        <v>0.971</v>
      </c>
    </row>
    <row r="298" s="187" customFormat="1" ht="27" customHeight="1" spans="1:5">
      <c r="A298" s="251">
        <v>2101401</v>
      </c>
      <c r="B298" s="288" t="s">
        <v>368</v>
      </c>
      <c r="C298" s="289">
        <v>208</v>
      </c>
      <c r="D298" s="235">
        <v>202</v>
      </c>
      <c r="E298" s="144">
        <f t="shared" si="18"/>
        <v>0.971</v>
      </c>
    </row>
    <row r="299" s="187" customFormat="1" ht="27" customHeight="1" spans="1:5">
      <c r="A299" s="251">
        <v>21015</v>
      </c>
      <c r="B299" s="284" t="s">
        <v>363</v>
      </c>
      <c r="C299" s="285">
        <f>SUM(C300:C302)</f>
        <v>286</v>
      </c>
      <c r="D299" s="285">
        <f>SUM(D300:D302)</f>
        <v>288</v>
      </c>
      <c r="E299" s="286">
        <f t="shared" si="18"/>
        <v>1.007</v>
      </c>
    </row>
    <row r="300" s="187" customFormat="1" ht="27" customHeight="1" spans="1:5">
      <c r="A300" s="251">
        <v>2101501</v>
      </c>
      <c r="B300" s="288" t="s">
        <v>102</v>
      </c>
      <c r="C300" s="289">
        <v>245</v>
      </c>
      <c r="D300" s="235">
        <v>242</v>
      </c>
      <c r="E300" s="144">
        <f t="shared" si="18"/>
        <v>0.988</v>
      </c>
    </row>
    <row r="301" s="187" customFormat="1" ht="27" customHeight="1" spans="1:5">
      <c r="A301" s="251">
        <v>2101502</v>
      </c>
      <c r="B301" s="288" t="s">
        <v>103</v>
      </c>
      <c r="C301" s="289"/>
      <c r="D301" s="235"/>
      <c r="E301" s="144" t="str">
        <f t="shared" si="18"/>
        <v/>
      </c>
    </row>
    <row r="302" s="187" customFormat="1" ht="27" customHeight="1" spans="1:5">
      <c r="A302" s="251">
        <v>2101505</v>
      </c>
      <c r="B302" s="288" t="s">
        <v>899</v>
      </c>
      <c r="C302" s="289">
        <v>41</v>
      </c>
      <c r="D302" s="235">
        <v>46</v>
      </c>
      <c r="E302" s="144">
        <f t="shared" si="18"/>
        <v>1.122</v>
      </c>
    </row>
    <row r="303" s="187" customFormat="1" ht="27" customHeight="1" spans="1:5">
      <c r="A303" s="251">
        <v>21016</v>
      </c>
      <c r="B303" s="284" t="s">
        <v>370</v>
      </c>
      <c r="C303" s="285">
        <f>C304</f>
        <v>15</v>
      </c>
      <c r="D303" s="285">
        <f>D304</f>
        <v>11</v>
      </c>
      <c r="E303" s="286">
        <f t="shared" si="18"/>
        <v>0.733</v>
      </c>
    </row>
    <row r="304" s="187" customFormat="1" ht="27" customHeight="1" spans="1:5">
      <c r="A304" s="251">
        <v>2101601</v>
      </c>
      <c r="B304" s="288" t="s">
        <v>371</v>
      </c>
      <c r="C304" s="289">
        <v>15</v>
      </c>
      <c r="D304" s="235">
        <v>11</v>
      </c>
      <c r="E304" s="144">
        <f t="shared" si="18"/>
        <v>0.733</v>
      </c>
    </row>
    <row r="305" s="187" customFormat="1" ht="27" customHeight="1" spans="1:5">
      <c r="A305" s="293">
        <v>21017</v>
      </c>
      <c r="B305" s="299" t="s">
        <v>900</v>
      </c>
      <c r="C305" s="289">
        <f>SUM(C306)</f>
        <v>0</v>
      </c>
      <c r="D305" s="285">
        <f>SUM(D306)</f>
        <v>10</v>
      </c>
      <c r="E305" s="289">
        <f>SUM(E306)</f>
        <v>0</v>
      </c>
    </row>
    <row r="306" s="187" customFormat="1" ht="27" customHeight="1" spans="1:5">
      <c r="A306" s="251">
        <v>2101704</v>
      </c>
      <c r="B306" s="288" t="s">
        <v>901</v>
      </c>
      <c r="C306" s="289"/>
      <c r="D306" s="235">
        <v>10</v>
      </c>
      <c r="E306" s="144"/>
    </row>
    <row r="307" s="187" customFormat="1" ht="27" customHeight="1" spans="1:5">
      <c r="A307" s="251">
        <v>21099</v>
      </c>
      <c r="B307" s="284" t="s">
        <v>372</v>
      </c>
      <c r="C307" s="285">
        <f>C308</f>
        <v>707</v>
      </c>
      <c r="D307" s="285">
        <f>D308</f>
        <v>718</v>
      </c>
      <c r="E307" s="286">
        <f t="shared" ref="E307:E318" si="19">IF(AND(C307&lt;&gt;0,D307&lt;&gt;0),D307/C307,"")</f>
        <v>1.016</v>
      </c>
    </row>
    <row r="308" s="187" customFormat="1" ht="27" customHeight="1" spans="1:5">
      <c r="A308" s="251">
        <v>2109999</v>
      </c>
      <c r="B308" s="288" t="s">
        <v>373</v>
      </c>
      <c r="C308" s="289">
        <v>707</v>
      </c>
      <c r="D308" s="235">
        <v>718</v>
      </c>
      <c r="E308" s="144">
        <f t="shared" si="19"/>
        <v>1.016</v>
      </c>
    </row>
    <row r="309" s="187" customFormat="1" ht="27" customHeight="1" spans="1:5">
      <c r="A309" s="251">
        <v>211</v>
      </c>
      <c r="B309" s="284" t="s">
        <v>902</v>
      </c>
      <c r="C309" s="285">
        <f>C312+C315+C320+C322+C310+C324+C326</f>
        <v>2723</v>
      </c>
      <c r="D309" s="285">
        <f>D312+D315+D320+D322+D310+D324+D326</f>
        <v>2678</v>
      </c>
      <c r="E309" s="286">
        <f t="shared" si="19"/>
        <v>0.983</v>
      </c>
    </row>
    <row r="310" s="187" customFormat="1" ht="27" customHeight="1" spans="1:5">
      <c r="A310" s="251">
        <v>21101</v>
      </c>
      <c r="B310" s="284" t="s">
        <v>375</v>
      </c>
      <c r="C310" s="285">
        <f>SUM(C311)</f>
        <v>11</v>
      </c>
      <c r="D310" s="285">
        <f>SUM(D311)</f>
        <v>16</v>
      </c>
      <c r="E310" s="286">
        <f t="shared" si="19"/>
        <v>1.455</v>
      </c>
    </row>
    <row r="311" s="187" customFormat="1" ht="27" customHeight="1" spans="1:5">
      <c r="A311" s="251">
        <v>2110102</v>
      </c>
      <c r="B311" s="288" t="s">
        <v>103</v>
      </c>
      <c r="C311" s="289">
        <v>11</v>
      </c>
      <c r="D311" s="289">
        <v>16</v>
      </c>
      <c r="E311" s="144">
        <f t="shared" si="19"/>
        <v>1.455</v>
      </c>
    </row>
    <row r="312" s="187" customFormat="1" ht="27" customHeight="1" spans="1:5">
      <c r="A312" s="251">
        <v>21103</v>
      </c>
      <c r="B312" s="284" t="s">
        <v>378</v>
      </c>
      <c r="C312" s="285">
        <f>SUM(C313:C314)</f>
        <v>438</v>
      </c>
      <c r="D312" s="285">
        <f>SUM(D313:D314)</f>
        <v>73</v>
      </c>
      <c r="E312" s="144">
        <f t="shared" si="19"/>
        <v>0.167</v>
      </c>
    </row>
    <row r="313" s="187" customFormat="1" ht="27" customHeight="1" spans="1:5">
      <c r="A313" s="251">
        <v>2110301</v>
      </c>
      <c r="B313" s="288" t="s">
        <v>379</v>
      </c>
      <c r="C313" s="289">
        <v>64</v>
      </c>
      <c r="D313" s="235"/>
      <c r="E313" s="144" t="str">
        <f t="shared" si="19"/>
        <v/>
      </c>
    </row>
    <row r="314" s="187" customFormat="1" ht="27" customHeight="1" spans="1:5">
      <c r="A314" s="251">
        <v>2110302</v>
      </c>
      <c r="B314" s="288" t="s">
        <v>380</v>
      </c>
      <c r="C314" s="289">
        <v>374</v>
      </c>
      <c r="D314" s="235">
        <v>73</v>
      </c>
      <c r="E314" s="144">
        <f t="shared" si="19"/>
        <v>0.195</v>
      </c>
    </row>
    <row r="315" s="187" customFormat="1" ht="27" customHeight="1" spans="1:5">
      <c r="A315" s="251">
        <v>21104</v>
      </c>
      <c r="B315" s="284" t="s">
        <v>381</v>
      </c>
      <c r="C315" s="285">
        <f>SUM(C316:C319)</f>
        <v>1844</v>
      </c>
      <c r="D315" s="285">
        <f>SUM(D316:D319)</f>
        <v>1854</v>
      </c>
      <c r="E315" s="286">
        <f t="shared" si="19"/>
        <v>1.005</v>
      </c>
    </row>
    <row r="316" s="187" customFormat="1" ht="27" customHeight="1" spans="1:5">
      <c r="A316" s="251">
        <v>2110401</v>
      </c>
      <c r="B316" s="288" t="s">
        <v>382</v>
      </c>
      <c r="C316" s="289">
        <v>1829</v>
      </c>
      <c r="D316" s="235">
        <v>1854</v>
      </c>
      <c r="E316" s="144">
        <f t="shared" si="19"/>
        <v>1.014</v>
      </c>
    </row>
    <row r="317" s="187" customFormat="1" ht="27" customHeight="1" spans="1:5">
      <c r="A317" s="251">
        <v>2110404</v>
      </c>
      <c r="B317" s="288" t="s">
        <v>383</v>
      </c>
      <c r="C317" s="298">
        <v>15</v>
      </c>
      <c r="D317" s="235"/>
      <c r="E317" s="144" t="str">
        <f t="shared" si="19"/>
        <v/>
      </c>
    </row>
    <row r="318" s="187" customFormat="1" ht="27" customHeight="1" spans="1:5">
      <c r="A318" s="251">
        <v>2110405</v>
      </c>
      <c r="B318" s="288" t="s">
        <v>384</v>
      </c>
      <c r="C318" s="289"/>
      <c r="D318" s="235"/>
      <c r="E318" s="144" t="str">
        <f t="shared" si="19"/>
        <v/>
      </c>
    </row>
    <row r="319" s="187" customFormat="1" ht="27" customHeight="1" spans="1:5">
      <c r="A319" s="251">
        <v>2110499</v>
      </c>
      <c r="B319" s="288" t="s">
        <v>385</v>
      </c>
      <c r="C319" s="298"/>
      <c r="D319" s="235"/>
      <c r="E319" s="144" t="str">
        <f t="shared" ref="E319:E325" si="20">IF(AND(C319&lt;&gt;0,D319&lt;&gt;0),D319/C319,"")</f>
        <v/>
      </c>
    </row>
    <row r="320" s="187" customFormat="1" ht="27" customHeight="1" spans="1:5">
      <c r="A320" s="251">
        <v>21105</v>
      </c>
      <c r="B320" s="284" t="s">
        <v>386</v>
      </c>
      <c r="C320" s="285">
        <f>SUM(C321:C321)</f>
        <v>230</v>
      </c>
      <c r="D320" s="285">
        <f>SUM(D321:D321)</f>
        <v>235</v>
      </c>
      <c r="E320" s="286">
        <f t="shared" si="20"/>
        <v>1.022</v>
      </c>
    </row>
    <row r="321" s="187" customFormat="1" ht="27" customHeight="1" spans="1:5">
      <c r="A321" s="251">
        <v>2110501</v>
      </c>
      <c r="B321" s="288" t="s">
        <v>387</v>
      </c>
      <c r="C321" s="294">
        <v>230</v>
      </c>
      <c r="D321" s="235">
        <v>235</v>
      </c>
      <c r="E321" s="144">
        <f t="shared" si="20"/>
        <v>1.022</v>
      </c>
    </row>
    <row r="322" s="187" customFormat="1" ht="27" customHeight="1" spans="1:5">
      <c r="A322" s="251">
        <v>21106</v>
      </c>
      <c r="B322" s="284" t="s">
        <v>389</v>
      </c>
      <c r="C322" s="285">
        <f>SUM(C323:C323)</f>
        <v>521</v>
      </c>
      <c r="D322" s="285">
        <f>SUM(D323:D323)</f>
        <v>0</v>
      </c>
      <c r="E322" s="286" t="str">
        <f t="shared" si="20"/>
        <v/>
      </c>
    </row>
    <row r="323" s="187" customFormat="1" ht="27" customHeight="1" spans="1:5">
      <c r="A323" s="251">
        <v>2110602</v>
      </c>
      <c r="B323" s="288" t="s">
        <v>390</v>
      </c>
      <c r="C323" s="289">
        <v>521</v>
      </c>
      <c r="D323" s="235"/>
      <c r="E323" s="144" t="str">
        <f t="shared" si="20"/>
        <v/>
      </c>
    </row>
    <row r="324" s="187" customFormat="1" ht="27" customHeight="1" spans="1:5">
      <c r="A324" s="293">
        <v>21109</v>
      </c>
      <c r="B324" s="284" t="s">
        <v>903</v>
      </c>
      <c r="C324" s="285">
        <f>SUM(C325)</f>
        <v>0</v>
      </c>
      <c r="D324" s="285">
        <f>SUM(D325)</f>
        <v>500</v>
      </c>
      <c r="E324" s="144" t="str">
        <f t="shared" si="20"/>
        <v/>
      </c>
    </row>
    <row r="325" s="187" customFormat="1" ht="27" customHeight="1" spans="1:5">
      <c r="A325" s="251">
        <v>2110901</v>
      </c>
      <c r="B325" s="288" t="s">
        <v>904</v>
      </c>
      <c r="C325" s="289"/>
      <c r="D325" s="235">
        <v>500</v>
      </c>
      <c r="E325" s="144" t="str">
        <f t="shared" si="20"/>
        <v/>
      </c>
    </row>
    <row r="326" s="187" customFormat="1" ht="27" customHeight="1" spans="1:5">
      <c r="A326" s="251">
        <v>21199</v>
      </c>
      <c r="B326" s="284" t="s">
        <v>398</v>
      </c>
      <c r="C326" s="285">
        <v>-321</v>
      </c>
      <c r="D326" s="285"/>
      <c r="E326" s="286" t="str">
        <f t="shared" ref="E326:E348" si="21">IF(AND(C326&lt;&gt;0,D326&lt;&gt;0),D326/C326,"")</f>
        <v/>
      </c>
    </row>
    <row r="327" s="187" customFormat="1" ht="27" customHeight="1" spans="1:5">
      <c r="A327" s="251">
        <v>2119999</v>
      </c>
      <c r="B327" s="288" t="s">
        <v>399</v>
      </c>
      <c r="C327" s="289">
        <v>-321</v>
      </c>
      <c r="D327" s="235"/>
      <c r="E327" s="286" t="str">
        <f t="shared" si="21"/>
        <v/>
      </c>
    </row>
    <row r="328" s="187" customFormat="1" ht="27" customHeight="1" spans="1:5">
      <c r="A328" s="251">
        <v>212</v>
      </c>
      <c r="B328" s="284" t="s">
        <v>905</v>
      </c>
      <c r="C328" s="285">
        <f>C329+C334+C336+C340+C338</f>
        <v>5501</v>
      </c>
      <c r="D328" s="285">
        <f>D329+D334+D338+D336+D340</f>
        <v>6482</v>
      </c>
      <c r="E328" s="286">
        <f t="shared" si="21"/>
        <v>1.178</v>
      </c>
    </row>
    <row r="329" s="187" customFormat="1" ht="27" customHeight="1" spans="1:5">
      <c r="A329" s="251">
        <v>21201</v>
      </c>
      <c r="B329" s="284" t="s">
        <v>401</v>
      </c>
      <c r="C329" s="285">
        <f>SUM(C330:C333)</f>
        <v>946</v>
      </c>
      <c r="D329" s="285">
        <f>SUM(D330:D333)</f>
        <v>980</v>
      </c>
      <c r="E329" s="286">
        <f t="shared" si="21"/>
        <v>1.036</v>
      </c>
    </row>
    <row r="330" s="187" customFormat="1" ht="27" customHeight="1" spans="1:5">
      <c r="A330" s="251">
        <v>2120101</v>
      </c>
      <c r="B330" s="288" t="s">
        <v>102</v>
      </c>
      <c r="C330" s="289">
        <v>499</v>
      </c>
      <c r="D330" s="235">
        <v>529</v>
      </c>
      <c r="E330" s="144">
        <f t="shared" si="21"/>
        <v>1.06</v>
      </c>
    </row>
    <row r="331" s="187" customFormat="1" ht="27" customHeight="1" spans="1:5">
      <c r="A331" s="251">
        <v>2120102</v>
      </c>
      <c r="B331" s="288" t="s">
        <v>103</v>
      </c>
      <c r="C331" s="289">
        <v>6</v>
      </c>
      <c r="D331" s="235">
        <v>4</v>
      </c>
      <c r="E331" s="144">
        <f t="shared" si="21"/>
        <v>0.667</v>
      </c>
    </row>
    <row r="332" s="187" customFormat="1" ht="27" customHeight="1" spans="1:5">
      <c r="A332" s="251">
        <v>2120104</v>
      </c>
      <c r="B332" s="288" t="s">
        <v>403</v>
      </c>
      <c r="C332" s="289">
        <v>441</v>
      </c>
      <c r="D332" s="235">
        <v>447</v>
      </c>
      <c r="E332" s="144">
        <f t="shared" si="21"/>
        <v>1.014</v>
      </c>
    </row>
    <row r="333" s="187" customFormat="1" ht="27" customHeight="1" spans="1:5">
      <c r="A333" s="251">
        <v>2120199</v>
      </c>
      <c r="B333" s="288" t="s">
        <v>906</v>
      </c>
      <c r="C333" s="289"/>
      <c r="D333" s="235"/>
      <c r="E333" s="144" t="str">
        <f t="shared" si="21"/>
        <v/>
      </c>
    </row>
    <row r="334" s="187" customFormat="1" ht="27" customHeight="1" spans="1:5">
      <c r="A334" s="251">
        <v>21202</v>
      </c>
      <c r="B334" s="284" t="s">
        <v>404</v>
      </c>
      <c r="C334" s="285">
        <f>C335</f>
        <v>256</v>
      </c>
      <c r="D334" s="285">
        <f>D335</f>
        <v>274</v>
      </c>
      <c r="E334" s="286">
        <f t="shared" si="21"/>
        <v>1.07</v>
      </c>
    </row>
    <row r="335" s="187" customFormat="1" ht="27" customHeight="1" spans="1:5">
      <c r="A335" s="251">
        <v>2120201</v>
      </c>
      <c r="B335" s="288" t="s">
        <v>405</v>
      </c>
      <c r="C335" s="289">
        <v>256</v>
      </c>
      <c r="D335" s="235">
        <v>274</v>
      </c>
      <c r="E335" s="144">
        <f t="shared" si="21"/>
        <v>1.07</v>
      </c>
    </row>
    <row r="336" s="187" customFormat="1" ht="27" customHeight="1" spans="1:5">
      <c r="A336" s="251">
        <v>21203</v>
      </c>
      <c r="B336" s="284" t="s">
        <v>406</v>
      </c>
      <c r="C336" s="285">
        <f>SUM(C337:C337)</f>
        <v>4465</v>
      </c>
      <c r="D336" s="285">
        <f>SUM(D337:D337)</f>
        <v>3834</v>
      </c>
      <c r="E336" s="286">
        <f t="shared" si="21"/>
        <v>0.859</v>
      </c>
    </row>
    <row r="337" s="187" customFormat="1" ht="27" customHeight="1" spans="1:5">
      <c r="A337" s="251">
        <v>2120303</v>
      </c>
      <c r="B337" s="288" t="s">
        <v>407</v>
      </c>
      <c r="C337" s="289">
        <v>4465</v>
      </c>
      <c r="D337" s="235">
        <v>3834</v>
      </c>
      <c r="E337" s="144">
        <f t="shared" si="21"/>
        <v>0.859</v>
      </c>
    </row>
    <row r="338" s="187" customFormat="1" ht="27" customHeight="1" spans="1:5">
      <c r="A338" s="251">
        <v>21205</v>
      </c>
      <c r="B338" s="284" t="s">
        <v>409</v>
      </c>
      <c r="C338" s="285">
        <f>C339</f>
        <v>446</v>
      </c>
      <c r="D338" s="285">
        <f>D339</f>
        <v>1387</v>
      </c>
      <c r="E338" s="286">
        <f t="shared" si="21"/>
        <v>3.11</v>
      </c>
    </row>
    <row r="339" s="187" customFormat="1" ht="27" customHeight="1" spans="1:5">
      <c r="A339" s="251">
        <v>2120501</v>
      </c>
      <c r="B339" s="288" t="s">
        <v>410</v>
      </c>
      <c r="C339" s="289">
        <v>446</v>
      </c>
      <c r="D339" s="235">
        <v>1387</v>
      </c>
      <c r="E339" s="144">
        <f t="shared" si="21"/>
        <v>3.11</v>
      </c>
    </row>
    <row r="340" s="187" customFormat="1" ht="27" customHeight="1" spans="1:5">
      <c r="A340" s="251">
        <v>21299</v>
      </c>
      <c r="B340" s="284" t="s">
        <v>411</v>
      </c>
      <c r="C340" s="285">
        <f>C341</f>
        <v>-612</v>
      </c>
      <c r="D340" s="285">
        <f>D341</f>
        <v>7</v>
      </c>
      <c r="E340" s="286">
        <f t="shared" si="21"/>
        <v>-0.011</v>
      </c>
    </row>
    <row r="341" s="187" customFormat="1" ht="27" customHeight="1" spans="1:5">
      <c r="A341" s="251">
        <v>2129999</v>
      </c>
      <c r="B341" s="288" t="s">
        <v>412</v>
      </c>
      <c r="C341" s="289">
        <v>-612</v>
      </c>
      <c r="D341" s="235">
        <v>7</v>
      </c>
      <c r="E341" s="144">
        <f t="shared" si="21"/>
        <v>-0.011</v>
      </c>
    </row>
    <row r="342" s="187" customFormat="1" ht="27" customHeight="1" spans="1:5">
      <c r="A342" s="251">
        <v>213</v>
      </c>
      <c r="B342" s="284" t="s">
        <v>907</v>
      </c>
      <c r="C342" s="285">
        <f>C343+C359+C370+C382+C390+C396+C401</f>
        <v>60944</v>
      </c>
      <c r="D342" s="285">
        <f>D343+D359+D370+D382+D390+D396+D401</f>
        <v>70258</v>
      </c>
      <c r="E342" s="286">
        <f t="shared" si="21"/>
        <v>1.153</v>
      </c>
    </row>
    <row r="343" s="187" customFormat="1" ht="27" customHeight="1" spans="1:5">
      <c r="A343" s="251">
        <v>21301</v>
      </c>
      <c r="B343" s="284" t="s">
        <v>908</v>
      </c>
      <c r="C343" s="285">
        <f>SUM(C344:C358)</f>
        <v>11663</v>
      </c>
      <c r="D343" s="285">
        <f>SUM(D344:D358)</f>
        <v>19858</v>
      </c>
      <c r="E343" s="286">
        <f t="shared" si="21"/>
        <v>1.703</v>
      </c>
    </row>
    <row r="344" s="187" customFormat="1" ht="27" customHeight="1" spans="1:5">
      <c r="A344" s="251">
        <v>2130101</v>
      </c>
      <c r="B344" s="288" t="s">
        <v>102</v>
      </c>
      <c r="C344" s="289">
        <v>1745</v>
      </c>
      <c r="D344" s="235">
        <v>1717</v>
      </c>
      <c r="E344" s="144">
        <f t="shared" si="21"/>
        <v>0.984</v>
      </c>
    </row>
    <row r="345" s="187" customFormat="1" ht="27" customHeight="1" spans="1:5">
      <c r="A345" s="251">
        <v>2130102</v>
      </c>
      <c r="B345" s="288" t="s">
        <v>103</v>
      </c>
      <c r="C345" s="289">
        <v>1</v>
      </c>
      <c r="D345" s="235">
        <v>8</v>
      </c>
      <c r="E345" s="144">
        <f t="shared" si="21"/>
        <v>8</v>
      </c>
    </row>
    <row r="346" s="187" customFormat="1" ht="27" customHeight="1" spans="1:5">
      <c r="A346" s="251">
        <v>2130104</v>
      </c>
      <c r="B346" s="288" t="s">
        <v>108</v>
      </c>
      <c r="C346" s="289">
        <v>2256</v>
      </c>
      <c r="D346" s="235">
        <v>2194</v>
      </c>
      <c r="E346" s="144">
        <f t="shared" si="21"/>
        <v>0.973</v>
      </c>
    </row>
    <row r="347" s="187" customFormat="1" ht="27" customHeight="1" spans="1:5">
      <c r="A347" s="251">
        <v>2130106</v>
      </c>
      <c r="B347" s="288" t="s">
        <v>415</v>
      </c>
      <c r="C347" s="289">
        <v>349</v>
      </c>
      <c r="D347" s="235"/>
      <c r="E347" s="144" t="str">
        <f t="shared" si="21"/>
        <v/>
      </c>
    </row>
    <row r="348" s="187" customFormat="1" ht="27" customHeight="1" spans="1:5">
      <c r="A348" s="251">
        <v>2130108</v>
      </c>
      <c r="B348" s="288" t="s">
        <v>417</v>
      </c>
      <c r="C348" s="289">
        <v>94</v>
      </c>
      <c r="D348" s="235">
        <v>123</v>
      </c>
      <c r="E348" s="144">
        <f t="shared" si="21"/>
        <v>1.309</v>
      </c>
    </row>
    <row r="349" s="187" customFormat="1" ht="27" customHeight="1" spans="1:5">
      <c r="A349" s="251">
        <v>2130109</v>
      </c>
      <c r="B349" s="288" t="s">
        <v>416</v>
      </c>
      <c r="C349" s="289"/>
      <c r="D349" s="235">
        <v>20</v>
      </c>
      <c r="E349" s="144"/>
    </row>
    <row r="350" s="187" customFormat="1" ht="27" customHeight="1" spans="1:5">
      <c r="A350" s="251">
        <v>2130111</v>
      </c>
      <c r="B350" s="288" t="s">
        <v>420</v>
      </c>
      <c r="C350" s="289">
        <v>2</v>
      </c>
      <c r="D350" s="235"/>
      <c r="E350" s="144"/>
    </row>
    <row r="351" s="187" customFormat="1" ht="27" customHeight="1" spans="1:5">
      <c r="A351" s="251">
        <v>2130119</v>
      </c>
      <c r="B351" s="288" t="s">
        <v>421</v>
      </c>
      <c r="C351" s="289">
        <v>220</v>
      </c>
      <c r="D351" s="235">
        <v>3</v>
      </c>
      <c r="E351" s="144">
        <f t="shared" ref="E351:E355" si="22">IF(AND(C351&lt;&gt;0,D351&lt;&gt;0),D351/C351,"")</f>
        <v>0.014</v>
      </c>
    </row>
    <row r="352" s="187" customFormat="1" ht="27" customHeight="1" spans="1:5">
      <c r="A352" s="251">
        <v>2130120</v>
      </c>
      <c r="B352" s="288" t="s">
        <v>422</v>
      </c>
      <c r="C352" s="289">
        <v>202</v>
      </c>
      <c r="D352" s="235"/>
      <c r="E352" s="144" t="str">
        <f t="shared" si="22"/>
        <v/>
      </c>
    </row>
    <row r="353" s="187" customFormat="1" ht="27" customHeight="1" spans="1:5">
      <c r="A353" s="251">
        <v>2130122</v>
      </c>
      <c r="B353" s="288" t="s">
        <v>418</v>
      </c>
      <c r="C353" s="289">
        <v>3828</v>
      </c>
      <c r="D353" s="235">
        <v>13384</v>
      </c>
      <c r="E353" s="144">
        <f t="shared" si="22"/>
        <v>3.496</v>
      </c>
    </row>
    <row r="354" s="187" customFormat="1" ht="27" customHeight="1" spans="1:5">
      <c r="A354" s="251">
        <v>2130126</v>
      </c>
      <c r="B354" s="288" t="s">
        <v>424</v>
      </c>
      <c r="C354" s="289">
        <v>541</v>
      </c>
      <c r="D354" s="235">
        <v>480</v>
      </c>
      <c r="E354" s="144">
        <f t="shared" si="22"/>
        <v>0.887</v>
      </c>
    </row>
    <row r="355" s="187" customFormat="1" ht="27" customHeight="1" spans="1:5">
      <c r="A355" s="251">
        <v>2130135</v>
      </c>
      <c r="B355" s="288" t="s">
        <v>425</v>
      </c>
      <c r="C355" s="289">
        <v>701</v>
      </c>
      <c r="D355" s="235">
        <v>659</v>
      </c>
      <c r="E355" s="144">
        <f t="shared" si="22"/>
        <v>0.94</v>
      </c>
    </row>
    <row r="356" s="187" customFormat="1" ht="27" customHeight="1" spans="1:5">
      <c r="A356" s="251">
        <v>2130152</v>
      </c>
      <c r="B356" s="288" t="s">
        <v>428</v>
      </c>
      <c r="C356" s="289"/>
      <c r="D356" s="235">
        <v>167</v>
      </c>
      <c r="E356" s="144"/>
    </row>
    <row r="357" s="187" customFormat="1" ht="27" customHeight="1" spans="1:5">
      <c r="A357" s="251">
        <v>2130153</v>
      </c>
      <c r="B357" s="288" t="s">
        <v>909</v>
      </c>
      <c r="C357" s="289">
        <v>1724</v>
      </c>
      <c r="D357" s="235">
        <v>1100</v>
      </c>
      <c r="E357" s="144">
        <f t="shared" ref="E357:E365" si="23">IF(AND(C357&lt;&gt;0,D357&lt;&gt;0),D357/C357,"")</f>
        <v>0.638</v>
      </c>
    </row>
    <row r="358" s="187" customFormat="1" ht="27" customHeight="1" spans="1:5">
      <c r="A358" s="251">
        <v>2130199</v>
      </c>
      <c r="B358" s="288" t="s">
        <v>430</v>
      </c>
      <c r="C358" s="289"/>
      <c r="D358" s="235">
        <v>3</v>
      </c>
      <c r="E358" s="144" t="str">
        <f t="shared" si="23"/>
        <v/>
      </c>
    </row>
    <row r="359" s="187" customFormat="1" ht="27" customHeight="1" spans="1:5">
      <c r="A359" s="251">
        <v>21302</v>
      </c>
      <c r="B359" s="284" t="s">
        <v>431</v>
      </c>
      <c r="C359" s="285">
        <f>SUM(C360:C369)</f>
        <v>3976</v>
      </c>
      <c r="D359" s="285">
        <f>SUM(D360:D369)</f>
        <v>3846</v>
      </c>
      <c r="E359" s="286">
        <f t="shared" si="23"/>
        <v>0.967</v>
      </c>
    </row>
    <row r="360" s="187" customFormat="1" ht="27" customHeight="1" spans="1:5">
      <c r="A360" s="251">
        <v>2130201</v>
      </c>
      <c r="B360" s="288" t="s">
        <v>102</v>
      </c>
      <c r="C360" s="289">
        <v>887</v>
      </c>
      <c r="D360" s="235">
        <v>775</v>
      </c>
      <c r="E360" s="144">
        <f t="shared" si="23"/>
        <v>0.874</v>
      </c>
    </row>
    <row r="361" s="187" customFormat="1" ht="27" customHeight="1" spans="1:5">
      <c r="A361" s="251">
        <v>2130202</v>
      </c>
      <c r="B361" s="288" t="s">
        <v>103</v>
      </c>
      <c r="C361" s="289">
        <v>145</v>
      </c>
      <c r="D361" s="235">
        <v>173</v>
      </c>
      <c r="E361" s="144">
        <f t="shared" si="23"/>
        <v>1.193</v>
      </c>
    </row>
    <row r="362" s="187" customFormat="1" ht="26" customHeight="1" spans="1:5">
      <c r="A362" s="251">
        <v>2130204</v>
      </c>
      <c r="B362" s="288" t="s">
        <v>432</v>
      </c>
      <c r="C362" s="289">
        <v>1019</v>
      </c>
      <c r="D362" s="235">
        <v>1022</v>
      </c>
      <c r="E362" s="144">
        <f t="shared" si="23"/>
        <v>1.003</v>
      </c>
    </row>
    <row r="363" s="187" customFormat="1" ht="27" customHeight="1" spans="1:5">
      <c r="A363" s="251">
        <v>2130205</v>
      </c>
      <c r="B363" s="288" t="s">
        <v>433</v>
      </c>
      <c r="C363" s="289">
        <v>123</v>
      </c>
      <c r="D363" s="235">
        <v>125</v>
      </c>
      <c r="E363" s="144">
        <f t="shared" si="23"/>
        <v>1.016</v>
      </c>
    </row>
    <row r="364" s="187" customFormat="1" ht="27" customHeight="1" spans="1:5">
      <c r="A364" s="251">
        <v>2130207</v>
      </c>
      <c r="B364" s="288" t="s">
        <v>434</v>
      </c>
      <c r="C364" s="289">
        <v>216</v>
      </c>
      <c r="D364" s="235">
        <v>227</v>
      </c>
      <c r="E364" s="144">
        <f t="shared" si="23"/>
        <v>1.051</v>
      </c>
    </row>
    <row r="365" s="187" customFormat="1" ht="27" customHeight="1" spans="1:5">
      <c r="A365" s="251">
        <v>2130209</v>
      </c>
      <c r="B365" s="288" t="s">
        <v>435</v>
      </c>
      <c r="C365" s="289">
        <v>575</v>
      </c>
      <c r="D365" s="235">
        <v>526</v>
      </c>
      <c r="E365" s="144">
        <f t="shared" si="23"/>
        <v>0.915</v>
      </c>
    </row>
    <row r="366" s="187" customFormat="1" ht="27" customHeight="1" spans="1:5">
      <c r="A366" s="251">
        <v>2130227</v>
      </c>
      <c r="B366" s="288" t="s">
        <v>441</v>
      </c>
      <c r="C366" s="289"/>
      <c r="D366" s="235"/>
      <c r="E366" s="144"/>
    </row>
    <row r="367" s="187" customFormat="1" ht="27" customHeight="1" spans="1:5">
      <c r="A367" s="251">
        <v>2130221</v>
      </c>
      <c r="B367" s="288" t="s">
        <v>436</v>
      </c>
      <c r="C367" s="289"/>
      <c r="D367" s="235"/>
      <c r="E367" s="144" t="str">
        <f t="shared" ref="E367:E374" si="24">IF(AND(C367&lt;&gt;0,D367&lt;&gt;0),D367/C367,"")</f>
        <v/>
      </c>
    </row>
    <row r="368" s="187" customFormat="1" ht="27" customHeight="1" spans="1:5">
      <c r="A368" s="251">
        <v>2130234</v>
      </c>
      <c r="B368" s="288" t="s">
        <v>438</v>
      </c>
      <c r="C368" s="289">
        <v>53</v>
      </c>
      <c r="D368" s="235">
        <v>57</v>
      </c>
      <c r="E368" s="144">
        <f t="shared" si="24"/>
        <v>1.075</v>
      </c>
    </row>
    <row r="369" s="187" customFormat="1" ht="27" customHeight="1" spans="1:5">
      <c r="A369" s="251">
        <v>2130299</v>
      </c>
      <c r="B369" s="288" t="s">
        <v>442</v>
      </c>
      <c r="C369" s="289">
        <v>958</v>
      </c>
      <c r="D369" s="235">
        <v>941</v>
      </c>
      <c r="E369" s="144">
        <f t="shared" si="24"/>
        <v>0.982</v>
      </c>
    </row>
    <row r="370" s="187" customFormat="1" ht="27" customHeight="1" spans="1:5">
      <c r="A370" s="251">
        <v>21303</v>
      </c>
      <c r="B370" s="284" t="s">
        <v>443</v>
      </c>
      <c r="C370" s="285">
        <f>SUM(C371:C381)</f>
        <v>4162</v>
      </c>
      <c r="D370" s="285">
        <f>SUM(D371:D381)</f>
        <v>14536</v>
      </c>
      <c r="E370" s="286">
        <f t="shared" si="24"/>
        <v>3.493</v>
      </c>
    </row>
    <row r="371" s="187" customFormat="1" ht="27" customHeight="1" spans="1:5">
      <c r="A371" s="251">
        <v>2130301</v>
      </c>
      <c r="B371" s="288" t="s">
        <v>102</v>
      </c>
      <c r="C371" s="289">
        <v>854</v>
      </c>
      <c r="D371" s="235">
        <v>986</v>
      </c>
      <c r="E371" s="144">
        <f t="shared" si="24"/>
        <v>1.155</v>
      </c>
    </row>
    <row r="372" s="187" customFormat="1" ht="27" customHeight="1" spans="1:5">
      <c r="A372" s="251">
        <v>2130302</v>
      </c>
      <c r="B372" s="288" t="s">
        <v>103</v>
      </c>
      <c r="C372" s="289">
        <v>5</v>
      </c>
      <c r="D372" s="235"/>
      <c r="E372" s="144" t="str">
        <f t="shared" si="24"/>
        <v/>
      </c>
    </row>
    <row r="373" s="187" customFormat="1" ht="27" customHeight="1" spans="1:5">
      <c r="A373" s="251">
        <v>2130304</v>
      </c>
      <c r="B373" s="288" t="s">
        <v>444</v>
      </c>
      <c r="C373" s="289">
        <v>779</v>
      </c>
      <c r="D373" s="235">
        <v>812</v>
      </c>
      <c r="E373" s="144">
        <f t="shared" si="24"/>
        <v>1.042</v>
      </c>
    </row>
    <row r="374" s="187" customFormat="1" ht="27" customHeight="1" spans="1:5">
      <c r="A374" s="251">
        <v>2130305</v>
      </c>
      <c r="B374" s="288" t="s">
        <v>445</v>
      </c>
      <c r="C374" s="289">
        <v>1955</v>
      </c>
      <c r="D374" s="235">
        <v>12008</v>
      </c>
      <c r="E374" s="144">
        <f t="shared" si="24"/>
        <v>6.142</v>
      </c>
    </row>
    <row r="375" s="187" customFormat="1" ht="27" customHeight="1" spans="1:5">
      <c r="A375" s="251">
        <v>2130306</v>
      </c>
      <c r="B375" s="288" t="s">
        <v>447</v>
      </c>
      <c r="C375" s="289"/>
      <c r="D375" s="235">
        <v>429</v>
      </c>
      <c r="E375" s="144"/>
    </row>
    <row r="376" s="187" customFormat="1" ht="27" customHeight="1" spans="1:5">
      <c r="A376" s="300">
        <v>2130308</v>
      </c>
      <c r="B376" s="288" t="s">
        <v>446</v>
      </c>
      <c r="C376" s="289"/>
      <c r="D376" s="301"/>
      <c r="E376" s="302"/>
    </row>
    <row r="377" s="187" customFormat="1" ht="27" customHeight="1" spans="1:5">
      <c r="A377" s="300">
        <v>2130310</v>
      </c>
      <c r="B377" s="288" t="s">
        <v>449</v>
      </c>
      <c r="C377" s="289"/>
      <c r="D377" s="301"/>
      <c r="E377" s="302" t="str">
        <f t="shared" ref="E377:E391" si="25">IF(AND(C377&lt;&gt;0,D377&lt;&gt;0),D377/C377,"")</f>
        <v/>
      </c>
    </row>
    <row r="378" s="187" customFormat="1" ht="27" customHeight="1" spans="1:5">
      <c r="A378" s="300">
        <v>2130311</v>
      </c>
      <c r="B378" s="288" t="s">
        <v>448</v>
      </c>
      <c r="C378" s="289">
        <v>436</v>
      </c>
      <c r="D378" s="235">
        <v>70</v>
      </c>
      <c r="E378" s="144">
        <f t="shared" si="25"/>
        <v>0.161</v>
      </c>
    </row>
    <row r="379" s="187" customFormat="1" ht="27" customHeight="1" spans="1:5">
      <c r="A379" s="300">
        <v>2130314</v>
      </c>
      <c r="B379" s="288" t="s">
        <v>450</v>
      </c>
      <c r="C379" s="289">
        <v>9</v>
      </c>
      <c r="D379" s="235"/>
      <c r="E379" s="144"/>
    </row>
    <row r="380" s="187" customFormat="1" ht="27" customHeight="1" spans="1:5">
      <c r="A380" s="300">
        <v>2130315</v>
      </c>
      <c r="B380" s="288" t="s">
        <v>451</v>
      </c>
      <c r="C380" s="289">
        <v>122</v>
      </c>
      <c r="D380" s="235">
        <v>109</v>
      </c>
      <c r="E380" s="144">
        <f t="shared" si="25"/>
        <v>0.893</v>
      </c>
    </row>
    <row r="381" s="187" customFormat="1" ht="27" customHeight="1" spans="1:5">
      <c r="A381" s="300">
        <v>2130316</v>
      </c>
      <c r="B381" s="288" t="s">
        <v>452</v>
      </c>
      <c r="C381" s="289">
        <v>2</v>
      </c>
      <c r="D381" s="235">
        <v>122</v>
      </c>
      <c r="E381" s="144">
        <f t="shared" si="25"/>
        <v>61</v>
      </c>
    </row>
    <row r="382" s="187" customFormat="1" ht="27" customHeight="1" spans="1:5">
      <c r="A382" s="251">
        <v>21305</v>
      </c>
      <c r="B382" s="284" t="s">
        <v>456</v>
      </c>
      <c r="C382" s="285">
        <f>SUM(C383:C389)</f>
        <v>36429</v>
      </c>
      <c r="D382" s="285">
        <f>SUM(D383:D389)</f>
        <v>26865</v>
      </c>
      <c r="E382" s="286">
        <f t="shared" si="25"/>
        <v>0.737</v>
      </c>
    </row>
    <row r="383" s="187" customFormat="1" ht="27" customHeight="1" spans="1:5">
      <c r="A383" s="251">
        <v>2130501</v>
      </c>
      <c r="B383" s="288" t="s">
        <v>102</v>
      </c>
      <c r="C383" s="289">
        <v>401</v>
      </c>
      <c r="D383" s="235">
        <v>388</v>
      </c>
      <c r="E383" s="144">
        <f t="shared" si="25"/>
        <v>0.968</v>
      </c>
    </row>
    <row r="384" s="187" customFormat="1" ht="27" customHeight="1" spans="1:5">
      <c r="A384" s="251">
        <v>2130502</v>
      </c>
      <c r="B384" s="288" t="s">
        <v>103</v>
      </c>
      <c r="C384" s="289">
        <v>9</v>
      </c>
      <c r="D384" s="235"/>
      <c r="E384" s="144" t="str">
        <f t="shared" si="25"/>
        <v/>
      </c>
    </row>
    <row r="385" s="187" customFormat="1" ht="27" customHeight="1" spans="1:5">
      <c r="A385" s="251">
        <v>2130504</v>
      </c>
      <c r="B385" s="288" t="s">
        <v>457</v>
      </c>
      <c r="C385" s="289">
        <v>8179</v>
      </c>
      <c r="D385" s="235">
        <v>6900</v>
      </c>
      <c r="E385" s="144">
        <f t="shared" si="25"/>
        <v>0.844</v>
      </c>
    </row>
    <row r="386" s="187" customFormat="1" ht="27" customHeight="1" spans="1:5">
      <c r="A386" s="251">
        <v>2130505</v>
      </c>
      <c r="B386" s="288" t="s">
        <v>458</v>
      </c>
      <c r="C386" s="289">
        <v>23247</v>
      </c>
      <c r="D386" s="303">
        <v>16269</v>
      </c>
      <c r="E386" s="144">
        <f t="shared" si="25"/>
        <v>0.7</v>
      </c>
    </row>
    <row r="387" s="187" customFormat="1" ht="27" customHeight="1" spans="1:5">
      <c r="A387" s="251">
        <v>2130506</v>
      </c>
      <c r="B387" s="288" t="s">
        <v>459</v>
      </c>
      <c r="C387" s="289">
        <v>300</v>
      </c>
      <c r="D387" s="235">
        <v>306</v>
      </c>
      <c r="E387" s="144">
        <f t="shared" si="25"/>
        <v>1.02</v>
      </c>
    </row>
    <row r="388" s="187" customFormat="1" ht="27" customHeight="1" spans="1:5">
      <c r="A388" s="251">
        <v>2130507</v>
      </c>
      <c r="B388" s="288" t="s">
        <v>910</v>
      </c>
      <c r="C388" s="289">
        <v>1115</v>
      </c>
      <c r="D388" s="235">
        <v>1001</v>
      </c>
      <c r="E388" s="144">
        <f t="shared" si="25"/>
        <v>0.898</v>
      </c>
    </row>
    <row r="389" s="187" customFormat="1" ht="27" customHeight="1" spans="1:5">
      <c r="A389" s="251">
        <v>2130599</v>
      </c>
      <c r="B389" s="288" t="s">
        <v>461</v>
      </c>
      <c r="C389" s="289">
        <v>3178</v>
      </c>
      <c r="D389" s="303">
        <v>2001</v>
      </c>
      <c r="E389" s="144">
        <f t="shared" si="25"/>
        <v>0.63</v>
      </c>
    </row>
    <row r="390" s="187" customFormat="1" ht="27" customHeight="1" spans="1:5">
      <c r="A390" s="251">
        <v>21307</v>
      </c>
      <c r="B390" s="284" t="s">
        <v>462</v>
      </c>
      <c r="C390" s="285">
        <f>SUM(C391:C395)</f>
        <v>2742</v>
      </c>
      <c r="D390" s="285">
        <f>SUM(D391:D395)</f>
        <v>2798</v>
      </c>
      <c r="E390" s="286">
        <f t="shared" si="25"/>
        <v>1.02</v>
      </c>
    </row>
    <row r="391" s="187" customFormat="1" ht="27" customHeight="1" spans="1:5">
      <c r="A391" s="251">
        <v>2130701</v>
      </c>
      <c r="B391" s="288" t="s">
        <v>463</v>
      </c>
      <c r="C391" s="289">
        <v>118</v>
      </c>
      <c r="D391" s="235">
        <v>38</v>
      </c>
      <c r="E391" s="144">
        <f t="shared" si="25"/>
        <v>0.322</v>
      </c>
    </row>
    <row r="392" s="187" customFormat="1" ht="27" customHeight="1" spans="1:5">
      <c r="A392" s="251">
        <v>2130704</v>
      </c>
      <c r="B392" s="288" t="s">
        <v>911</v>
      </c>
      <c r="C392" s="289">
        <v>0</v>
      </c>
      <c r="D392" s="235"/>
      <c r="E392" s="144"/>
    </row>
    <row r="393" s="187" customFormat="1" ht="27" customHeight="1" spans="1:5">
      <c r="A393" s="251">
        <v>2130705</v>
      </c>
      <c r="B393" s="288" t="s">
        <v>464</v>
      </c>
      <c r="C393" s="289">
        <v>1345</v>
      </c>
      <c r="D393" s="235">
        <v>1461</v>
      </c>
      <c r="E393" s="144">
        <f t="shared" ref="E393:E456" si="26">IF(AND(C393&lt;&gt;0,D393&lt;&gt;0),D393/C393,"")</f>
        <v>1.086</v>
      </c>
    </row>
    <row r="394" s="187" customFormat="1" ht="27" customHeight="1" spans="1:5">
      <c r="A394" s="251">
        <v>2130706</v>
      </c>
      <c r="B394" s="288" t="s">
        <v>465</v>
      </c>
      <c r="C394" s="289">
        <v>1139</v>
      </c>
      <c r="D394" s="235">
        <v>1148</v>
      </c>
      <c r="E394" s="144">
        <f t="shared" si="26"/>
        <v>1.008</v>
      </c>
    </row>
    <row r="395" s="187" customFormat="1" ht="27" customHeight="1" spans="1:5">
      <c r="A395" s="251">
        <v>2130707</v>
      </c>
      <c r="B395" s="288" t="s">
        <v>466</v>
      </c>
      <c r="C395" s="289">
        <v>140</v>
      </c>
      <c r="D395" s="235">
        <v>151</v>
      </c>
      <c r="E395" s="144">
        <f t="shared" si="26"/>
        <v>1.079</v>
      </c>
    </row>
    <row r="396" s="187" customFormat="1" ht="27" customHeight="1" spans="1:5">
      <c r="A396" s="251">
        <v>21308</v>
      </c>
      <c r="B396" s="284" t="s">
        <v>467</v>
      </c>
      <c r="C396" s="285">
        <f>SUM(C397:C400)</f>
        <v>1879</v>
      </c>
      <c r="D396" s="285">
        <f>SUM(D397:D400)</f>
        <v>2355</v>
      </c>
      <c r="E396" s="286">
        <f t="shared" si="26"/>
        <v>1.253</v>
      </c>
    </row>
    <row r="397" s="187" customFormat="1" ht="27" customHeight="1" spans="1:5">
      <c r="A397" s="251">
        <v>2130801</v>
      </c>
      <c r="B397" s="288" t="s">
        <v>468</v>
      </c>
      <c r="C397" s="289">
        <v>729</v>
      </c>
      <c r="D397" s="235">
        <v>556</v>
      </c>
      <c r="E397" s="144">
        <f t="shared" si="26"/>
        <v>0.763</v>
      </c>
    </row>
    <row r="398" s="187" customFormat="1" ht="27" customHeight="1" spans="1:5">
      <c r="A398" s="251">
        <v>2130803</v>
      </c>
      <c r="B398" s="288" t="s">
        <v>469</v>
      </c>
      <c r="C398" s="289">
        <v>614</v>
      </c>
      <c r="D398" s="235">
        <v>1293</v>
      </c>
      <c r="E398" s="144">
        <f t="shared" si="26"/>
        <v>2.106</v>
      </c>
    </row>
    <row r="399" s="187" customFormat="1" ht="27" customHeight="1" spans="1:5">
      <c r="A399" s="251">
        <v>2130804</v>
      </c>
      <c r="B399" s="288" t="s">
        <v>912</v>
      </c>
      <c r="C399" s="289">
        <v>525</v>
      </c>
      <c r="D399" s="235">
        <v>506</v>
      </c>
      <c r="E399" s="144">
        <f t="shared" si="26"/>
        <v>0.964</v>
      </c>
    </row>
    <row r="400" s="187" customFormat="1" ht="27" customHeight="1" spans="1:5">
      <c r="A400" s="251">
        <v>2130899</v>
      </c>
      <c r="B400" s="288" t="s">
        <v>471</v>
      </c>
      <c r="C400" s="289">
        <v>11</v>
      </c>
      <c r="D400" s="235"/>
      <c r="E400" s="144" t="str">
        <f t="shared" si="26"/>
        <v/>
      </c>
    </row>
    <row r="401" s="187" customFormat="1" ht="27" customHeight="1" spans="1:5">
      <c r="A401" s="251">
        <v>21399</v>
      </c>
      <c r="B401" s="284" t="s">
        <v>472</v>
      </c>
      <c r="C401" s="285">
        <f>SUM(C402:C402)</f>
        <v>93</v>
      </c>
      <c r="D401" s="285">
        <f>SUM(D402:D402)</f>
        <v>0</v>
      </c>
      <c r="E401" s="286" t="str">
        <f t="shared" si="26"/>
        <v/>
      </c>
    </row>
    <row r="402" s="187" customFormat="1" ht="27" customHeight="1" spans="1:5">
      <c r="A402" s="251">
        <v>2139999</v>
      </c>
      <c r="B402" s="288" t="s">
        <v>473</v>
      </c>
      <c r="C402" s="289">
        <v>93</v>
      </c>
      <c r="D402" s="235"/>
      <c r="E402" s="144" t="str">
        <f t="shared" si="26"/>
        <v/>
      </c>
    </row>
    <row r="403" s="187" customFormat="1" ht="27" customHeight="1" spans="1:5">
      <c r="A403" s="251">
        <v>214</v>
      </c>
      <c r="B403" s="284" t="s">
        <v>913</v>
      </c>
      <c r="C403" s="285">
        <f>C404+C411+C413</f>
        <v>6209</v>
      </c>
      <c r="D403" s="285">
        <f>D404+D411+D413</f>
        <v>6610</v>
      </c>
      <c r="E403" s="286">
        <f t="shared" si="26"/>
        <v>1.065</v>
      </c>
    </row>
    <row r="404" s="187" customFormat="1" ht="27" customHeight="1" spans="1:5">
      <c r="A404" s="251">
        <v>21401</v>
      </c>
      <c r="B404" s="284" t="s">
        <v>475</v>
      </c>
      <c r="C404" s="285">
        <f>SUM(C405:C410)</f>
        <v>2137</v>
      </c>
      <c r="D404" s="285">
        <f>SUM(D405:D410)</f>
        <v>5705</v>
      </c>
      <c r="E404" s="286">
        <f t="shared" si="26"/>
        <v>2.67</v>
      </c>
    </row>
    <row r="405" s="187" customFormat="1" ht="27" customHeight="1" spans="1:5">
      <c r="A405" s="251">
        <v>2140101</v>
      </c>
      <c r="B405" s="288" t="s">
        <v>102</v>
      </c>
      <c r="C405" s="289">
        <v>465</v>
      </c>
      <c r="D405" s="235">
        <v>465</v>
      </c>
      <c r="E405" s="144">
        <f t="shared" si="26"/>
        <v>1</v>
      </c>
    </row>
    <row r="406" s="187" customFormat="1" ht="27" customHeight="1" spans="1:5">
      <c r="A406" s="251">
        <v>2140102</v>
      </c>
      <c r="B406" s="288" t="s">
        <v>103</v>
      </c>
      <c r="C406" s="289">
        <v>34</v>
      </c>
      <c r="D406" s="235">
        <v>32</v>
      </c>
      <c r="E406" s="144">
        <f t="shared" si="26"/>
        <v>0.941</v>
      </c>
    </row>
    <row r="407" s="187" customFormat="1" ht="27" customHeight="1" spans="1:5">
      <c r="A407" s="251">
        <v>2140104</v>
      </c>
      <c r="B407" s="288" t="s">
        <v>476</v>
      </c>
      <c r="C407" s="289">
        <v>690</v>
      </c>
      <c r="D407" s="303">
        <v>3726</v>
      </c>
      <c r="E407" s="144">
        <f t="shared" si="26"/>
        <v>5.4</v>
      </c>
    </row>
    <row r="408" s="187" customFormat="1" ht="27" customHeight="1" spans="1:5">
      <c r="A408" s="251">
        <v>2140106</v>
      </c>
      <c r="B408" s="288" t="s">
        <v>477</v>
      </c>
      <c r="C408" s="289">
        <v>948</v>
      </c>
      <c r="D408" s="235">
        <v>1482</v>
      </c>
      <c r="E408" s="144">
        <f t="shared" si="26"/>
        <v>1.563</v>
      </c>
    </row>
    <row r="409" s="187" customFormat="1" ht="27" customHeight="1" spans="1:5">
      <c r="A409" s="251">
        <v>2140123</v>
      </c>
      <c r="B409" s="288" t="s">
        <v>478</v>
      </c>
      <c r="C409" s="289"/>
      <c r="D409" s="235"/>
      <c r="E409" s="144" t="str">
        <f t="shared" si="26"/>
        <v/>
      </c>
    </row>
    <row r="410" s="187" customFormat="1" ht="27" customHeight="1" spans="1:5">
      <c r="A410" s="251">
        <v>2140199</v>
      </c>
      <c r="B410" s="288" t="s">
        <v>479</v>
      </c>
      <c r="C410" s="289"/>
      <c r="D410" s="235"/>
      <c r="E410" s="144" t="str">
        <f t="shared" si="26"/>
        <v/>
      </c>
    </row>
    <row r="411" s="187" customFormat="1" ht="27" customHeight="1" spans="1:5">
      <c r="A411" s="251">
        <v>21406</v>
      </c>
      <c r="B411" s="284" t="s">
        <v>485</v>
      </c>
      <c r="C411" s="285">
        <f t="shared" ref="C411:C416" si="27">SUM(C412:C412)</f>
        <v>3175</v>
      </c>
      <c r="D411" s="285">
        <f t="shared" ref="D411:D416" si="28">SUM(D412:D412)</f>
        <v>0</v>
      </c>
      <c r="E411" s="286" t="str">
        <f t="shared" si="26"/>
        <v/>
      </c>
    </row>
    <row r="412" s="187" customFormat="1" ht="27" customHeight="1" spans="1:5">
      <c r="A412" s="251">
        <v>2140602</v>
      </c>
      <c r="B412" s="288" t="s">
        <v>487</v>
      </c>
      <c r="C412" s="289">
        <v>3175</v>
      </c>
      <c r="D412" s="235"/>
      <c r="E412" s="144" t="str">
        <f t="shared" si="26"/>
        <v/>
      </c>
    </row>
    <row r="413" s="187" customFormat="1" ht="27" customHeight="1" spans="1:5">
      <c r="A413" s="251">
        <v>21499</v>
      </c>
      <c r="B413" s="284" t="s">
        <v>489</v>
      </c>
      <c r="C413" s="285">
        <f t="shared" si="27"/>
        <v>897</v>
      </c>
      <c r="D413" s="285">
        <f t="shared" si="28"/>
        <v>905</v>
      </c>
      <c r="E413" s="286">
        <f t="shared" si="26"/>
        <v>1.009</v>
      </c>
    </row>
    <row r="414" s="187" customFormat="1" ht="27" customHeight="1" spans="1:5">
      <c r="A414" s="251">
        <v>2149901</v>
      </c>
      <c r="B414" s="288" t="s">
        <v>490</v>
      </c>
      <c r="C414" s="289">
        <v>897</v>
      </c>
      <c r="D414" s="235">
        <v>905</v>
      </c>
      <c r="E414" s="144">
        <f t="shared" si="26"/>
        <v>1.009</v>
      </c>
    </row>
    <row r="415" s="187" customFormat="1" ht="27" customHeight="1" spans="1:5">
      <c r="A415" s="251">
        <v>215</v>
      </c>
      <c r="B415" s="284" t="s">
        <v>914</v>
      </c>
      <c r="C415" s="285">
        <f>C416+C418</f>
        <v>364</v>
      </c>
      <c r="D415" s="285">
        <f>D416+D418</f>
        <v>359</v>
      </c>
      <c r="E415" s="286">
        <f t="shared" si="26"/>
        <v>0.986</v>
      </c>
    </row>
    <row r="416" s="187" customFormat="1" ht="27" customHeight="1" spans="1:5">
      <c r="A416" s="251">
        <v>21505</v>
      </c>
      <c r="B416" s="284" t="s">
        <v>492</v>
      </c>
      <c r="C416" s="285">
        <f t="shared" si="27"/>
        <v>281</v>
      </c>
      <c r="D416" s="285">
        <f t="shared" si="28"/>
        <v>279</v>
      </c>
      <c r="E416" s="286">
        <f t="shared" si="26"/>
        <v>0.993</v>
      </c>
    </row>
    <row r="417" s="187" customFormat="1" ht="27" customHeight="1" spans="1:5">
      <c r="A417" s="251">
        <v>2150517</v>
      </c>
      <c r="B417" s="288" t="s">
        <v>493</v>
      </c>
      <c r="C417" s="289">
        <v>281</v>
      </c>
      <c r="D417" s="235">
        <v>279</v>
      </c>
      <c r="E417" s="144">
        <f t="shared" si="26"/>
        <v>0.993</v>
      </c>
    </row>
    <row r="418" s="187" customFormat="1" ht="27" customHeight="1" spans="1:5">
      <c r="A418" s="251">
        <v>21508</v>
      </c>
      <c r="B418" s="284" t="s">
        <v>496</v>
      </c>
      <c r="C418" s="285">
        <f>SUM(C419:C419)</f>
        <v>83</v>
      </c>
      <c r="D418" s="285">
        <f>SUM(D419:D419)</f>
        <v>80</v>
      </c>
      <c r="E418" s="286">
        <f t="shared" si="26"/>
        <v>0.964</v>
      </c>
    </row>
    <row r="419" s="187" customFormat="1" ht="27" customHeight="1" spans="1:5">
      <c r="A419" s="251">
        <v>2150805</v>
      </c>
      <c r="B419" s="288" t="s">
        <v>497</v>
      </c>
      <c r="C419" s="289">
        <v>83</v>
      </c>
      <c r="D419" s="235">
        <v>80</v>
      </c>
      <c r="E419" s="144">
        <f t="shared" si="26"/>
        <v>0.964</v>
      </c>
    </row>
    <row r="420" s="187" customFormat="1" ht="27" customHeight="1" spans="1:5">
      <c r="A420" s="251">
        <v>216</v>
      </c>
      <c r="B420" s="284" t="s">
        <v>915</v>
      </c>
      <c r="C420" s="285">
        <f>C421+C425+C427</f>
        <v>308</v>
      </c>
      <c r="D420" s="285">
        <f>D421+D425+D427</f>
        <v>299</v>
      </c>
      <c r="E420" s="286">
        <f t="shared" si="26"/>
        <v>0.971</v>
      </c>
    </row>
    <row r="421" s="187" customFormat="1" ht="27" customHeight="1" spans="1:5">
      <c r="A421" s="251">
        <v>21602</v>
      </c>
      <c r="B421" s="284" t="s">
        <v>499</v>
      </c>
      <c r="C421" s="285">
        <f>SUM(C422:C424)</f>
        <v>305</v>
      </c>
      <c r="D421" s="285">
        <f>SUM(D422:D424)</f>
        <v>299</v>
      </c>
      <c r="E421" s="286">
        <f t="shared" si="26"/>
        <v>0.98</v>
      </c>
    </row>
    <row r="422" s="187" customFormat="1" ht="27" customHeight="1" spans="1:5">
      <c r="A422" s="251">
        <v>2160201</v>
      </c>
      <c r="B422" s="288" t="s">
        <v>102</v>
      </c>
      <c r="C422" s="289">
        <v>263</v>
      </c>
      <c r="D422" s="235">
        <v>254</v>
      </c>
      <c r="E422" s="144">
        <f t="shared" si="26"/>
        <v>0.966</v>
      </c>
    </row>
    <row r="423" s="187" customFormat="1" ht="27" customHeight="1" spans="1:5">
      <c r="A423" s="251">
        <v>2160219</v>
      </c>
      <c r="B423" s="288" t="s">
        <v>500</v>
      </c>
      <c r="C423" s="289"/>
      <c r="D423" s="235"/>
      <c r="E423" s="144" t="str">
        <f t="shared" si="26"/>
        <v/>
      </c>
    </row>
    <row r="424" s="187" customFormat="1" ht="27" customHeight="1" spans="1:5">
      <c r="A424" s="251">
        <v>2160299</v>
      </c>
      <c r="B424" s="288" t="s">
        <v>501</v>
      </c>
      <c r="C424" s="289">
        <v>42</v>
      </c>
      <c r="D424" s="235">
        <v>45</v>
      </c>
      <c r="E424" s="144">
        <f t="shared" si="26"/>
        <v>1.071</v>
      </c>
    </row>
    <row r="425" s="187" customFormat="1" ht="27" customHeight="1" spans="1:5">
      <c r="A425" s="251">
        <v>21606</v>
      </c>
      <c r="B425" s="284" t="s">
        <v>502</v>
      </c>
      <c r="C425" s="285">
        <f>SUM(C426:C426)</f>
        <v>0</v>
      </c>
      <c r="D425" s="285">
        <f>SUM(D426:D426)</f>
        <v>0</v>
      </c>
      <c r="E425" s="286" t="str">
        <f t="shared" si="26"/>
        <v/>
      </c>
    </row>
    <row r="426" s="187" customFormat="1" ht="27" customHeight="1" spans="1:5">
      <c r="A426" s="251">
        <v>2160699</v>
      </c>
      <c r="B426" s="288" t="s">
        <v>503</v>
      </c>
      <c r="C426" s="289"/>
      <c r="D426" s="235">
        <v>0</v>
      </c>
      <c r="E426" s="144" t="str">
        <f t="shared" si="26"/>
        <v/>
      </c>
    </row>
    <row r="427" s="187" customFormat="1" ht="27" customHeight="1" spans="1:5">
      <c r="A427" s="251">
        <v>21699</v>
      </c>
      <c r="B427" s="284" t="s">
        <v>504</v>
      </c>
      <c r="C427" s="285">
        <f>SUM(C428:C428)</f>
        <v>3</v>
      </c>
      <c r="D427" s="285">
        <f>SUM(D428:D428)</f>
        <v>0</v>
      </c>
      <c r="E427" s="286" t="str">
        <f t="shared" si="26"/>
        <v/>
      </c>
    </row>
    <row r="428" s="187" customFormat="1" ht="27" customHeight="1" spans="1:5">
      <c r="A428" s="251">
        <v>2169999</v>
      </c>
      <c r="B428" s="288" t="s">
        <v>505</v>
      </c>
      <c r="C428" s="289">
        <v>3</v>
      </c>
      <c r="D428" s="235"/>
      <c r="E428" s="144" t="str">
        <f t="shared" si="26"/>
        <v/>
      </c>
    </row>
    <row r="429" s="187" customFormat="1" ht="27" customHeight="1" spans="1:5">
      <c r="A429" s="251">
        <v>220</v>
      </c>
      <c r="B429" s="284" t="s">
        <v>916</v>
      </c>
      <c r="C429" s="285">
        <f>C430+C434+C437</f>
        <v>1138</v>
      </c>
      <c r="D429" s="285">
        <f>D430+D434+D437</f>
        <v>1031</v>
      </c>
      <c r="E429" s="286">
        <f t="shared" si="26"/>
        <v>0.906</v>
      </c>
    </row>
    <row r="430" s="187" customFormat="1" ht="27" customHeight="1" spans="1:5">
      <c r="A430" s="251">
        <v>22001</v>
      </c>
      <c r="B430" s="284" t="s">
        <v>509</v>
      </c>
      <c r="C430" s="285">
        <f>SUM(C431:C433)</f>
        <v>948</v>
      </c>
      <c r="D430" s="285">
        <f>SUM(D431:D433)</f>
        <v>870</v>
      </c>
      <c r="E430" s="286">
        <f t="shared" si="26"/>
        <v>0.918</v>
      </c>
    </row>
    <row r="431" s="187" customFormat="1" ht="27" customHeight="1" spans="1:5">
      <c r="A431" s="251">
        <v>2200101</v>
      </c>
      <c r="B431" s="288" t="s">
        <v>102</v>
      </c>
      <c r="C431" s="289">
        <v>896</v>
      </c>
      <c r="D431" s="235">
        <v>870</v>
      </c>
      <c r="E431" s="286">
        <f t="shared" si="26"/>
        <v>0.971</v>
      </c>
    </row>
    <row r="432" s="187" customFormat="1" ht="27" customHeight="1" spans="1:5">
      <c r="A432" s="251">
        <v>2200102</v>
      </c>
      <c r="B432" s="288" t="s">
        <v>103</v>
      </c>
      <c r="C432" s="289">
        <v>37</v>
      </c>
      <c r="D432" s="235"/>
      <c r="E432" s="286" t="str">
        <f t="shared" si="26"/>
        <v/>
      </c>
    </row>
    <row r="433" s="187" customFormat="1" ht="27" customHeight="1" spans="1:5">
      <c r="A433" s="300">
        <v>2200199</v>
      </c>
      <c r="B433" s="288" t="s">
        <v>917</v>
      </c>
      <c r="C433" s="289">
        <v>15</v>
      </c>
      <c r="D433" s="235"/>
      <c r="E433" s="286" t="str">
        <f t="shared" si="26"/>
        <v/>
      </c>
    </row>
    <row r="434" s="187" customFormat="1" ht="27" customHeight="1" spans="1:5">
      <c r="A434" s="251">
        <v>22005</v>
      </c>
      <c r="B434" s="284" t="s">
        <v>514</v>
      </c>
      <c r="C434" s="285">
        <f>SUM(C435:C436)</f>
        <v>227</v>
      </c>
      <c r="D434" s="285">
        <f>SUM(D435:D436)</f>
        <v>161</v>
      </c>
      <c r="E434" s="286">
        <f t="shared" si="26"/>
        <v>0.709</v>
      </c>
    </row>
    <row r="435" s="187" customFormat="1" ht="27" customHeight="1" spans="1:5">
      <c r="A435" s="251">
        <v>2200509</v>
      </c>
      <c r="B435" s="288" t="s">
        <v>515</v>
      </c>
      <c r="C435" s="289">
        <v>156</v>
      </c>
      <c r="D435" s="235">
        <v>161</v>
      </c>
      <c r="E435" s="286">
        <f t="shared" si="26"/>
        <v>1.032</v>
      </c>
    </row>
    <row r="436" s="187" customFormat="1" ht="27" customHeight="1" spans="1:5">
      <c r="A436" s="251">
        <v>2200510</v>
      </c>
      <c r="B436" s="288" t="s">
        <v>516</v>
      </c>
      <c r="C436" s="289">
        <v>71</v>
      </c>
      <c r="D436" s="235"/>
      <c r="E436" s="286" t="str">
        <f t="shared" si="26"/>
        <v/>
      </c>
    </row>
    <row r="437" s="187" customFormat="1" ht="27" customHeight="1" spans="1:5">
      <c r="A437" s="251">
        <v>22099</v>
      </c>
      <c r="B437" s="284" t="s">
        <v>519</v>
      </c>
      <c r="C437" s="285">
        <f>SUM(C438)</f>
        <v>-37</v>
      </c>
      <c r="D437" s="285">
        <f>SUM(D438)</f>
        <v>0</v>
      </c>
      <c r="E437" s="286" t="str">
        <f t="shared" si="26"/>
        <v/>
      </c>
    </row>
    <row r="438" s="187" customFormat="1" ht="27" customHeight="1" spans="1:5">
      <c r="A438" s="251">
        <v>2209999</v>
      </c>
      <c r="B438" s="288" t="s">
        <v>520</v>
      </c>
      <c r="C438" s="289">
        <v>-37</v>
      </c>
      <c r="D438" s="235"/>
      <c r="E438" s="286" t="str">
        <f t="shared" si="26"/>
        <v/>
      </c>
    </row>
    <row r="439" s="187" customFormat="1" ht="27" customHeight="1" spans="1:5">
      <c r="A439" s="251">
        <v>221</v>
      </c>
      <c r="B439" s="284" t="s">
        <v>918</v>
      </c>
      <c r="C439" s="285">
        <f>SUM(C440,C445)</f>
        <v>7403</v>
      </c>
      <c r="D439" s="285">
        <f>SUM(D440,D445)</f>
        <v>7550</v>
      </c>
      <c r="E439" s="286">
        <f t="shared" si="26"/>
        <v>1.02</v>
      </c>
    </row>
    <row r="440" s="187" customFormat="1" ht="27" customHeight="1" spans="1:5">
      <c r="A440" s="251">
        <v>22101</v>
      </c>
      <c r="B440" s="284" t="s">
        <v>522</v>
      </c>
      <c r="C440" s="285">
        <f>SUM(C441:C444)</f>
        <v>715</v>
      </c>
      <c r="D440" s="285">
        <f>SUM(D441:D444)</f>
        <v>756</v>
      </c>
      <c r="E440" s="286">
        <f t="shared" si="26"/>
        <v>1.057</v>
      </c>
    </row>
    <row r="441" s="187" customFormat="1" ht="27" customHeight="1" spans="1:5">
      <c r="A441" s="251">
        <v>2210105</v>
      </c>
      <c r="B441" s="288" t="s">
        <v>523</v>
      </c>
      <c r="C441" s="289">
        <v>356</v>
      </c>
      <c r="D441" s="235">
        <v>398</v>
      </c>
      <c r="E441" s="144">
        <f t="shared" si="26"/>
        <v>1.118</v>
      </c>
    </row>
    <row r="442" s="187" customFormat="1" ht="27" customHeight="1" spans="1:5">
      <c r="A442" s="251">
        <v>2210106</v>
      </c>
      <c r="B442" s="288" t="s">
        <v>524</v>
      </c>
      <c r="C442" s="289">
        <v>85</v>
      </c>
      <c r="D442" s="235">
        <v>87</v>
      </c>
      <c r="E442" s="144">
        <f t="shared" si="26"/>
        <v>1.024</v>
      </c>
    </row>
    <row r="443" s="187" customFormat="1" ht="27" customHeight="1" spans="1:5">
      <c r="A443" s="251">
        <v>2210108</v>
      </c>
      <c r="B443" s="288" t="s">
        <v>525</v>
      </c>
      <c r="C443" s="289">
        <v>278</v>
      </c>
      <c r="D443" s="235">
        <v>271</v>
      </c>
      <c r="E443" s="144">
        <f t="shared" si="26"/>
        <v>0.975</v>
      </c>
    </row>
    <row r="444" s="187" customFormat="1" ht="27" customHeight="1" spans="1:5">
      <c r="A444" s="251">
        <v>2210199</v>
      </c>
      <c r="B444" s="288" t="s">
        <v>526</v>
      </c>
      <c r="C444" s="289">
        <v>-4</v>
      </c>
      <c r="D444" s="235"/>
      <c r="E444" s="144" t="str">
        <f t="shared" si="26"/>
        <v/>
      </c>
    </row>
    <row r="445" s="187" customFormat="1" ht="27" customHeight="1" spans="1:5">
      <c r="A445" s="251">
        <v>22102</v>
      </c>
      <c r="B445" s="284" t="s">
        <v>527</v>
      </c>
      <c r="C445" s="285">
        <f>SUM(C446:C446)</f>
        <v>6688</v>
      </c>
      <c r="D445" s="285">
        <f>SUM(D446:D446)</f>
        <v>6794</v>
      </c>
      <c r="E445" s="286">
        <f t="shared" si="26"/>
        <v>1.016</v>
      </c>
    </row>
    <row r="446" s="187" customFormat="1" ht="27" customHeight="1" spans="1:5">
      <c r="A446" s="251">
        <v>2210201</v>
      </c>
      <c r="B446" s="288" t="s">
        <v>528</v>
      </c>
      <c r="C446" s="289">
        <v>6688</v>
      </c>
      <c r="D446" s="235">
        <v>6794</v>
      </c>
      <c r="E446" s="144">
        <f t="shared" si="26"/>
        <v>1.016</v>
      </c>
    </row>
    <row r="447" s="187" customFormat="1" ht="27" customHeight="1" spans="1:5">
      <c r="A447" s="251">
        <v>222</v>
      </c>
      <c r="B447" s="284" t="s">
        <v>919</v>
      </c>
      <c r="C447" s="285">
        <f>C448</f>
        <v>127</v>
      </c>
      <c r="D447" s="285">
        <f>D448</f>
        <v>76</v>
      </c>
      <c r="E447" s="286">
        <f t="shared" si="26"/>
        <v>0.598</v>
      </c>
    </row>
    <row r="448" s="187" customFormat="1" ht="27" customHeight="1" spans="1:5">
      <c r="A448" s="251">
        <v>22201</v>
      </c>
      <c r="B448" s="284" t="s">
        <v>920</v>
      </c>
      <c r="C448" s="285">
        <f>SUM(C449:C450)</f>
        <v>127</v>
      </c>
      <c r="D448" s="285">
        <f>SUM(D449:D450)</f>
        <v>76</v>
      </c>
      <c r="E448" s="286">
        <f t="shared" si="26"/>
        <v>0.598</v>
      </c>
    </row>
    <row r="449" s="187" customFormat="1" ht="27" customHeight="1" spans="1:5">
      <c r="A449" s="251">
        <v>2220102</v>
      </c>
      <c r="B449" s="288" t="s">
        <v>103</v>
      </c>
      <c r="C449" s="289"/>
      <c r="D449" s="289"/>
      <c r="E449" s="144" t="str">
        <f t="shared" si="26"/>
        <v/>
      </c>
    </row>
    <row r="450" s="187" customFormat="1" ht="27" customHeight="1" spans="1:5">
      <c r="A450" s="251">
        <v>2220115</v>
      </c>
      <c r="B450" s="288" t="s">
        <v>531</v>
      </c>
      <c r="C450" s="289">
        <v>127</v>
      </c>
      <c r="D450" s="235">
        <v>76</v>
      </c>
      <c r="E450" s="144">
        <f t="shared" si="26"/>
        <v>0.598</v>
      </c>
    </row>
    <row r="451" s="187" customFormat="1" ht="27" customHeight="1" spans="1:5">
      <c r="A451" s="251">
        <v>224</v>
      </c>
      <c r="B451" s="284" t="s">
        <v>921</v>
      </c>
      <c r="C451" s="285">
        <f>C452+C456+C459+C462+C466+C468</f>
        <v>2810</v>
      </c>
      <c r="D451" s="285">
        <f>D452+D456+D459+D462+D466+D468</f>
        <v>3227</v>
      </c>
      <c r="E451" s="286">
        <f t="shared" si="26"/>
        <v>1.148</v>
      </c>
    </row>
    <row r="452" s="187" customFormat="1" ht="27" customHeight="1" spans="1:5">
      <c r="A452" s="251">
        <v>22401</v>
      </c>
      <c r="B452" s="284" t="s">
        <v>536</v>
      </c>
      <c r="C452" s="285">
        <f>SUM(C453:C455)</f>
        <v>386</v>
      </c>
      <c r="D452" s="285">
        <f>SUM(D453:D455)</f>
        <v>373</v>
      </c>
      <c r="E452" s="286">
        <f t="shared" si="26"/>
        <v>0.966</v>
      </c>
    </row>
    <row r="453" s="187" customFormat="1" ht="27" customHeight="1" spans="1:5">
      <c r="A453" s="251">
        <v>2240101</v>
      </c>
      <c r="B453" s="288" t="s">
        <v>102</v>
      </c>
      <c r="C453" s="289">
        <v>347</v>
      </c>
      <c r="D453" s="235">
        <v>317</v>
      </c>
      <c r="E453" s="144">
        <f t="shared" si="26"/>
        <v>0.914</v>
      </c>
    </row>
    <row r="454" s="187" customFormat="1" ht="27" customHeight="1" spans="1:5">
      <c r="A454" s="251">
        <v>2240102</v>
      </c>
      <c r="B454" s="288" t="s">
        <v>103</v>
      </c>
      <c r="C454" s="289">
        <v>38</v>
      </c>
      <c r="D454" s="235">
        <v>56</v>
      </c>
      <c r="E454" s="144">
        <f t="shared" si="26"/>
        <v>1.474</v>
      </c>
    </row>
    <row r="455" s="187" customFormat="1" ht="27" customHeight="1" spans="1:5">
      <c r="A455" s="251">
        <v>2240106</v>
      </c>
      <c r="B455" s="288" t="s">
        <v>537</v>
      </c>
      <c r="C455" s="289">
        <v>1</v>
      </c>
      <c r="D455" s="235"/>
      <c r="E455" s="144" t="str">
        <f t="shared" si="26"/>
        <v/>
      </c>
    </row>
    <row r="456" s="187" customFormat="1" ht="27" customHeight="1" spans="1:5">
      <c r="A456" s="251">
        <v>22402</v>
      </c>
      <c r="B456" s="284" t="s">
        <v>922</v>
      </c>
      <c r="C456" s="285">
        <f>SUM(C457:C458)</f>
        <v>856</v>
      </c>
      <c r="D456" s="285">
        <f>SUM(D457:D458)</f>
        <v>947</v>
      </c>
      <c r="E456" s="286">
        <f t="shared" si="26"/>
        <v>1.106</v>
      </c>
    </row>
    <row r="457" s="187" customFormat="1" ht="27" customHeight="1" spans="1:5">
      <c r="A457" s="251">
        <v>2240201</v>
      </c>
      <c r="B457" s="288" t="s">
        <v>102</v>
      </c>
      <c r="C457" s="289">
        <v>87</v>
      </c>
      <c r="D457" s="304">
        <v>947.49</v>
      </c>
      <c r="E457" s="144">
        <f t="shared" ref="E457:E491" si="29">IF(AND(C457&lt;&gt;0,D457&lt;&gt;0),D457/C457,"")</f>
        <v>10.891</v>
      </c>
    </row>
    <row r="458" s="187" customFormat="1" ht="27" customHeight="1" spans="1:5">
      <c r="A458" s="251">
        <v>2240204</v>
      </c>
      <c r="B458" s="288" t="s">
        <v>539</v>
      </c>
      <c r="C458" s="289">
        <v>769</v>
      </c>
      <c r="D458" s="235"/>
      <c r="E458" s="144" t="str">
        <f t="shared" si="29"/>
        <v/>
      </c>
    </row>
    <row r="459" s="187" customFormat="1" ht="27" customHeight="1" spans="1:5">
      <c r="A459" s="251">
        <v>22405</v>
      </c>
      <c r="B459" s="284" t="s">
        <v>542</v>
      </c>
      <c r="C459" s="285">
        <f>SUM(C460:C461)</f>
        <v>109</v>
      </c>
      <c r="D459" s="285">
        <f>SUM(D460:D461)</f>
        <v>106</v>
      </c>
      <c r="E459" s="286">
        <f t="shared" si="29"/>
        <v>0.972</v>
      </c>
    </row>
    <row r="460" s="187" customFormat="1" ht="27" customHeight="1" spans="1:5">
      <c r="A460" s="251">
        <v>2240505</v>
      </c>
      <c r="B460" s="288" t="s">
        <v>543</v>
      </c>
      <c r="C460" s="289"/>
      <c r="D460" s="235">
        <v>3</v>
      </c>
      <c r="E460" s="144" t="str">
        <f t="shared" si="29"/>
        <v/>
      </c>
    </row>
    <row r="461" s="187" customFormat="1" ht="27" customHeight="1" spans="1:5">
      <c r="A461" s="251">
        <v>2240550</v>
      </c>
      <c r="B461" s="288" t="s">
        <v>923</v>
      </c>
      <c r="C461" s="289">
        <v>109</v>
      </c>
      <c r="D461" s="235">
        <v>103</v>
      </c>
      <c r="E461" s="144">
        <f t="shared" si="29"/>
        <v>0.945</v>
      </c>
    </row>
    <row r="462" s="187" customFormat="1" ht="27" customHeight="1" spans="1:5">
      <c r="A462" s="251">
        <v>22406</v>
      </c>
      <c r="B462" s="284" t="s">
        <v>546</v>
      </c>
      <c r="C462" s="285">
        <f>SUM(C463:C465)</f>
        <v>1005</v>
      </c>
      <c r="D462" s="285">
        <f>SUM(D463:D465)</f>
        <v>988</v>
      </c>
      <c r="E462" s="286">
        <f t="shared" si="29"/>
        <v>0.983</v>
      </c>
    </row>
    <row r="463" s="187" customFormat="1" ht="27" customHeight="1" spans="1:5">
      <c r="A463" s="251">
        <v>2240601</v>
      </c>
      <c r="B463" s="288" t="s">
        <v>547</v>
      </c>
      <c r="C463" s="289">
        <v>888</v>
      </c>
      <c r="D463" s="235">
        <v>902</v>
      </c>
      <c r="E463" s="144">
        <f t="shared" si="29"/>
        <v>1.016</v>
      </c>
    </row>
    <row r="464" s="187" customFormat="1" ht="27" customHeight="1" spans="1:5">
      <c r="A464" s="251">
        <v>2240602</v>
      </c>
      <c r="B464" s="288" t="s">
        <v>548</v>
      </c>
      <c r="C464" s="289">
        <v>87</v>
      </c>
      <c r="D464" s="235">
        <v>86</v>
      </c>
      <c r="E464" s="144">
        <f t="shared" si="29"/>
        <v>0.989</v>
      </c>
    </row>
    <row r="465" s="187" customFormat="1" ht="27" customHeight="1" spans="1:5">
      <c r="A465" s="251">
        <v>2240699</v>
      </c>
      <c r="B465" s="288" t="s">
        <v>549</v>
      </c>
      <c r="C465" s="289">
        <v>30</v>
      </c>
      <c r="D465" s="235"/>
      <c r="E465" s="144" t="str">
        <f t="shared" si="29"/>
        <v/>
      </c>
    </row>
    <row r="466" s="187" customFormat="1" ht="27" customHeight="1" spans="1:5">
      <c r="A466" s="251">
        <v>22407</v>
      </c>
      <c r="B466" s="284" t="s">
        <v>550</v>
      </c>
      <c r="C466" s="285">
        <f>SUM(C467:C467)</f>
        <v>452</v>
      </c>
      <c r="D466" s="285">
        <f>SUM(D467:D467)</f>
        <v>813</v>
      </c>
      <c r="E466" s="286">
        <f t="shared" si="29"/>
        <v>1.799</v>
      </c>
    </row>
    <row r="467" s="187" customFormat="1" ht="27" customHeight="1" spans="1:5">
      <c r="A467" s="251">
        <v>2240703</v>
      </c>
      <c r="B467" s="288" t="s">
        <v>551</v>
      </c>
      <c r="C467" s="289">
        <v>452</v>
      </c>
      <c r="D467" s="235">
        <v>813</v>
      </c>
      <c r="E467" s="144">
        <f t="shared" si="29"/>
        <v>1.799</v>
      </c>
    </row>
    <row r="468" s="187" customFormat="1" ht="27" customHeight="1" spans="1:5">
      <c r="A468" s="251">
        <v>22499</v>
      </c>
      <c r="B468" s="305" t="s">
        <v>552</v>
      </c>
      <c r="C468" s="232">
        <f>SUM(C469)</f>
        <v>2</v>
      </c>
      <c r="D468" s="232">
        <f>SUM(D469)</f>
        <v>0</v>
      </c>
      <c r="E468" s="144" t="str">
        <f t="shared" si="29"/>
        <v/>
      </c>
    </row>
    <row r="469" s="187" customFormat="1" ht="27" customHeight="1" spans="1:5">
      <c r="A469" s="251">
        <v>2249999</v>
      </c>
      <c r="B469" s="306" t="s">
        <v>553</v>
      </c>
      <c r="C469" s="235">
        <v>2</v>
      </c>
      <c r="D469" s="235"/>
      <c r="E469" s="144" t="str">
        <f t="shared" si="29"/>
        <v/>
      </c>
    </row>
    <row r="470" s="187" customFormat="1" ht="27" customHeight="1" spans="1:5">
      <c r="A470" s="251">
        <v>227</v>
      </c>
      <c r="B470" s="307" t="s">
        <v>924</v>
      </c>
      <c r="C470" s="232"/>
      <c r="D470" s="232">
        <v>2522</v>
      </c>
      <c r="E470" s="286" t="str">
        <f t="shared" si="29"/>
        <v/>
      </c>
    </row>
    <row r="471" s="187" customFormat="1" ht="27" customHeight="1" spans="1:5">
      <c r="A471" s="251">
        <v>229</v>
      </c>
      <c r="B471" s="307" t="s">
        <v>925</v>
      </c>
      <c r="C471" s="232"/>
      <c r="D471" s="232">
        <v>0</v>
      </c>
      <c r="E471" s="286" t="str">
        <f t="shared" si="29"/>
        <v/>
      </c>
    </row>
    <row r="472" s="187" customFormat="1" ht="27" customHeight="1" spans="1:5">
      <c r="A472" s="251">
        <v>22902</v>
      </c>
      <c r="B472" s="308" t="s">
        <v>556</v>
      </c>
      <c r="C472" s="235"/>
      <c r="D472" s="235">
        <v>0</v>
      </c>
      <c r="E472" s="144" t="str">
        <f t="shared" si="29"/>
        <v/>
      </c>
    </row>
    <row r="473" s="187" customFormat="1" ht="27" customHeight="1" spans="1:5">
      <c r="A473" s="221">
        <v>22999</v>
      </c>
      <c r="B473" s="308" t="s">
        <v>85</v>
      </c>
      <c r="C473" s="235"/>
      <c r="D473" s="235">
        <v>0</v>
      </c>
      <c r="E473" s="144" t="str">
        <f t="shared" si="29"/>
        <v/>
      </c>
    </row>
    <row r="474" s="187" customFormat="1" ht="27" customHeight="1" spans="1:5">
      <c r="A474" s="251">
        <v>232</v>
      </c>
      <c r="B474" s="307" t="s">
        <v>926</v>
      </c>
      <c r="C474" s="232">
        <f>SUM(C475)</f>
        <v>4694</v>
      </c>
      <c r="D474" s="232">
        <f>SUM(D475)</f>
        <v>7378</v>
      </c>
      <c r="E474" s="286">
        <f t="shared" si="29"/>
        <v>1.572</v>
      </c>
    </row>
    <row r="475" s="187" customFormat="1" ht="27" customHeight="1" spans="1:5">
      <c r="A475" s="251">
        <v>23203</v>
      </c>
      <c r="B475" s="307" t="s">
        <v>558</v>
      </c>
      <c r="C475" s="232">
        <f>SUM(C476:C477)</f>
        <v>4694</v>
      </c>
      <c r="D475" s="232">
        <f>SUM(D476:D477)</f>
        <v>7378</v>
      </c>
      <c r="E475" s="286">
        <f t="shared" si="29"/>
        <v>1.572</v>
      </c>
    </row>
    <row r="476" s="187" customFormat="1" ht="27" customHeight="1" spans="1:5">
      <c r="A476" s="251">
        <v>2320301</v>
      </c>
      <c r="B476" s="308" t="s">
        <v>559</v>
      </c>
      <c r="C476" s="235">
        <v>2508</v>
      </c>
      <c r="D476" s="235">
        <v>4871</v>
      </c>
      <c r="E476" s="286">
        <f t="shared" si="29"/>
        <v>1.942</v>
      </c>
    </row>
    <row r="477" s="187" customFormat="1" ht="27" customHeight="1" spans="1:5">
      <c r="A477" s="251">
        <v>2320303</v>
      </c>
      <c r="B477" s="308" t="s">
        <v>560</v>
      </c>
      <c r="C477" s="235">
        <v>2186</v>
      </c>
      <c r="D477" s="235">
        <v>2507</v>
      </c>
      <c r="E477" s="286">
        <f t="shared" si="29"/>
        <v>1.147</v>
      </c>
    </row>
    <row r="478" s="187" customFormat="1" ht="27" customHeight="1" spans="1:5">
      <c r="A478" s="251">
        <v>233</v>
      </c>
      <c r="B478" s="307" t="s">
        <v>927</v>
      </c>
      <c r="C478" s="232">
        <f>SUM(C479)</f>
        <v>104</v>
      </c>
      <c r="D478" s="232">
        <f>SUM(D479)</f>
        <v>7</v>
      </c>
      <c r="E478" s="286">
        <f t="shared" si="29"/>
        <v>0.067</v>
      </c>
    </row>
    <row r="479" s="187" customFormat="1" ht="27" customHeight="1" spans="1:5">
      <c r="A479" s="251">
        <v>22303</v>
      </c>
      <c r="B479" s="307" t="s">
        <v>562</v>
      </c>
      <c r="C479" s="232">
        <v>104</v>
      </c>
      <c r="D479" s="232">
        <v>7</v>
      </c>
      <c r="E479" s="286">
        <f t="shared" si="29"/>
        <v>0.067</v>
      </c>
    </row>
    <row r="480" s="187" customFormat="1" ht="27" customHeight="1" spans="1:5">
      <c r="A480" s="221"/>
      <c r="B480" s="309" t="s">
        <v>563</v>
      </c>
      <c r="C480" s="232">
        <f>SUM(C478+C474+C471+C470+C451+C447+C439+C429+C420+C415+C403+C342+C328+C309+C262+C187+C164+C151+C132+C109+C102+C6)</f>
        <v>240139</v>
      </c>
      <c r="D480" s="232">
        <f>SUM(D478+D474+D471+D470+D451+D447+D439+D429+D420+D415+D403+D342+D328+D309+D262+D187+D164+D151+D132+D109+D102+D6)</f>
        <v>252146</v>
      </c>
      <c r="E480" s="286">
        <f t="shared" si="29"/>
        <v>1.05</v>
      </c>
    </row>
    <row r="481" s="187" customFormat="1" ht="27" customHeight="1" spans="1:5">
      <c r="A481" s="251">
        <v>230</v>
      </c>
      <c r="B481" s="310" t="s">
        <v>564</v>
      </c>
      <c r="C481" s="243">
        <f>C482</f>
        <v>13474</v>
      </c>
      <c r="D481" s="243">
        <f>D482</f>
        <v>6200</v>
      </c>
      <c r="E481" s="286">
        <f t="shared" si="29"/>
        <v>0.46</v>
      </c>
    </row>
    <row r="482" s="187" customFormat="1" ht="27" customHeight="1" spans="1:5">
      <c r="A482" s="251">
        <v>23006</v>
      </c>
      <c r="B482" s="307" t="s">
        <v>928</v>
      </c>
      <c r="C482" s="243">
        <f>SUM(C483:C484)</f>
        <v>13474</v>
      </c>
      <c r="D482" s="243">
        <f>SUM(D483:D484)</f>
        <v>6200</v>
      </c>
      <c r="E482" s="286">
        <f t="shared" si="29"/>
        <v>0.46</v>
      </c>
    </row>
    <row r="483" s="187" customFormat="1" ht="27" customHeight="1" spans="1:5">
      <c r="A483" s="251">
        <v>2300601</v>
      </c>
      <c r="B483" s="308" t="s">
        <v>566</v>
      </c>
      <c r="C483" s="235"/>
      <c r="D483" s="235"/>
      <c r="E483" s="144" t="str">
        <f t="shared" si="29"/>
        <v/>
      </c>
    </row>
    <row r="484" s="187" customFormat="1" ht="27" customHeight="1" spans="1:5">
      <c r="A484" s="251">
        <v>2300602</v>
      </c>
      <c r="B484" s="308" t="s">
        <v>567</v>
      </c>
      <c r="C484" s="235">
        <v>13474</v>
      </c>
      <c r="D484" s="235">
        <v>6200</v>
      </c>
      <c r="E484" s="144">
        <f t="shared" si="29"/>
        <v>0.46</v>
      </c>
    </row>
    <row r="485" s="187" customFormat="1" ht="27" customHeight="1" spans="1:5">
      <c r="A485" s="251">
        <v>23008</v>
      </c>
      <c r="B485" s="307" t="s">
        <v>568</v>
      </c>
      <c r="C485" s="239">
        <v>2387</v>
      </c>
      <c r="D485" s="239">
        <v>0</v>
      </c>
      <c r="E485" s="144" t="str">
        <f t="shared" si="29"/>
        <v/>
      </c>
    </row>
    <row r="486" s="187" customFormat="1" ht="27" customHeight="1" spans="1:5">
      <c r="A486" s="251">
        <v>23015</v>
      </c>
      <c r="B486" s="310" t="s">
        <v>569</v>
      </c>
      <c r="C486" s="232">
        <v>502</v>
      </c>
      <c r="D486" s="232">
        <v>0</v>
      </c>
      <c r="E486" s="144" t="str">
        <f t="shared" si="29"/>
        <v/>
      </c>
    </row>
    <row r="487" s="187" customFormat="1" ht="27" customHeight="1" spans="1:5">
      <c r="A487" s="251">
        <v>231</v>
      </c>
      <c r="B487" s="310" t="s">
        <v>571</v>
      </c>
      <c r="C487" s="232">
        <f>C488</f>
        <v>105451</v>
      </c>
      <c r="D487" s="232">
        <f>D488</f>
        <v>8532</v>
      </c>
      <c r="E487" s="286">
        <f t="shared" si="29"/>
        <v>0.081</v>
      </c>
    </row>
    <row r="488" s="187" customFormat="1" ht="27" customHeight="1" spans="1:5">
      <c r="A488" s="251">
        <v>23103</v>
      </c>
      <c r="B488" s="310" t="s">
        <v>929</v>
      </c>
      <c r="C488" s="279">
        <f>SUM(C489:C491)</f>
        <v>105451</v>
      </c>
      <c r="D488" s="279">
        <f>SUM(D489:D491)</f>
        <v>8532</v>
      </c>
      <c r="E488" s="286">
        <f t="shared" si="29"/>
        <v>0.081</v>
      </c>
    </row>
    <row r="489" s="187" customFormat="1" ht="27" customHeight="1" spans="1:5">
      <c r="A489" s="251">
        <v>2310301</v>
      </c>
      <c r="B489" s="256" t="s">
        <v>573</v>
      </c>
      <c r="C489" s="274">
        <v>19192</v>
      </c>
      <c r="D489" s="274">
        <v>7361</v>
      </c>
      <c r="E489" s="144">
        <f t="shared" si="29"/>
        <v>0.384</v>
      </c>
    </row>
    <row r="490" s="187" customFormat="1" ht="27" customHeight="1" spans="1:5">
      <c r="A490" s="251">
        <v>2310303</v>
      </c>
      <c r="B490" s="256" t="s">
        <v>574</v>
      </c>
      <c r="C490" s="274">
        <v>1023</v>
      </c>
      <c r="D490" s="274">
        <v>1171</v>
      </c>
      <c r="E490" s="144"/>
    </row>
    <row r="491" s="187" customFormat="1" ht="27" customHeight="1" spans="1:5">
      <c r="A491" s="251">
        <v>2310399</v>
      </c>
      <c r="B491" s="256" t="s">
        <v>575</v>
      </c>
      <c r="C491" s="274">
        <v>85236</v>
      </c>
      <c r="D491" s="274"/>
      <c r="E491" s="144" t="str">
        <f>IF(AND(C491&lt;&gt;0,D491&lt;&gt;0),D491/C491,"")</f>
        <v/>
      </c>
    </row>
    <row r="492" s="187" customFormat="1" ht="27" customHeight="1" spans="1:5">
      <c r="A492" s="251">
        <v>23009</v>
      </c>
      <c r="B492" s="310" t="s">
        <v>576</v>
      </c>
      <c r="C492" s="279">
        <f>C493</f>
        <v>26575</v>
      </c>
      <c r="D492" s="274">
        <f>D493</f>
        <v>0</v>
      </c>
      <c r="E492" s="144" t="str">
        <f t="shared" ref="E492:E494" si="30">IF(AND(C492&lt;&gt;0,D492&lt;&gt;0),D492/C492,"")</f>
        <v/>
      </c>
    </row>
    <row r="493" s="187" customFormat="1" ht="27" customHeight="1" spans="1:5">
      <c r="A493" s="221"/>
      <c r="B493" s="256" t="s">
        <v>930</v>
      </c>
      <c r="C493" s="274">
        <v>26575</v>
      </c>
      <c r="D493" s="274">
        <v>0</v>
      </c>
      <c r="E493" s="144" t="str">
        <f t="shared" si="30"/>
        <v/>
      </c>
    </row>
    <row r="494" s="187" customFormat="1" ht="27" customHeight="1" spans="1:5">
      <c r="A494" s="221"/>
      <c r="B494" s="311" t="s">
        <v>578</v>
      </c>
      <c r="C494" s="279">
        <f>SUM(C480+C481+C487+C492+C486+C485)</f>
        <v>388528</v>
      </c>
      <c r="D494" s="279">
        <f>SUM(D480+D481+D487+D492+D486+D485)</f>
        <v>266878</v>
      </c>
      <c r="E494" s="286">
        <f t="shared" si="30"/>
        <v>0.687</v>
      </c>
    </row>
    <row r="495" s="83" customFormat="1" spans="1:2">
      <c r="A495" s="312"/>
      <c r="B495" s="282"/>
    </row>
    <row r="496" s="83" customFormat="1" spans="1:2">
      <c r="A496" s="312"/>
      <c r="B496" s="282"/>
    </row>
    <row r="497" s="83" customFormat="1" spans="1:2">
      <c r="A497" s="312"/>
      <c r="B497" s="282"/>
    </row>
  </sheetData>
  <autoFilter ref="A5:G494">
    <extLst/>
  </autoFilter>
  <mergeCells count="6">
    <mergeCell ref="A2:E2"/>
    <mergeCell ref="A4:A5"/>
    <mergeCell ref="B4:B5"/>
    <mergeCell ref="C4:C5"/>
    <mergeCell ref="D4:D5"/>
    <mergeCell ref="E4:E5"/>
  </mergeCells>
  <dataValidations count="2">
    <dataValidation type="textLength" operator="lessThanOrEqual" allowBlank="1" showInputMessage="1" showErrorMessage="1" errorTitle="提示" error="此处最多只能输入 [20] 个字符。" sqref="C4 D4:E4">
      <formula1>20</formula1>
    </dataValidation>
    <dataValidation type="custom" allowBlank="1" showInputMessage="1" showErrorMessage="1" errorTitle="提示" error="对不起，此处只能输入数字。" sqref="C468:D468 C469:D469 C481:D481 C482:D482 C483 D483 C484 D484 C485 D485 C486 D486 C487:D487">
      <formula1>OR(C468="",ISNUMBER(C468))</formula1>
    </dataValidation>
  </dataValidations>
  <pageMargins left="0.944444444444444" right="0.944444444444444" top="0.393055555555556" bottom="0.393055555555556" header="0.196527777777778" footer="0.196527777777778"/>
  <pageSetup paperSize="9" scale="75" fitToHeight="0" orientation="portrait" horizontalDpi="600"/>
  <headerFooter>
    <oddFooter>&amp;C第 &amp;P+34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R32"/>
  <sheetViews>
    <sheetView showZeros="0" workbookViewId="0">
      <selection activeCell="G7" sqref="G7"/>
    </sheetView>
  </sheetViews>
  <sheetFormatPr defaultColWidth="7.875" defaultRowHeight="13.5" customHeight="1"/>
  <cols>
    <col min="1" max="1" width="5.875" style="187" customWidth="1"/>
    <col min="2" max="2" width="23.25" style="265" customWidth="1"/>
    <col min="3" max="3" width="8.75" style="266" customWidth="1"/>
    <col min="4" max="18" width="7.75" style="266" customWidth="1"/>
    <col min="19" max="231" width="7.875" style="267" customWidth="1"/>
    <col min="232" max="16384" width="7.875" style="267"/>
  </cols>
  <sheetData>
    <row r="1" s="83" customFormat="1" ht="20" customHeight="1" spans="1:7">
      <c r="A1" s="173" t="s">
        <v>931</v>
      </c>
      <c r="C1" s="90"/>
      <c r="D1" s="90"/>
      <c r="G1" s="91"/>
    </row>
    <row r="2" s="84" customFormat="1" ht="60" customHeight="1" spans="1:18">
      <c r="A2" s="92" t="s">
        <v>932</v>
      </c>
      <c r="B2" s="93"/>
      <c r="C2" s="93"/>
      <c r="D2" s="93"/>
      <c r="E2" s="93"/>
      <c r="F2" s="93"/>
      <c r="G2" s="93"/>
      <c r="H2" s="93"/>
      <c r="I2" s="93"/>
      <c r="J2" s="93"/>
      <c r="K2" s="93"/>
      <c r="L2" s="93"/>
      <c r="M2" s="93"/>
      <c r="N2" s="93"/>
      <c r="O2" s="93"/>
      <c r="P2" s="93"/>
      <c r="Q2" s="93"/>
      <c r="R2" s="93"/>
    </row>
    <row r="3" s="83" customFormat="1" ht="20" customHeight="1" spans="1:18">
      <c r="A3" s="94"/>
      <c r="B3" s="83" t="s">
        <v>98</v>
      </c>
      <c r="C3" s="90" t="s">
        <v>98</v>
      </c>
      <c r="D3" s="90" t="s">
        <v>98</v>
      </c>
      <c r="E3" s="91" t="s">
        <v>98</v>
      </c>
      <c r="F3" s="83" t="s">
        <v>98</v>
      </c>
      <c r="G3" s="91" t="s">
        <v>98</v>
      </c>
      <c r="H3" s="83" t="s">
        <v>98</v>
      </c>
      <c r="I3" s="83" t="s">
        <v>98</v>
      </c>
      <c r="J3" s="83" t="s">
        <v>98</v>
      </c>
      <c r="K3" s="83" t="s">
        <v>98</v>
      </c>
      <c r="L3" s="83" t="s">
        <v>98</v>
      </c>
      <c r="M3" s="83" t="s">
        <v>98</v>
      </c>
      <c r="N3" s="83" t="s">
        <v>98</v>
      </c>
      <c r="O3" s="83" t="s">
        <v>98</v>
      </c>
      <c r="R3" s="91" t="s">
        <v>2</v>
      </c>
    </row>
    <row r="4" s="263" customFormat="1" ht="99" customHeight="1" spans="1:18">
      <c r="A4" s="268" t="s">
        <v>3</v>
      </c>
      <c r="B4" s="269" t="s">
        <v>933</v>
      </c>
      <c r="C4" s="269" t="s">
        <v>934</v>
      </c>
      <c r="D4" s="269" t="s">
        <v>935</v>
      </c>
      <c r="E4" s="269" t="s">
        <v>936</v>
      </c>
      <c r="F4" s="269" t="s">
        <v>937</v>
      </c>
      <c r="G4" s="269" t="s">
        <v>938</v>
      </c>
      <c r="H4" s="269" t="s">
        <v>939</v>
      </c>
      <c r="I4" s="269" t="s">
        <v>940</v>
      </c>
      <c r="J4" s="269" t="s">
        <v>941</v>
      </c>
      <c r="K4" s="269" t="s">
        <v>942</v>
      </c>
      <c r="L4" s="269" t="s">
        <v>943</v>
      </c>
      <c r="M4" s="269" t="s">
        <v>944</v>
      </c>
      <c r="N4" s="269" t="s">
        <v>945</v>
      </c>
      <c r="O4" s="269" t="s">
        <v>674</v>
      </c>
      <c r="P4" s="269" t="s">
        <v>669</v>
      </c>
      <c r="Q4" s="269" t="s">
        <v>946</v>
      </c>
      <c r="R4" s="269" t="s">
        <v>947</v>
      </c>
    </row>
    <row r="5" s="264" customFormat="1" ht="40" customHeight="1" spans="1:18">
      <c r="A5" s="270" t="s">
        <v>948</v>
      </c>
      <c r="B5" s="271" t="s">
        <v>949</v>
      </c>
      <c r="C5" s="272">
        <v>21065</v>
      </c>
      <c r="D5" s="273">
        <v>12276</v>
      </c>
      <c r="E5" s="273">
        <v>4015</v>
      </c>
      <c r="F5" s="273">
        <v>245</v>
      </c>
      <c r="G5" s="273">
        <v>0</v>
      </c>
      <c r="H5" s="273">
        <v>1988</v>
      </c>
      <c r="I5" s="273">
        <v>31</v>
      </c>
      <c r="J5" s="273">
        <v>206</v>
      </c>
      <c r="K5" s="273">
        <v>0</v>
      </c>
      <c r="L5" s="273">
        <v>2304</v>
      </c>
      <c r="M5" s="273">
        <v>0</v>
      </c>
      <c r="N5" s="273">
        <v>0</v>
      </c>
      <c r="O5" s="273">
        <v>0</v>
      </c>
      <c r="P5" s="273">
        <v>0</v>
      </c>
      <c r="Q5" s="273">
        <v>0</v>
      </c>
      <c r="R5" s="273"/>
    </row>
    <row r="6" s="264" customFormat="1" ht="40" customHeight="1" spans="1:18">
      <c r="A6" s="270" t="s">
        <v>950</v>
      </c>
      <c r="B6" s="271" t="s">
        <v>951</v>
      </c>
      <c r="C6" s="272">
        <v>137</v>
      </c>
      <c r="D6" s="273">
        <v>0</v>
      </c>
      <c r="E6" s="274">
        <v>12</v>
      </c>
      <c r="F6" s="274">
        <v>0</v>
      </c>
      <c r="G6" s="274">
        <v>0</v>
      </c>
      <c r="H6" s="274">
        <v>110</v>
      </c>
      <c r="I6" s="274">
        <v>0</v>
      </c>
      <c r="J6" s="274">
        <v>0</v>
      </c>
      <c r="K6" s="274">
        <v>0</v>
      </c>
      <c r="L6" s="274">
        <v>15</v>
      </c>
      <c r="M6" s="274">
        <v>0</v>
      </c>
      <c r="N6" s="274">
        <v>0</v>
      </c>
      <c r="O6" s="274">
        <v>0</v>
      </c>
      <c r="P6" s="274">
        <v>0</v>
      </c>
      <c r="Q6" s="274">
        <v>0</v>
      </c>
      <c r="R6" s="274">
        <v>0</v>
      </c>
    </row>
    <row r="7" s="264" customFormat="1" ht="40" customHeight="1" spans="1:18">
      <c r="A7" s="270" t="s">
        <v>952</v>
      </c>
      <c r="B7" s="271" t="s">
        <v>953</v>
      </c>
      <c r="C7" s="272">
        <v>7113</v>
      </c>
      <c r="D7" s="273">
        <v>5119</v>
      </c>
      <c r="E7" s="273">
        <v>1859</v>
      </c>
      <c r="F7" s="273">
        <v>12</v>
      </c>
      <c r="G7" s="273">
        <v>0</v>
      </c>
      <c r="H7" s="273">
        <v>29</v>
      </c>
      <c r="I7" s="273">
        <v>0</v>
      </c>
      <c r="J7" s="273">
        <v>0</v>
      </c>
      <c r="K7" s="273">
        <v>0</v>
      </c>
      <c r="L7" s="273">
        <v>94</v>
      </c>
      <c r="M7" s="273">
        <v>0</v>
      </c>
      <c r="N7" s="274">
        <v>0</v>
      </c>
      <c r="O7" s="274">
        <v>0</v>
      </c>
      <c r="P7" s="274">
        <v>0</v>
      </c>
      <c r="Q7" s="274">
        <v>0</v>
      </c>
      <c r="R7" s="274"/>
    </row>
    <row r="8" s="264" customFormat="1" ht="40" customHeight="1" spans="1:18">
      <c r="A8" s="270" t="s">
        <v>954</v>
      </c>
      <c r="B8" s="271" t="s">
        <v>955</v>
      </c>
      <c r="C8" s="272">
        <v>48885</v>
      </c>
      <c r="D8" s="273">
        <v>1807</v>
      </c>
      <c r="E8" s="273">
        <v>5177</v>
      </c>
      <c r="F8" s="273">
        <v>1</v>
      </c>
      <c r="G8" s="273">
        <v>0</v>
      </c>
      <c r="H8" s="273">
        <v>36349</v>
      </c>
      <c r="I8" s="273">
        <v>545</v>
      </c>
      <c r="J8" s="273">
        <v>0</v>
      </c>
      <c r="K8" s="273">
        <v>0</v>
      </c>
      <c r="L8" s="273">
        <v>5006</v>
      </c>
      <c r="M8" s="274">
        <v>0</v>
      </c>
      <c r="N8" s="274">
        <v>0</v>
      </c>
      <c r="O8" s="274">
        <v>0</v>
      </c>
      <c r="P8" s="274">
        <v>0</v>
      </c>
      <c r="Q8" s="274">
        <v>0</v>
      </c>
      <c r="R8" s="274"/>
    </row>
    <row r="9" s="264" customFormat="1" ht="40" customHeight="1" spans="1:18">
      <c r="A9" s="270" t="s">
        <v>956</v>
      </c>
      <c r="B9" s="271" t="s">
        <v>957</v>
      </c>
      <c r="C9" s="272">
        <v>590</v>
      </c>
      <c r="D9" s="273">
        <v>94</v>
      </c>
      <c r="E9" s="274">
        <v>496</v>
      </c>
      <c r="F9" s="274">
        <v>0</v>
      </c>
      <c r="G9" s="274">
        <v>0</v>
      </c>
      <c r="H9" s="274">
        <v>0</v>
      </c>
      <c r="I9" s="274">
        <v>0</v>
      </c>
      <c r="J9" s="274">
        <v>0</v>
      </c>
      <c r="K9" s="274">
        <v>0</v>
      </c>
      <c r="L9" s="274">
        <v>0</v>
      </c>
      <c r="M9" s="274">
        <v>0</v>
      </c>
      <c r="N9" s="274">
        <v>0</v>
      </c>
      <c r="O9" s="274">
        <v>0</v>
      </c>
      <c r="P9" s="274">
        <v>0</v>
      </c>
      <c r="Q9" s="274">
        <v>0</v>
      </c>
      <c r="R9" s="274"/>
    </row>
    <row r="10" s="264" customFormat="1" ht="40" customHeight="1" spans="1:18">
      <c r="A10" s="270" t="s">
        <v>958</v>
      </c>
      <c r="B10" s="271" t="s">
        <v>959</v>
      </c>
      <c r="C10" s="272">
        <v>2054</v>
      </c>
      <c r="D10" s="273">
        <v>378</v>
      </c>
      <c r="E10" s="274">
        <v>521</v>
      </c>
      <c r="F10" s="274">
        <v>0</v>
      </c>
      <c r="G10" s="274">
        <v>0</v>
      </c>
      <c r="H10" s="274">
        <v>1135</v>
      </c>
      <c r="I10" s="274">
        <v>5</v>
      </c>
      <c r="J10" s="274">
        <v>0</v>
      </c>
      <c r="K10" s="274">
        <v>0</v>
      </c>
      <c r="L10" s="274">
        <v>15</v>
      </c>
      <c r="M10" s="274">
        <v>0</v>
      </c>
      <c r="N10" s="274">
        <v>0</v>
      </c>
      <c r="O10" s="274">
        <v>0</v>
      </c>
      <c r="P10" s="274">
        <v>0</v>
      </c>
      <c r="Q10" s="274">
        <v>0</v>
      </c>
      <c r="R10" s="274"/>
    </row>
    <row r="11" s="264" customFormat="1" ht="40" customHeight="1" spans="1:18">
      <c r="A11" s="270" t="s">
        <v>960</v>
      </c>
      <c r="B11" s="271" t="s">
        <v>961</v>
      </c>
      <c r="C11" s="272">
        <v>43443</v>
      </c>
      <c r="D11" s="273">
        <v>5117</v>
      </c>
      <c r="E11" s="273">
        <v>332</v>
      </c>
      <c r="F11" s="273">
        <v>4</v>
      </c>
      <c r="G11" s="273">
        <v>0</v>
      </c>
      <c r="H11" s="273">
        <v>9077</v>
      </c>
      <c r="I11" s="273">
        <v>7</v>
      </c>
      <c r="J11" s="273">
        <v>0</v>
      </c>
      <c r="K11" s="273">
        <v>0</v>
      </c>
      <c r="L11" s="273">
        <v>28558</v>
      </c>
      <c r="M11" s="273">
        <v>348</v>
      </c>
      <c r="N11" s="273">
        <v>0</v>
      </c>
      <c r="O11" s="273">
        <v>0</v>
      </c>
      <c r="P11" s="273">
        <v>0</v>
      </c>
      <c r="Q11" s="273">
        <v>0</v>
      </c>
      <c r="R11" s="273"/>
    </row>
    <row r="12" s="264" customFormat="1" ht="40" customHeight="1" spans="1:18">
      <c r="A12" s="270" t="s">
        <v>962</v>
      </c>
      <c r="B12" s="271" t="s">
        <v>327</v>
      </c>
      <c r="C12" s="272">
        <v>20382</v>
      </c>
      <c r="D12" s="273">
        <v>2421</v>
      </c>
      <c r="E12" s="274">
        <v>5153</v>
      </c>
      <c r="F12" s="274">
        <v>49</v>
      </c>
      <c r="G12" s="274">
        <v>0</v>
      </c>
      <c r="H12" s="274">
        <v>11127</v>
      </c>
      <c r="I12" s="274">
        <v>16</v>
      </c>
      <c r="J12" s="274">
        <v>0</v>
      </c>
      <c r="K12" s="274">
        <v>0</v>
      </c>
      <c r="L12" s="274">
        <v>1076</v>
      </c>
      <c r="M12" s="274">
        <v>540</v>
      </c>
      <c r="N12" s="274">
        <v>0</v>
      </c>
      <c r="O12" s="274">
        <v>0</v>
      </c>
      <c r="P12" s="274">
        <v>0</v>
      </c>
      <c r="Q12" s="274">
        <v>0</v>
      </c>
      <c r="R12" s="274"/>
    </row>
    <row r="13" s="264" customFormat="1" ht="40" customHeight="1" spans="1:18">
      <c r="A13" s="270" t="s">
        <v>963</v>
      </c>
      <c r="B13" s="271" t="s">
        <v>964</v>
      </c>
      <c r="C13" s="272">
        <v>2678</v>
      </c>
      <c r="D13" s="273">
        <v>0</v>
      </c>
      <c r="E13" s="274">
        <v>88</v>
      </c>
      <c r="F13" s="274">
        <v>2590</v>
      </c>
      <c r="G13" s="274">
        <v>0</v>
      </c>
      <c r="H13" s="274">
        <v>0</v>
      </c>
      <c r="I13" s="274">
        <v>0</v>
      </c>
      <c r="J13" s="274">
        <v>0</v>
      </c>
      <c r="K13" s="274">
        <v>0</v>
      </c>
      <c r="L13" s="274">
        <v>0</v>
      </c>
      <c r="M13" s="274">
        <v>0</v>
      </c>
      <c r="N13" s="274">
        <v>0</v>
      </c>
      <c r="O13" s="274">
        <v>0</v>
      </c>
      <c r="P13" s="274">
        <v>0</v>
      </c>
      <c r="Q13" s="274">
        <v>0</v>
      </c>
      <c r="R13" s="274"/>
    </row>
    <row r="14" s="264" customFormat="1" ht="40" customHeight="1" spans="1:18">
      <c r="A14" s="270" t="s">
        <v>965</v>
      </c>
      <c r="B14" s="271" t="s">
        <v>966</v>
      </c>
      <c r="C14" s="272">
        <v>6482</v>
      </c>
      <c r="D14" s="273">
        <v>307</v>
      </c>
      <c r="E14" s="274">
        <v>106</v>
      </c>
      <c r="F14" s="274">
        <v>3787</v>
      </c>
      <c r="G14" s="274">
        <v>0</v>
      </c>
      <c r="H14" s="274">
        <v>2273</v>
      </c>
      <c r="I14" s="274">
        <v>2</v>
      </c>
      <c r="J14" s="274">
        <v>7</v>
      </c>
      <c r="K14" s="274">
        <v>0</v>
      </c>
      <c r="L14" s="274">
        <v>0</v>
      </c>
      <c r="M14" s="274">
        <v>0</v>
      </c>
      <c r="N14" s="274">
        <v>0</v>
      </c>
      <c r="O14" s="274">
        <v>0</v>
      </c>
      <c r="P14" s="274">
        <v>0</v>
      </c>
      <c r="Q14" s="274">
        <v>0</v>
      </c>
      <c r="R14" s="274"/>
    </row>
    <row r="15" s="264" customFormat="1" ht="40" customHeight="1" spans="1:18">
      <c r="A15" s="270" t="s">
        <v>967</v>
      </c>
      <c r="B15" s="271" t="s">
        <v>968</v>
      </c>
      <c r="C15" s="272">
        <v>70258</v>
      </c>
      <c r="D15" s="273">
        <v>1309</v>
      </c>
      <c r="E15" s="273">
        <v>3193</v>
      </c>
      <c r="F15" s="273">
        <v>55573</v>
      </c>
      <c r="G15" s="273">
        <v>0</v>
      </c>
      <c r="H15" s="273">
        <v>5662</v>
      </c>
      <c r="I15" s="273">
        <v>73</v>
      </c>
      <c r="J15" s="273">
        <v>190</v>
      </c>
      <c r="K15" s="273">
        <v>0</v>
      </c>
      <c r="L15" s="273">
        <v>4258</v>
      </c>
      <c r="M15" s="273">
        <v>0</v>
      </c>
      <c r="N15" s="273">
        <v>0</v>
      </c>
      <c r="O15" s="273">
        <v>0</v>
      </c>
      <c r="P15" s="273">
        <v>0</v>
      </c>
      <c r="Q15" s="273">
        <v>0</v>
      </c>
      <c r="R15" s="273"/>
    </row>
    <row r="16" s="264" customFormat="1" ht="40" customHeight="1" spans="1:18">
      <c r="A16" s="270" t="s">
        <v>969</v>
      </c>
      <c r="B16" s="271" t="s">
        <v>970</v>
      </c>
      <c r="C16" s="272">
        <v>6610</v>
      </c>
      <c r="D16" s="273">
        <v>173</v>
      </c>
      <c r="E16" s="273">
        <v>1335</v>
      </c>
      <c r="F16" s="273">
        <v>4862</v>
      </c>
      <c r="G16" s="273">
        <v>0</v>
      </c>
      <c r="H16" s="273">
        <v>240</v>
      </c>
      <c r="I16" s="273">
        <v>0</v>
      </c>
      <c r="J16" s="273">
        <v>0</v>
      </c>
      <c r="K16" s="273">
        <v>0</v>
      </c>
      <c r="L16" s="273">
        <v>0</v>
      </c>
      <c r="M16" s="273">
        <v>0</v>
      </c>
      <c r="N16" s="273">
        <v>0</v>
      </c>
      <c r="O16" s="273">
        <v>0</v>
      </c>
      <c r="P16" s="273">
        <v>0</v>
      </c>
      <c r="Q16" s="273">
        <v>0</v>
      </c>
      <c r="R16" s="273"/>
    </row>
    <row r="17" s="264" customFormat="1" ht="40" customHeight="1" spans="1:18">
      <c r="A17" s="270" t="s">
        <v>971</v>
      </c>
      <c r="B17" s="271" t="s">
        <v>972</v>
      </c>
      <c r="C17" s="272">
        <v>359</v>
      </c>
      <c r="D17" s="273">
        <v>0</v>
      </c>
      <c r="E17" s="273">
        <v>359</v>
      </c>
      <c r="F17" s="273">
        <v>0</v>
      </c>
      <c r="G17" s="273">
        <v>0</v>
      </c>
      <c r="H17" s="273">
        <v>0</v>
      </c>
      <c r="I17" s="273">
        <v>0</v>
      </c>
      <c r="J17" s="273">
        <v>0</v>
      </c>
      <c r="K17" s="273">
        <v>0</v>
      </c>
      <c r="L17" s="273">
        <v>0</v>
      </c>
      <c r="M17" s="273">
        <v>0</v>
      </c>
      <c r="N17" s="273">
        <v>0</v>
      </c>
      <c r="O17" s="273">
        <v>0</v>
      </c>
      <c r="P17" s="273">
        <v>0</v>
      </c>
      <c r="Q17" s="273">
        <v>0</v>
      </c>
      <c r="R17" s="273"/>
    </row>
    <row r="18" s="264" customFormat="1" ht="40" customHeight="1" spans="1:18">
      <c r="A18" s="270" t="s">
        <v>973</v>
      </c>
      <c r="B18" s="271" t="s">
        <v>974</v>
      </c>
      <c r="C18" s="272">
        <v>299</v>
      </c>
      <c r="D18" s="273">
        <v>223</v>
      </c>
      <c r="E18" s="274">
        <v>76</v>
      </c>
      <c r="F18" s="274">
        <v>0</v>
      </c>
      <c r="G18" s="274">
        <v>0</v>
      </c>
      <c r="H18" s="274">
        <v>0</v>
      </c>
      <c r="I18" s="274">
        <v>0</v>
      </c>
      <c r="J18" s="274">
        <v>0</v>
      </c>
      <c r="K18" s="274">
        <v>0</v>
      </c>
      <c r="L18" s="274">
        <v>0</v>
      </c>
      <c r="M18" s="274">
        <v>0</v>
      </c>
      <c r="N18" s="274">
        <v>0</v>
      </c>
      <c r="O18" s="274">
        <v>0</v>
      </c>
      <c r="P18" s="274">
        <v>0</v>
      </c>
      <c r="Q18" s="274">
        <v>0</v>
      </c>
      <c r="R18" s="274"/>
    </row>
    <row r="19" s="264" customFormat="1" ht="40" customHeight="1" spans="1:18">
      <c r="A19" s="275">
        <v>217</v>
      </c>
      <c r="B19" s="271" t="s">
        <v>975</v>
      </c>
      <c r="C19" s="272">
        <v>0</v>
      </c>
      <c r="D19" s="273">
        <v>0</v>
      </c>
      <c r="E19" s="274">
        <v>0</v>
      </c>
      <c r="F19" s="274">
        <v>0</v>
      </c>
      <c r="G19" s="274">
        <v>0</v>
      </c>
      <c r="H19" s="274">
        <v>0</v>
      </c>
      <c r="I19" s="274">
        <v>0</v>
      </c>
      <c r="J19" s="274">
        <v>0</v>
      </c>
      <c r="K19" s="274">
        <v>0</v>
      </c>
      <c r="L19" s="274">
        <v>0</v>
      </c>
      <c r="M19" s="274">
        <v>0</v>
      </c>
      <c r="N19" s="274">
        <v>0</v>
      </c>
      <c r="O19" s="274">
        <v>0</v>
      </c>
      <c r="P19" s="274">
        <v>0</v>
      </c>
      <c r="Q19" s="274">
        <v>0</v>
      </c>
      <c r="R19" s="274"/>
    </row>
    <row r="20" s="264" customFormat="1" ht="40" customHeight="1" spans="1:18">
      <c r="A20" s="270" t="s">
        <v>976</v>
      </c>
      <c r="B20" s="271" t="s">
        <v>977</v>
      </c>
      <c r="C20" s="272">
        <v>1031</v>
      </c>
      <c r="D20" s="273">
        <v>513</v>
      </c>
      <c r="E20" s="274">
        <v>271</v>
      </c>
      <c r="F20" s="274">
        <v>0</v>
      </c>
      <c r="G20" s="274">
        <v>0</v>
      </c>
      <c r="H20" s="274">
        <v>247</v>
      </c>
      <c r="I20" s="274">
        <v>0</v>
      </c>
      <c r="J20" s="274">
        <v>0</v>
      </c>
      <c r="K20" s="274">
        <v>0</v>
      </c>
      <c r="L20" s="274">
        <v>0</v>
      </c>
      <c r="M20" s="274">
        <v>0</v>
      </c>
      <c r="N20" s="274">
        <v>0</v>
      </c>
      <c r="O20" s="274">
        <v>0</v>
      </c>
      <c r="P20" s="274">
        <v>0</v>
      </c>
      <c r="Q20" s="274">
        <v>0</v>
      </c>
      <c r="R20" s="274"/>
    </row>
    <row r="21" s="264" customFormat="1" ht="40" customHeight="1" spans="1:18">
      <c r="A21" s="270" t="s">
        <v>978</v>
      </c>
      <c r="B21" s="271" t="s">
        <v>979</v>
      </c>
      <c r="C21" s="272">
        <v>7550</v>
      </c>
      <c r="D21" s="273">
        <v>2594</v>
      </c>
      <c r="E21" s="274">
        <v>41</v>
      </c>
      <c r="F21" s="274">
        <v>483</v>
      </c>
      <c r="G21" s="274">
        <v>0</v>
      </c>
      <c r="H21" s="274">
        <v>4242</v>
      </c>
      <c r="I21" s="274">
        <v>0</v>
      </c>
      <c r="J21" s="274">
        <v>0</v>
      </c>
      <c r="K21" s="274">
        <v>0</v>
      </c>
      <c r="L21" s="274">
        <v>190</v>
      </c>
      <c r="M21" s="274">
        <v>0</v>
      </c>
      <c r="N21" s="274">
        <v>0</v>
      </c>
      <c r="O21" s="274">
        <v>0</v>
      </c>
      <c r="P21" s="274">
        <v>0</v>
      </c>
      <c r="Q21" s="274">
        <v>0</v>
      </c>
      <c r="R21" s="274"/>
    </row>
    <row r="22" s="264" customFormat="1" ht="40" customHeight="1" spans="1:18">
      <c r="A22" s="270" t="s">
        <v>980</v>
      </c>
      <c r="B22" s="271" t="s">
        <v>981</v>
      </c>
      <c r="C22" s="272">
        <v>76</v>
      </c>
      <c r="D22" s="273">
        <v>0</v>
      </c>
      <c r="E22" s="274">
        <v>0</v>
      </c>
      <c r="F22" s="274">
        <v>0</v>
      </c>
      <c r="G22" s="274">
        <v>0</v>
      </c>
      <c r="H22" s="274">
        <v>0</v>
      </c>
      <c r="I22" s="274">
        <v>0</v>
      </c>
      <c r="J22" s="274">
        <v>76</v>
      </c>
      <c r="K22" s="274">
        <v>0</v>
      </c>
      <c r="L22" s="274">
        <v>0</v>
      </c>
      <c r="M22" s="274">
        <v>0</v>
      </c>
      <c r="N22" s="274">
        <v>0</v>
      </c>
      <c r="O22" s="274">
        <v>0</v>
      </c>
      <c r="P22" s="274">
        <v>0</v>
      </c>
      <c r="Q22" s="274">
        <v>0</v>
      </c>
      <c r="R22" s="274"/>
    </row>
    <row r="23" s="264" customFormat="1" ht="40" customHeight="1" spans="1:18">
      <c r="A23" s="270" t="s">
        <v>982</v>
      </c>
      <c r="B23" s="271" t="s">
        <v>983</v>
      </c>
      <c r="C23" s="272">
        <v>3227</v>
      </c>
      <c r="D23" s="273">
        <v>949</v>
      </c>
      <c r="E23" s="274">
        <v>389</v>
      </c>
      <c r="F23" s="274">
        <v>902</v>
      </c>
      <c r="G23" s="274">
        <v>0</v>
      </c>
      <c r="H23" s="274">
        <v>128</v>
      </c>
      <c r="I23" s="274">
        <v>0</v>
      </c>
      <c r="J23" s="274">
        <v>0</v>
      </c>
      <c r="K23" s="274">
        <v>0</v>
      </c>
      <c r="L23" s="274">
        <v>859</v>
      </c>
      <c r="M23" s="274">
        <v>0</v>
      </c>
      <c r="N23" s="274">
        <v>0</v>
      </c>
      <c r="O23" s="274">
        <v>0</v>
      </c>
      <c r="P23" s="274">
        <v>0</v>
      </c>
      <c r="Q23" s="274">
        <v>0</v>
      </c>
      <c r="R23" s="274"/>
    </row>
    <row r="24" s="264" customFormat="1" ht="40" customHeight="1" spans="1:18">
      <c r="A24" s="270" t="s">
        <v>984</v>
      </c>
      <c r="B24" s="271" t="s">
        <v>985</v>
      </c>
      <c r="C24" s="272">
        <v>2522</v>
      </c>
      <c r="D24" s="273">
        <v>0</v>
      </c>
      <c r="E24" s="276">
        <v>0</v>
      </c>
      <c r="F24" s="276">
        <v>0</v>
      </c>
      <c r="G24" s="276">
        <v>0</v>
      </c>
      <c r="H24" s="276">
        <v>0</v>
      </c>
      <c r="I24" s="276">
        <v>0</v>
      </c>
      <c r="J24" s="276">
        <v>0</v>
      </c>
      <c r="K24" s="276">
        <v>0</v>
      </c>
      <c r="L24" s="276">
        <v>0</v>
      </c>
      <c r="M24" s="276">
        <v>0</v>
      </c>
      <c r="N24" s="276">
        <v>0</v>
      </c>
      <c r="O24" s="276">
        <v>0</v>
      </c>
      <c r="P24" s="276">
        <v>0</v>
      </c>
      <c r="Q24" s="274">
        <v>2522</v>
      </c>
      <c r="R24" s="276"/>
    </row>
    <row r="25" s="264" customFormat="1" ht="40" customHeight="1" spans="1:18">
      <c r="A25" s="270">
        <v>232</v>
      </c>
      <c r="B25" s="271" t="s">
        <v>986</v>
      </c>
      <c r="C25" s="272">
        <v>7378</v>
      </c>
      <c r="D25" s="274"/>
      <c r="E25" s="274"/>
      <c r="F25" s="274"/>
      <c r="G25" s="274"/>
      <c r="H25" s="274"/>
      <c r="I25" s="274"/>
      <c r="J25" s="274"/>
      <c r="K25" s="274"/>
      <c r="L25" s="274"/>
      <c r="M25" s="274"/>
      <c r="N25" s="274">
        <v>7378</v>
      </c>
      <c r="O25" s="274"/>
      <c r="P25" s="274"/>
      <c r="Q25" s="274"/>
      <c r="R25" s="274"/>
    </row>
    <row r="26" s="264" customFormat="1" ht="40" customHeight="1" spans="1:18">
      <c r="A26" s="277">
        <v>233</v>
      </c>
      <c r="B26" s="271" t="s">
        <v>987</v>
      </c>
      <c r="C26" s="272">
        <v>7</v>
      </c>
      <c r="D26" s="276"/>
      <c r="E26" s="276"/>
      <c r="F26" s="276"/>
      <c r="G26" s="276"/>
      <c r="H26" s="276"/>
      <c r="I26" s="276"/>
      <c r="J26" s="276"/>
      <c r="K26" s="276"/>
      <c r="L26" s="276"/>
      <c r="M26" s="276"/>
      <c r="N26" s="276">
        <v>7</v>
      </c>
      <c r="O26" s="274"/>
      <c r="P26" s="274"/>
      <c r="Q26" s="276"/>
      <c r="R26" s="276"/>
    </row>
    <row r="27" s="264" customFormat="1" ht="40" customHeight="1" spans="1:18">
      <c r="A27" s="278"/>
      <c r="B27" s="261" t="s">
        <v>668</v>
      </c>
      <c r="C27" s="272">
        <v>252146</v>
      </c>
      <c r="D27" s="279">
        <v>33280</v>
      </c>
      <c r="E27" s="279">
        <v>23423</v>
      </c>
      <c r="F27" s="279">
        <v>68508</v>
      </c>
      <c r="G27" s="279">
        <v>0</v>
      </c>
      <c r="H27" s="279">
        <v>72607</v>
      </c>
      <c r="I27" s="279">
        <v>679</v>
      </c>
      <c r="J27" s="279">
        <v>479</v>
      </c>
      <c r="K27" s="279">
        <v>0</v>
      </c>
      <c r="L27" s="279">
        <v>42375</v>
      </c>
      <c r="M27" s="279">
        <v>888</v>
      </c>
      <c r="N27" s="279">
        <v>7385</v>
      </c>
      <c r="O27" s="279">
        <v>0</v>
      </c>
      <c r="P27" s="279">
        <v>0</v>
      </c>
      <c r="Q27" s="279">
        <v>2522</v>
      </c>
      <c r="R27" s="279">
        <v>0</v>
      </c>
    </row>
    <row r="28" customHeight="1" spans="3:3">
      <c r="C28" s="280"/>
    </row>
    <row r="29" customHeight="1" spans="3:3">
      <c r="C29" s="280"/>
    </row>
    <row r="30" customHeight="1" spans="3:3">
      <c r="C30" s="280"/>
    </row>
    <row r="31" customHeight="1" spans="3:3">
      <c r="C31" s="280"/>
    </row>
    <row r="32" customHeight="1" spans="3:3">
      <c r="C32" s="280"/>
    </row>
  </sheetData>
  <mergeCells count="1">
    <mergeCell ref="A2:R2"/>
  </mergeCells>
  <pageMargins left="0.511805555555556" right="0.511805555555556" top="0.629861111111111" bottom="0.432638888888889" header="0.5" footer="0.5"/>
  <pageSetup paperSize="9" scale="56" fitToHeight="0" orientation="portrait" horizontalDpi="600"/>
  <headerFooter>
    <oddFooter>&amp;C&amp;26第 &amp;P+49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tabColor rgb="FF92D050"/>
    <pageSetUpPr fitToPage="1"/>
  </sheetPr>
  <dimension ref="A1:H30"/>
  <sheetViews>
    <sheetView showGridLines="0" showZeros="0" workbookViewId="0">
      <pane xSplit="2" ySplit="5" topLeftCell="C6" activePane="bottomRight" state="frozen"/>
      <selection/>
      <selection pane="topRight"/>
      <selection pane="bottomLeft"/>
      <selection pane="bottomRight" activeCell="K17" sqref="K17"/>
    </sheetView>
  </sheetViews>
  <sheetFormatPr defaultColWidth="9" defaultRowHeight="15.75" outlineLevelCol="7"/>
  <cols>
    <col min="1" max="1" width="15.375" style="83" customWidth="1"/>
    <col min="2" max="2" width="40.625" style="83" customWidth="1"/>
    <col min="3" max="5" width="16.375" style="83" customWidth="1"/>
    <col min="6" max="16384" width="9" style="83"/>
  </cols>
  <sheetData>
    <row r="1" s="83" customFormat="1" ht="20" customHeight="1" spans="1:7">
      <c r="A1" s="89" t="s">
        <v>988</v>
      </c>
      <c r="C1" s="90"/>
      <c r="D1" s="90"/>
      <c r="G1" s="91"/>
    </row>
    <row r="2" s="84" customFormat="1" ht="30" customHeight="1" spans="1:8">
      <c r="A2" s="92" t="s">
        <v>989</v>
      </c>
      <c r="B2" s="92"/>
      <c r="C2" s="92"/>
      <c r="D2" s="92"/>
      <c r="E2" s="92"/>
      <c r="F2" s="164"/>
      <c r="G2" s="164"/>
      <c r="H2" s="164"/>
    </row>
    <row r="3" s="83" customFormat="1" ht="20" customHeight="1" spans="1:8">
      <c r="A3" s="94"/>
      <c r="B3" s="83" t="str">
        <f>""</f>
        <v/>
      </c>
      <c r="C3" s="90"/>
      <c r="D3" s="90"/>
      <c r="E3" s="32" t="s">
        <v>2</v>
      </c>
      <c r="G3" s="91"/>
      <c r="H3" s="91"/>
    </row>
    <row r="4" s="83" customFormat="1" ht="20" customHeight="1" spans="1:5">
      <c r="A4" s="246" t="s">
        <v>681</v>
      </c>
      <c r="B4" s="247" t="s">
        <v>755</v>
      </c>
      <c r="C4" s="229" t="s">
        <v>7</v>
      </c>
      <c r="D4" s="229" t="s">
        <v>816</v>
      </c>
      <c r="E4" s="248" t="s">
        <v>817</v>
      </c>
    </row>
    <row r="5" s="83" customFormat="1" ht="20" customHeight="1" spans="1:5">
      <c r="A5" s="249"/>
      <c r="B5" s="250"/>
      <c r="C5" s="229"/>
      <c r="D5" s="229"/>
      <c r="E5" s="229"/>
    </row>
    <row r="6" s="83" customFormat="1" ht="30" customHeight="1" spans="1:5">
      <c r="A6" s="251"/>
      <c r="B6" s="252" t="s">
        <v>581</v>
      </c>
      <c r="C6" s="235"/>
      <c r="D6" s="239"/>
      <c r="E6" s="253" t="str">
        <f t="shared" ref="E6:E11" si="0">IF(AND(C6&lt;&gt;0,D6&lt;&gt;0),D6/C6,"")</f>
        <v/>
      </c>
    </row>
    <row r="7" s="83" customFormat="1" ht="30" customHeight="1" spans="1:5">
      <c r="A7" s="251">
        <v>1030146</v>
      </c>
      <c r="B7" s="252" t="s">
        <v>582</v>
      </c>
      <c r="C7" s="235"/>
      <c r="D7" s="239"/>
      <c r="E7" s="253" t="str">
        <f t="shared" si="0"/>
        <v/>
      </c>
    </row>
    <row r="8" s="83" customFormat="1" ht="30" customHeight="1" spans="1:5">
      <c r="A8" s="251">
        <v>1030147</v>
      </c>
      <c r="B8" s="252" t="s">
        <v>583</v>
      </c>
      <c r="C8" s="235"/>
      <c r="D8" s="239"/>
      <c r="E8" s="253" t="str">
        <f t="shared" si="0"/>
        <v/>
      </c>
    </row>
    <row r="9" s="83" customFormat="1" ht="30" customHeight="1" spans="1:5">
      <c r="A9" s="251">
        <v>1030148</v>
      </c>
      <c r="B9" s="252" t="s">
        <v>584</v>
      </c>
      <c r="C9" s="232">
        <f>SUM(C10:C13)</f>
        <v>3413</v>
      </c>
      <c r="D9" s="232">
        <f>SUM(D10:D13)</f>
        <v>19522</v>
      </c>
      <c r="E9" s="254">
        <f t="shared" si="0"/>
        <v>5.72</v>
      </c>
    </row>
    <row r="10" s="83" customFormat="1" ht="24" customHeight="1" spans="1:5">
      <c r="A10" s="251">
        <v>103014801</v>
      </c>
      <c r="B10" s="255" t="s">
        <v>585</v>
      </c>
      <c r="C10" s="235">
        <v>3530</v>
      </c>
      <c r="D10" s="239">
        <v>19357</v>
      </c>
      <c r="E10" s="253">
        <f t="shared" si="0"/>
        <v>5.484</v>
      </c>
    </row>
    <row r="11" s="83" customFormat="1" ht="24" customHeight="1" spans="1:5">
      <c r="A11" s="251">
        <v>103014802</v>
      </c>
      <c r="B11" s="256" t="s">
        <v>586</v>
      </c>
      <c r="C11" s="235">
        <v>154</v>
      </c>
      <c r="D11" s="239">
        <v>165</v>
      </c>
      <c r="E11" s="253">
        <f t="shared" si="0"/>
        <v>1.071</v>
      </c>
    </row>
    <row r="12" s="83" customFormat="1" ht="24" customHeight="1" spans="1:5">
      <c r="A12" s="251">
        <v>103014898</v>
      </c>
      <c r="B12" s="257" t="s">
        <v>990</v>
      </c>
      <c r="C12" s="235">
        <v>-271</v>
      </c>
      <c r="D12" s="239"/>
      <c r="E12" s="253"/>
    </row>
    <row r="13" s="83" customFormat="1" ht="24" customHeight="1" spans="1:5">
      <c r="A13" s="251">
        <v>103014899</v>
      </c>
      <c r="B13" s="255" t="s">
        <v>991</v>
      </c>
      <c r="C13" s="235"/>
      <c r="D13" s="239"/>
      <c r="E13" s="253" t="str">
        <f t="shared" ref="E13:E20" si="1">IF(AND(C13&lt;&gt;0,D13&lt;&gt;0),D13/C13,"")</f>
        <v/>
      </c>
    </row>
    <row r="14" s="83" customFormat="1" ht="30" customHeight="1" spans="1:5">
      <c r="A14" s="251">
        <v>1030150</v>
      </c>
      <c r="B14" s="252" t="s">
        <v>588</v>
      </c>
      <c r="C14" s="235"/>
      <c r="D14" s="239"/>
      <c r="E14" s="253" t="str">
        <f t="shared" si="1"/>
        <v/>
      </c>
    </row>
    <row r="15" s="83" customFormat="1" ht="30" customHeight="1" spans="1:5">
      <c r="A15" s="251">
        <v>1030155</v>
      </c>
      <c r="B15" s="252" t="s">
        <v>589</v>
      </c>
      <c r="C15" s="235"/>
      <c r="D15" s="235"/>
      <c r="E15" s="253" t="str">
        <f t="shared" si="1"/>
        <v/>
      </c>
    </row>
    <row r="16" s="83" customFormat="1" ht="30" customHeight="1" spans="1:5">
      <c r="A16" s="251">
        <v>1030156</v>
      </c>
      <c r="B16" s="252" t="s">
        <v>590</v>
      </c>
      <c r="C16" s="235"/>
      <c r="D16" s="239"/>
      <c r="E16" s="253" t="str">
        <f t="shared" si="1"/>
        <v/>
      </c>
    </row>
    <row r="17" s="83" customFormat="1" ht="30" customHeight="1" spans="1:5">
      <c r="A17" s="251">
        <v>1030157</v>
      </c>
      <c r="B17" s="252" t="s">
        <v>591</v>
      </c>
      <c r="C17" s="235"/>
      <c r="D17" s="239"/>
      <c r="E17" s="253" t="str">
        <f t="shared" si="1"/>
        <v/>
      </c>
    </row>
    <row r="18" s="83" customFormat="1" ht="30" customHeight="1" spans="1:5">
      <c r="A18" s="251">
        <v>1030158</v>
      </c>
      <c r="B18" s="252" t="s">
        <v>592</v>
      </c>
      <c r="C18" s="235"/>
      <c r="D18" s="235"/>
      <c r="E18" s="253" t="str">
        <f t="shared" si="1"/>
        <v/>
      </c>
    </row>
    <row r="19" s="83" customFormat="1" ht="30" customHeight="1" spans="1:5">
      <c r="A19" s="251">
        <v>1030178</v>
      </c>
      <c r="B19" s="252" t="s">
        <v>593</v>
      </c>
      <c r="C19" s="258">
        <v>315</v>
      </c>
      <c r="D19" s="232">
        <v>270</v>
      </c>
      <c r="E19" s="254">
        <f t="shared" si="1"/>
        <v>0.857</v>
      </c>
    </row>
    <row r="20" s="83" customFormat="1" ht="30" customHeight="1" spans="1:5">
      <c r="A20" s="251">
        <v>10310</v>
      </c>
      <c r="B20" s="259" t="s">
        <v>594</v>
      </c>
      <c r="C20" s="232">
        <f>SUM(C21)</f>
        <v>83</v>
      </c>
      <c r="D20" s="232">
        <f>SUM(D21)</f>
        <v>100</v>
      </c>
      <c r="E20" s="254">
        <f t="shared" si="1"/>
        <v>1.205</v>
      </c>
    </row>
    <row r="21" s="83" customFormat="1" ht="30" customHeight="1" spans="1:5">
      <c r="A21" s="251">
        <v>103109998</v>
      </c>
      <c r="B21" s="260" t="s">
        <v>992</v>
      </c>
      <c r="C21" s="232">
        <v>83</v>
      </c>
      <c r="D21" s="232">
        <v>100</v>
      </c>
      <c r="E21" s="254"/>
    </row>
    <row r="22" s="83" customFormat="1" ht="30" customHeight="1" spans="1:5">
      <c r="A22" s="251"/>
      <c r="B22" s="261" t="s">
        <v>32</v>
      </c>
      <c r="C22" s="232">
        <f>SUM(C6:C9,C14:C19,C20)</f>
        <v>3811</v>
      </c>
      <c r="D22" s="232">
        <f>SUM(D6:D9,D14:D19,D20)</f>
        <v>19892</v>
      </c>
      <c r="E22" s="254">
        <f t="shared" ref="E22:E30" si="2">IF(AND(C22&lt;&gt;0,D22&lt;&gt;0),D22/C22,"")</f>
        <v>5.22</v>
      </c>
    </row>
    <row r="23" s="83" customFormat="1" ht="30" customHeight="1" spans="1:5">
      <c r="A23" s="251">
        <v>110</v>
      </c>
      <c r="B23" s="262" t="s">
        <v>33</v>
      </c>
      <c r="C23" s="232">
        <f>C24</f>
        <v>3084</v>
      </c>
      <c r="D23" s="232">
        <f>D24</f>
        <v>3000</v>
      </c>
      <c r="E23" s="254">
        <f t="shared" si="2"/>
        <v>0.973</v>
      </c>
    </row>
    <row r="24" s="83" customFormat="1" ht="24" customHeight="1" spans="1:5">
      <c r="A24" s="251">
        <v>11004</v>
      </c>
      <c r="B24" s="256" t="s">
        <v>595</v>
      </c>
      <c r="C24" s="235">
        <f>SUM(C25)</f>
        <v>3084</v>
      </c>
      <c r="D24" s="235">
        <f>SUM(D25)</f>
        <v>3000</v>
      </c>
      <c r="E24" s="253">
        <f t="shared" si="2"/>
        <v>0.973</v>
      </c>
    </row>
    <row r="25" s="83" customFormat="1" ht="24" customHeight="1" spans="1:5">
      <c r="A25" s="251"/>
      <c r="B25" s="256" t="s">
        <v>596</v>
      </c>
      <c r="C25" s="235">
        <v>3084</v>
      </c>
      <c r="D25" s="239">
        <v>3000</v>
      </c>
      <c r="E25" s="253">
        <f t="shared" si="2"/>
        <v>0.973</v>
      </c>
    </row>
    <row r="26" s="83" customFormat="1" ht="24" customHeight="1" spans="1:5">
      <c r="A26" s="251">
        <v>1100603</v>
      </c>
      <c r="B26" s="256" t="s">
        <v>597</v>
      </c>
      <c r="C26" s="235"/>
      <c r="D26" s="239"/>
      <c r="E26" s="253" t="str">
        <f t="shared" si="2"/>
        <v/>
      </c>
    </row>
    <row r="27" s="83" customFormat="1" ht="30" customHeight="1" spans="1:5">
      <c r="A27" s="251">
        <v>1100802</v>
      </c>
      <c r="B27" s="262" t="s">
        <v>598</v>
      </c>
      <c r="C27" s="232">
        <v>2037</v>
      </c>
      <c r="D27" s="232">
        <v>1845</v>
      </c>
      <c r="E27" s="254">
        <f t="shared" si="2"/>
        <v>0.906</v>
      </c>
    </row>
    <row r="28" s="83" customFormat="1" ht="30" customHeight="1" spans="1:5">
      <c r="A28" s="251">
        <v>11009</v>
      </c>
      <c r="B28" s="262" t="s">
        <v>599</v>
      </c>
      <c r="C28" s="232">
        <v>2387</v>
      </c>
      <c r="D28" s="243"/>
      <c r="E28" s="254" t="str">
        <f t="shared" si="2"/>
        <v/>
      </c>
    </row>
    <row r="29" s="83" customFormat="1" ht="30" customHeight="1" spans="1:5">
      <c r="A29" s="251">
        <v>11011</v>
      </c>
      <c r="B29" s="259" t="s">
        <v>600</v>
      </c>
      <c r="C29" s="232">
        <v>39593</v>
      </c>
      <c r="D29" s="243"/>
      <c r="E29" s="254" t="str">
        <f t="shared" si="2"/>
        <v/>
      </c>
    </row>
    <row r="30" s="83" customFormat="1" ht="30" customHeight="1" spans="1:5">
      <c r="A30" s="251"/>
      <c r="B30" s="261" t="s">
        <v>95</v>
      </c>
      <c r="C30" s="232">
        <f>SUM(C22:C23,C27:C29)</f>
        <v>50912</v>
      </c>
      <c r="D30" s="232">
        <f>SUM(D22:D23,D27:D29)</f>
        <v>24737</v>
      </c>
      <c r="E30" s="254">
        <f t="shared" si="2"/>
        <v>0.486</v>
      </c>
    </row>
  </sheetData>
  <mergeCells count="6">
    <mergeCell ref="A2:E2"/>
    <mergeCell ref="A4:A5"/>
    <mergeCell ref="B4:B5"/>
    <mergeCell ref="C4:C5"/>
    <mergeCell ref="D4:D5"/>
    <mergeCell ref="E4:E5"/>
  </mergeCells>
  <dataValidations count="2">
    <dataValidation type="textLength" operator="lessThanOrEqual" allowBlank="1" showInputMessage="1" showErrorMessage="1" errorTitle="提示" error="此处最多只能输入 [20] 个字符。" sqref="C4:D4 E4">
      <formula1>20</formula1>
    </dataValidation>
    <dataValidation type="custom" allowBlank="1" showInputMessage="1" showErrorMessage="1" errorTitle="提示" error="对不起，此处只能输入数字。" sqref="C10 D10 C11 D11 C12 D12 C19 D19 C20:D20 C21:D21 C22:D22 C23:D23 C24:D24 C29:D29 C30:D30 C25:C26 D25:D26 C13:D18 C6:D9 C27:D28">
      <formula1>OR(C6="",ISNUMBER(C6))</formula1>
    </dataValidation>
  </dataValidations>
  <printOptions horizontalCentered="1"/>
  <pageMargins left="0.511805555555556" right="0.511805555555556" top="0.393055555555556" bottom="0.393055555555556" header="0.196527777777778" footer="0.196527777777778"/>
  <pageSetup paperSize="9" scale="82" fitToHeight="0" orientation="portrait" useFirstPageNumber="1" horizontalDpi="600"/>
  <headerFooter alignWithMargins="0">
    <oddFooter>&amp;C第 &amp;P+49 页</oddFooter>
  </headerFooter>
  <ignoredErrors>
    <ignoredError sqref="B3" unlockedFormula="1"/>
  </ignoredError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tabColor rgb="FF00B050"/>
    <pageSetUpPr fitToPage="1"/>
  </sheetPr>
  <dimension ref="A1:H94"/>
  <sheetViews>
    <sheetView showZeros="0" workbookViewId="0">
      <pane xSplit="2" ySplit="5" topLeftCell="C7" activePane="bottomRight" state="frozen"/>
      <selection/>
      <selection pane="topRight"/>
      <selection pane="bottomLeft"/>
      <selection pane="bottomRight" activeCell="J71" sqref="J71"/>
    </sheetView>
  </sheetViews>
  <sheetFormatPr defaultColWidth="9" defaultRowHeight="15.75" outlineLevelCol="7"/>
  <cols>
    <col min="1" max="1" width="9.75" style="187" customWidth="1"/>
    <col min="2" max="2" width="43.25" style="226" customWidth="1"/>
    <col min="3" max="5" width="16.375" style="187" customWidth="1"/>
    <col min="6" max="16384" width="9" style="187"/>
  </cols>
  <sheetData>
    <row r="1" s="83" customFormat="1" ht="20" customHeight="1" spans="1:7">
      <c r="A1" s="89" t="s">
        <v>993</v>
      </c>
      <c r="C1" s="90"/>
      <c r="D1" s="90"/>
      <c r="G1" s="91"/>
    </row>
    <row r="2" s="84" customFormat="1" ht="30" customHeight="1" spans="1:8">
      <c r="A2" s="93" t="s">
        <v>994</v>
      </c>
      <c r="B2" s="93"/>
      <c r="C2" s="93"/>
      <c r="D2" s="93"/>
      <c r="E2" s="93"/>
      <c r="F2" s="227"/>
      <c r="G2" s="227"/>
      <c r="H2" s="227"/>
    </row>
    <row r="3" s="83" customFormat="1" ht="21" customHeight="1" spans="1:8">
      <c r="A3" s="94"/>
      <c r="B3" s="83">
        <v>0</v>
      </c>
      <c r="C3" s="90"/>
      <c r="D3" s="90"/>
      <c r="E3" s="91" t="s">
        <v>876</v>
      </c>
      <c r="G3" s="91"/>
      <c r="H3" s="91"/>
    </row>
    <row r="4" s="187" customFormat="1" ht="20" customHeight="1" spans="1:5">
      <c r="A4" s="178" t="s">
        <v>995</v>
      </c>
      <c r="B4" s="228" t="s">
        <v>996</v>
      </c>
      <c r="C4" s="229" t="s">
        <v>7</v>
      </c>
      <c r="D4" s="229" t="s">
        <v>816</v>
      </c>
      <c r="E4" s="229" t="s">
        <v>817</v>
      </c>
    </row>
    <row r="5" s="187" customFormat="1" ht="20" customHeight="1" spans="1:5">
      <c r="A5" s="180"/>
      <c r="B5" s="230"/>
      <c r="C5" s="229"/>
      <c r="D5" s="229"/>
      <c r="E5" s="229"/>
    </row>
    <row r="6" s="187" customFormat="1" ht="28" customHeight="1" spans="1:5">
      <c r="A6" s="221">
        <v>207</v>
      </c>
      <c r="B6" s="231" t="s">
        <v>997</v>
      </c>
      <c r="C6" s="232">
        <f>SUM(C7,C11)</f>
        <v>1</v>
      </c>
      <c r="D6" s="232">
        <f>SUM(D7,D11)</f>
        <v>1</v>
      </c>
      <c r="E6" s="233">
        <f t="shared" ref="E6:E17" si="0">IF(AND(C6&lt;&gt;0,D6&lt;&gt;0),D6/C6,"")</f>
        <v>1</v>
      </c>
    </row>
    <row r="7" s="187" customFormat="1" ht="28" customHeight="1" spans="1:5">
      <c r="A7" s="221">
        <v>20707</v>
      </c>
      <c r="B7" s="231" t="s">
        <v>604</v>
      </c>
      <c r="C7" s="232">
        <f>SUM(C8:C10)</f>
        <v>1</v>
      </c>
      <c r="D7" s="232">
        <f>SUM(D8:D10)</f>
        <v>1</v>
      </c>
      <c r="E7" s="233">
        <f t="shared" si="0"/>
        <v>1</v>
      </c>
    </row>
    <row r="8" s="187" customFormat="1" ht="28" customHeight="1" spans="1:5">
      <c r="A8" s="221">
        <v>2070701</v>
      </c>
      <c r="B8" s="234" t="s">
        <v>605</v>
      </c>
      <c r="C8" s="235">
        <v>1</v>
      </c>
      <c r="D8" s="235">
        <v>1</v>
      </c>
      <c r="E8" s="236">
        <f t="shared" si="0"/>
        <v>1</v>
      </c>
    </row>
    <row r="9" s="187" customFormat="1" ht="28" customHeight="1" spans="1:5">
      <c r="A9" s="221">
        <v>2070702</v>
      </c>
      <c r="B9" s="234" t="s">
        <v>606</v>
      </c>
      <c r="C9" s="235"/>
      <c r="D9" s="185"/>
      <c r="E9" s="236" t="str">
        <f t="shared" si="0"/>
        <v/>
      </c>
    </row>
    <row r="10" s="187" customFormat="1" ht="28" customHeight="1" spans="1:5">
      <c r="A10" s="221">
        <v>2070799</v>
      </c>
      <c r="B10" s="234" t="s">
        <v>607</v>
      </c>
      <c r="C10" s="235"/>
      <c r="D10" s="185"/>
      <c r="E10" s="236" t="str">
        <f t="shared" si="0"/>
        <v/>
      </c>
    </row>
    <row r="11" s="187" customFormat="1" ht="28" customHeight="1" spans="1:5">
      <c r="A11" s="221"/>
      <c r="B11" s="231" t="s">
        <v>608</v>
      </c>
      <c r="C11" s="232">
        <f>SUM(C12)</f>
        <v>0</v>
      </c>
      <c r="D11" s="232">
        <f>SUM(D12)</f>
        <v>0</v>
      </c>
      <c r="E11" s="233" t="str">
        <f t="shared" si="0"/>
        <v/>
      </c>
    </row>
    <row r="12" s="187" customFormat="1" ht="28" customHeight="1" spans="1:5">
      <c r="A12" s="221"/>
      <c r="B12" s="234" t="s">
        <v>609</v>
      </c>
      <c r="C12" s="235"/>
      <c r="D12" s="185"/>
      <c r="E12" s="236" t="str">
        <f t="shared" si="0"/>
        <v/>
      </c>
    </row>
    <row r="13" s="187" customFormat="1" ht="28" customHeight="1" spans="1:5">
      <c r="A13" s="221">
        <v>208</v>
      </c>
      <c r="B13" s="237" t="s">
        <v>998</v>
      </c>
      <c r="C13" s="232">
        <f>C14</f>
        <v>340</v>
      </c>
      <c r="D13" s="232">
        <f>D14</f>
        <v>0</v>
      </c>
      <c r="E13" s="233" t="str">
        <f t="shared" si="0"/>
        <v/>
      </c>
    </row>
    <row r="14" s="187" customFormat="1" ht="28" customHeight="1" spans="1:5">
      <c r="A14" s="221">
        <v>20822</v>
      </c>
      <c r="B14" s="237" t="s">
        <v>612</v>
      </c>
      <c r="C14" s="232">
        <f>SUM(C15:C17)</f>
        <v>340</v>
      </c>
      <c r="D14" s="232">
        <f>SUM(D15:D17)</f>
        <v>0</v>
      </c>
      <c r="E14" s="233" t="str">
        <f t="shared" si="0"/>
        <v/>
      </c>
    </row>
    <row r="15" s="187" customFormat="1" ht="28" customHeight="1" spans="1:5">
      <c r="A15" s="221">
        <v>2082201</v>
      </c>
      <c r="B15" s="238" t="s">
        <v>613</v>
      </c>
      <c r="C15" s="235">
        <v>283</v>
      </c>
      <c r="D15" s="239"/>
      <c r="E15" s="236" t="str">
        <f t="shared" si="0"/>
        <v/>
      </c>
    </row>
    <row r="16" s="187" customFormat="1" ht="28" customHeight="1" spans="1:5">
      <c r="A16" s="221">
        <v>2082202</v>
      </c>
      <c r="B16" s="238" t="s">
        <v>614</v>
      </c>
      <c r="C16" s="235">
        <v>57</v>
      </c>
      <c r="D16" s="239"/>
      <c r="E16" s="236" t="str">
        <f t="shared" si="0"/>
        <v/>
      </c>
    </row>
    <row r="17" s="187" customFormat="1" ht="28" customHeight="1" spans="1:5">
      <c r="A17" s="221">
        <v>2082299</v>
      </c>
      <c r="B17" s="238" t="s">
        <v>615</v>
      </c>
      <c r="C17" s="235"/>
      <c r="D17" s="239"/>
      <c r="E17" s="236" t="str">
        <f t="shared" si="0"/>
        <v/>
      </c>
    </row>
    <row r="18" s="187" customFormat="1" ht="28" customHeight="1" spans="1:5">
      <c r="A18" s="221">
        <v>211</v>
      </c>
      <c r="B18" s="237" t="s">
        <v>999</v>
      </c>
      <c r="C18" s="232"/>
      <c r="D18" s="232"/>
      <c r="E18" s="233" t="str">
        <f t="shared" ref="E18:E61" si="1">IF(AND(C18&lt;&gt;0,D18&lt;&gt;0),D18/C18,"")</f>
        <v/>
      </c>
    </row>
    <row r="19" s="187" customFormat="1" ht="28" customHeight="1" spans="1:5">
      <c r="A19" s="221">
        <v>212</v>
      </c>
      <c r="B19" s="237" t="s">
        <v>1000</v>
      </c>
      <c r="C19" s="232">
        <f>SUM(C20+C41)</f>
        <v>4027</v>
      </c>
      <c r="D19" s="232">
        <f>SUM(D20+D41)</f>
        <v>17319</v>
      </c>
      <c r="E19" s="233">
        <f t="shared" si="1"/>
        <v>4.301</v>
      </c>
    </row>
    <row r="20" s="187" customFormat="1" ht="28" customHeight="1" spans="1:5">
      <c r="A20" s="221">
        <v>21208</v>
      </c>
      <c r="B20" s="237" t="s">
        <v>1001</v>
      </c>
      <c r="C20" s="232">
        <f>SUM(C21:C34)</f>
        <v>3807</v>
      </c>
      <c r="D20" s="232">
        <f>SUM(D21:D34)</f>
        <v>17049</v>
      </c>
      <c r="E20" s="233">
        <f t="shared" si="1"/>
        <v>4.478</v>
      </c>
    </row>
    <row r="21" s="187" customFormat="1" ht="28" customHeight="1" spans="1:5">
      <c r="A21" s="221">
        <v>2120801</v>
      </c>
      <c r="B21" s="238" t="s">
        <v>621</v>
      </c>
      <c r="C21" s="235"/>
      <c r="D21" s="239">
        <v>1800</v>
      </c>
      <c r="E21" s="236" t="str">
        <f t="shared" si="1"/>
        <v/>
      </c>
    </row>
    <row r="22" s="187" customFormat="1" ht="28" customHeight="1" spans="1:5">
      <c r="A22" s="221">
        <v>2120802</v>
      </c>
      <c r="B22" s="238" t="s">
        <v>622</v>
      </c>
      <c r="C22" s="235"/>
      <c r="D22" s="239"/>
      <c r="E22" s="236" t="str">
        <f t="shared" si="1"/>
        <v/>
      </c>
    </row>
    <row r="23" s="187" customFormat="1" ht="28" customHeight="1" spans="1:5">
      <c r="A23" s="221">
        <v>2120803</v>
      </c>
      <c r="B23" s="238" t="s">
        <v>623</v>
      </c>
      <c r="C23" s="235">
        <v>1180</v>
      </c>
      <c r="D23" s="239"/>
      <c r="E23" s="236" t="str">
        <f t="shared" si="1"/>
        <v/>
      </c>
    </row>
    <row r="24" s="187" customFormat="1" ht="28" customHeight="1" spans="1:5">
      <c r="A24" s="221">
        <v>2120804</v>
      </c>
      <c r="B24" s="238" t="s">
        <v>624</v>
      </c>
      <c r="C24" s="235">
        <v>70</v>
      </c>
      <c r="D24" s="239"/>
      <c r="E24" s="236" t="str">
        <f t="shared" si="1"/>
        <v/>
      </c>
    </row>
    <row r="25" s="187" customFormat="1" ht="28" customHeight="1" spans="1:5">
      <c r="A25" s="221">
        <v>2120805</v>
      </c>
      <c r="B25" s="238" t="s">
        <v>625</v>
      </c>
      <c r="C25" s="235">
        <v>0</v>
      </c>
      <c r="D25" s="239"/>
      <c r="E25" s="236" t="str">
        <f t="shared" si="1"/>
        <v/>
      </c>
    </row>
    <row r="26" s="187" customFormat="1" ht="28" customHeight="1" spans="1:5">
      <c r="A26" s="221">
        <v>2120806</v>
      </c>
      <c r="B26" s="238" t="s">
        <v>626</v>
      </c>
      <c r="C26" s="235">
        <v>73</v>
      </c>
      <c r="D26" s="239">
        <v>2200</v>
      </c>
      <c r="E26" s="236">
        <f t="shared" si="1"/>
        <v>30.137</v>
      </c>
    </row>
    <row r="27" s="187" customFormat="1" ht="28" customHeight="1" spans="1:5">
      <c r="A27" s="221">
        <v>2120807</v>
      </c>
      <c r="B27" s="234" t="s">
        <v>1002</v>
      </c>
      <c r="C27" s="235"/>
      <c r="D27" s="239"/>
      <c r="E27" s="236" t="str">
        <f t="shared" si="1"/>
        <v/>
      </c>
    </row>
    <row r="28" s="187" customFormat="1" ht="28" customHeight="1" spans="1:5">
      <c r="A28" s="221">
        <v>2120814</v>
      </c>
      <c r="B28" s="234" t="s">
        <v>1003</v>
      </c>
      <c r="C28" s="235">
        <v>2399</v>
      </c>
      <c r="D28" s="239">
        <v>2823</v>
      </c>
      <c r="E28" s="236">
        <f t="shared" si="1"/>
        <v>1.177</v>
      </c>
    </row>
    <row r="29" s="187" customFormat="1" ht="28" customHeight="1" spans="1:5">
      <c r="A29" s="221">
        <v>2120815</v>
      </c>
      <c r="B29" s="234" t="s">
        <v>1004</v>
      </c>
      <c r="C29" s="235">
        <v>60</v>
      </c>
      <c r="D29" s="239">
        <v>300</v>
      </c>
      <c r="E29" s="236">
        <f t="shared" si="1"/>
        <v>5</v>
      </c>
    </row>
    <row r="30" s="187" customFormat="1" ht="28" customHeight="1" spans="1:5">
      <c r="A30" s="221">
        <v>2120816</v>
      </c>
      <c r="B30" s="234" t="s">
        <v>1005</v>
      </c>
      <c r="C30" s="235">
        <v>25</v>
      </c>
      <c r="D30" s="239">
        <v>200</v>
      </c>
      <c r="E30" s="236">
        <f t="shared" si="1"/>
        <v>8</v>
      </c>
    </row>
    <row r="31" s="187" customFormat="1" ht="28" customHeight="1" spans="1:5">
      <c r="A31" s="221">
        <v>2120810</v>
      </c>
      <c r="B31" s="234" t="s">
        <v>1006</v>
      </c>
      <c r="C31" s="235"/>
      <c r="D31" s="239"/>
      <c r="E31" s="236" t="str">
        <f t="shared" si="1"/>
        <v/>
      </c>
    </row>
    <row r="32" s="187" customFormat="1" ht="28" customHeight="1" spans="1:5">
      <c r="A32" s="221">
        <v>2120811</v>
      </c>
      <c r="B32" s="238" t="s">
        <v>1007</v>
      </c>
      <c r="C32" s="235"/>
      <c r="D32" s="239"/>
      <c r="E32" s="236" t="str">
        <f t="shared" si="1"/>
        <v/>
      </c>
    </row>
    <row r="33" s="187" customFormat="1" ht="28" customHeight="1" spans="1:5">
      <c r="A33" s="221">
        <v>2120813</v>
      </c>
      <c r="B33" s="238" t="s">
        <v>1008</v>
      </c>
      <c r="C33" s="235"/>
      <c r="D33" s="239"/>
      <c r="E33" s="236" t="str">
        <f t="shared" si="1"/>
        <v/>
      </c>
    </row>
    <row r="34" s="187" customFormat="1" ht="28" customHeight="1" spans="1:5">
      <c r="A34" s="221">
        <v>2120899</v>
      </c>
      <c r="B34" s="238" t="s">
        <v>630</v>
      </c>
      <c r="C34" s="235"/>
      <c r="D34" s="239">
        <v>9726</v>
      </c>
      <c r="E34" s="236" t="str">
        <f t="shared" si="1"/>
        <v/>
      </c>
    </row>
    <row r="35" s="187" customFormat="1" ht="28" customHeight="1" spans="1:5">
      <c r="A35" s="221">
        <v>21219</v>
      </c>
      <c r="B35" s="238" t="s">
        <v>1009</v>
      </c>
      <c r="C35" s="235"/>
      <c r="D35" s="235"/>
      <c r="E35" s="236" t="str">
        <f t="shared" si="1"/>
        <v/>
      </c>
    </row>
    <row r="36" s="187" customFormat="1" ht="28" customHeight="1" spans="1:5">
      <c r="A36" s="221">
        <v>2121901</v>
      </c>
      <c r="B36" s="238" t="s">
        <v>621</v>
      </c>
      <c r="C36" s="235"/>
      <c r="D36" s="239"/>
      <c r="E36" s="236" t="str">
        <f t="shared" si="1"/>
        <v/>
      </c>
    </row>
    <row r="37" s="187" customFormat="1" ht="28" customHeight="1" spans="1:5">
      <c r="A37" s="221">
        <v>2121902</v>
      </c>
      <c r="B37" s="238" t="s">
        <v>622</v>
      </c>
      <c r="C37" s="235"/>
      <c r="D37" s="239"/>
      <c r="E37" s="236" t="str">
        <f t="shared" si="1"/>
        <v/>
      </c>
    </row>
    <row r="38" s="187" customFormat="1" ht="28" customHeight="1" spans="1:5">
      <c r="A38" s="221">
        <v>2121999</v>
      </c>
      <c r="B38" s="238" t="s">
        <v>632</v>
      </c>
      <c r="C38" s="235"/>
      <c r="D38" s="239"/>
      <c r="E38" s="236" t="str">
        <f t="shared" si="1"/>
        <v/>
      </c>
    </row>
    <row r="39" s="187" customFormat="1" ht="28" customHeight="1" spans="1:5">
      <c r="A39" s="221">
        <v>2121902</v>
      </c>
      <c r="B39" s="238" t="s">
        <v>1010</v>
      </c>
      <c r="C39" s="235"/>
      <c r="D39" s="239"/>
      <c r="E39" s="236" t="str">
        <f t="shared" si="1"/>
        <v/>
      </c>
    </row>
    <row r="40" s="187" customFormat="1" ht="28" customHeight="1" spans="1:5">
      <c r="A40" s="221">
        <v>21217</v>
      </c>
      <c r="B40" s="238" t="s">
        <v>1011</v>
      </c>
      <c r="C40" s="235"/>
      <c r="D40" s="235"/>
      <c r="E40" s="236" t="str">
        <f t="shared" si="1"/>
        <v/>
      </c>
    </row>
    <row r="41" s="187" customFormat="1" ht="28" customHeight="1" spans="1:5">
      <c r="A41" s="221">
        <v>21214</v>
      </c>
      <c r="B41" s="231" t="s">
        <v>635</v>
      </c>
      <c r="C41" s="232">
        <f>C42+C43</f>
        <v>220</v>
      </c>
      <c r="D41" s="232">
        <f>D42+D43</f>
        <v>270</v>
      </c>
      <c r="E41" s="233">
        <f t="shared" si="1"/>
        <v>1.227</v>
      </c>
    </row>
    <row r="42" s="187" customFormat="1" ht="28" customHeight="1" spans="1:5">
      <c r="A42" s="221">
        <v>2121401</v>
      </c>
      <c r="B42" s="234" t="s">
        <v>636</v>
      </c>
      <c r="C42" s="235">
        <v>206</v>
      </c>
      <c r="D42" s="235">
        <v>248</v>
      </c>
      <c r="E42" s="236">
        <f t="shared" si="1"/>
        <v>1.204</v>
      </c>
    </row>
    <row r="43" s="187" customFormat="1" ht="28" customHeight="1" spans="1:5">
      <c r="A43" s="221">
        <v>2121402</v>
      </c>
      <c r="B43" s="234" t="s">
        <v>637</v>
      </c>
      <c r="C43" s="235">
        <v>14</v>
      </c>
      <c r="D43" s="235">
        <v>22</v>
      </c>
      <c r="E43" s="236">
        <f t="shared" si="1"/>
        <v>1.571</v>
      </c>
    </row>
    <row r="44" s="187" customFormat="1" ht="28" customHeight="1" spans="1:5">
      <c r="A44" s="221">
        <v>213</v>
      </c>
      <c r="B44" s="231" t="s">
        <v>1012</v>
      </c>
      <c r="C44" s="232">
        <f>C45+C50</f>
        <v>0</v>
      </c>
      <c r="D44" s="232">
        <f>D45+D50</f>
        <v>855</v>
      </c>
      <c r="E44" s="236" t="str">
        <f t="shared" ref="E44:E64" si="2">IF(AND(C44&lt;&gt;0,D44&lt;&gt;0),D44/C44,"")</f>
        <v/>
      </c>
    </row>
    <row r="45" s="187" customFormat="1" ht="28" customHeight="1" spans="1:5">
      <c r="A45" s="221">
        <v>21366</v>
      </c>
      <c r="B45" s="237" t="s">
        <v>639</v>
      </c>
      <c r="C45" s="235">
        <f>SUM(C46:C49)</f>
        <v>0</v>
      </c>
      <c r="D45" s="235">
        <f>SUM(D46:D49)</f>
        <v>70</v>
      </c>
      <c r="E45" s="236" t="str">
        <f t="shared" si="2"/>
        <v/>
      </c>
    </row>
    <row r="46" s="187" customFormat="1" ht="28" customHeight="1" spans="1:5">
      <c r="A46" s="221">
        <v>2136601</v>
      </c>
      <c r="B46" s="238" t="s">
        <v>614</v>
      </c>
      <c r="C46" s="235"/>
      <c r="D46" s="235"/>
      <c r="E46" s="236" t="str">
        <f t="shared" si="2"/>
        <v/>
      </c>
    </row>
    <row r="47" s="187" customFormat="1" ht="28" customHeight="1" spans="1:5">
      <c r="A47" s="221">
        <v>2136699</v>
      </c>
      <c r="B47" s="238" t="s">
        <v>640</v>
      </c>
      <c r="C47" s="235"/>
      <c r="D47" s="235">
        <v>70</v>
      </c>
      <c r="E47" s="236" t="str">
        <f t="shared" si="2"/>
        <v/>
      </c>
    </row>
    <row r="48" s="187" customFormat="1" ht="28" customHeight="1" spans="1:5">
      <c r="A48" s="221">
        <v>21369</v>
      </c>
      <c r="B48" s="234" t="s">
        <v>1013</v>
      </c>
      <c r="C48" s="235"/>
      <c r="D48" s="235"/>
      <c r="E48" s="236" t="str">
        <f t="shared" si="2"/>
        <v/>
      </c>
    </row>
    <row r="49" s="187" customFormat="1" ht="28" customHeight="1" spans="1:5">
      <c r="A49" s="221">
        <v>2136999</v>
      </c>
      <c r="B49" s="234" t="s">
        <v>642</v>
      </c>
      <c r="C49" s="235"/>
      <c r="D49" s="235"/>
      <c r="E49" s="236" t="str">
        <f t="shared" si="2"/>
        <v/>
      </c>
    </row>
    <row r="50" s="187" customFormat="1" ht="28" customHeight="1" spans="1:5">
      <c r="A50" s="221">
        <v>21372</v>
      </c>
      <c r="B50" s="237" t="s">
        <v>612</v>
      </c>
      <c r="C50" s="235">
        <f>SUM(C51:C52)</f>
        <v>0</v>
      </c>
      <c r="D50" s="235">
        <f>SUM(D51:D52)</f>
        <v>785</v>
      </c>
      <c r="E50" s="236" t="str">
        <f t="shared" si="2"/>
        <v/>
      </c>
    </row>
    <row r="51" s="187" customFormat="1" ht="28" customHeight="1" spans="1:5">
      <c r="A51" s="221">
        <v>2137201</v>
      </c>
      <c r="B51" s="238" t="s">
        <v>613</v>
      </c>
      <c r="C51" s="235"/>
      <c r="D51" s="239">
        <v>321</v>
      </c>
      <c r="E51" s="236" t="str">
        <f t="shared" si="2"/>
        <v/>
      </c>
    </row>
    <row r="52" s="187" customFormat="1" ht="28" customHeight="1" spans="1:5">
      <c r="A52" s="221">
        <v>2137202</v>
      </c>
      <c r="B52" s="238" t="s">
        <v>614</v>
      </c>
      <c r="C52" s="235"/>
      <c r="D52" s="239">
        <v>464</v>
      </c>
      <c r="E52" s="236" t="str">
        <f t="shared" si="2"/>
        <v/>
      </c>
    </row>
    <row r="53" s="187" customFormat="1" ht="28" customHeight="1" spans="1:5">
      <c r="A53" s="221">
        <v>229</v>
      </c>
      <c r="B53" s="237" t="s">
        <v>1014</v>
      </c>
      <c r="C53" s="232">
        <f>C54+C56+C60</f>
        <v>14626</v>
      </c>
      <c r="D53" s="232">
        <f>D54+D56+D60</f>
        <v>1962</v>
      </c>
      <c r="E53" s="233">
        <f t="shared" si="2"/>
        <v>0.134</v>
      </c>
    </row>
    <row r="54" s="187" customFormat="1" ht="28" customHeight="1" spans="1:5">
      <c r="A54" s="221">
        <v>22904</v>
      </c>
      <c r="B54" s="237" t="s">
        <v>644</v>
      </c>
      <c r="C54" s="232">
        <f>C55</f>
        <v>14100</v>
      </c>
      <c r="D54" s="232"/>
      <c r="E54" s="233" t="str">
        <f t="shared" si="2"/>
        <v/>
      </c>
    </row>
    <row r="55" s="187" customFormat="1" ht="28" customHeight="1" spans="1:5">
      <c r="A55" s="221">
        <v>2290402</v>
      </c>
      <c r="B55" s="238" t="s">
        <v>645</v>
      </c>
      <c r="C55" s="235">
        <v>14100</v>
      </c>
      <c r="D55" s="232"/>
      <c r="E55" s="233" t="str">
        <f t="shared" si="2"/>
        <v/>
      </c>
    </row>
    <row r="56" s="187" customFormat="1" ht="28" customHeight="1" spans="1:5">
      <c r="A56" s="221">
        <v>22908</v>
      </c>
      <c r="B56" s="231" t="s">
        <v>646</v>
      </c>
      <c r="C56" s="232">
        <f>SUM(C57:C59)</f>
        <v>1</v>
      </c>
      <c r="D56" s="232">
        <f>SUM(D57:D59)</f>
        <v>9</v>
      </c>
      <c r="E56" s="233">
        <f t="shared" si="2"/>
        <v>9</v>
      </c>
    </row>
    <row r="57" s="187" customFormat="1" ht="28" customHeight="1" spans="1:5">
      <c r="A57" s="221">
        <v>2290804</v>
      </c>
      <c r="B57" s="234" t="s">
        <v>647</v>
      </c>
      <c r="C57" s="235">
        <v>1</v>
      </c>
      <c r="D57" s="239">
        <v>8</v>
      </c>
      <c r="E57" s="236">
        <f t="shared" si="2"/>
        <v>8</v>
      </c>
    </row>
    <row r="58" s="187" customFormat="1" ht="28" customHeight="1" spans="1:5">
      <c r="A58" s="221">
        <v>2290805</v>
      </c>
      <c r="B58" s="234" t="s">
        <v>648</v>
      </c>
      <c r="C58" s="235"/>
      <c r="D58" s="239"/>
      <c r="E58" s="236" t="str">
        <f t="shared" si="2"/>
        <v/>
      </c>
    </row>
    <row r="59" s="187" customFormat="1" ht="28" customHeight="1" spans="1:5">
      <c r="A59" s="221">
        <v>2290808</v>
      </c>
      <c r="B59" s="234" t="s">
        <v>649</v>
      </c>
      <c r="C59" s="235"/>
      <c r="D59" s="239">
        <v>1</v>
      </c>
      <c r="E59" s="236" t="str">
        <f t="shared" si="2"/>
        <v/>
      </c>
    </row>
    <row r="60" s="187" customFormat="1" ht="28" customHeight="1" spans="1:5">
      <c r="A60" s="221">
        <v>22960</v>
      </c>
      <c r="B60" s="231" t="s">
        <v>1015</v>
      </c>
      <c r="C60" s="232">
        <f>SUM(C61:C67)</f>
        <v>525</v>
      </c>
      <c r="D60" s="232">
        <f>SUM(D61:D67)</f>
        <v>1953</v>
      </c>
      <c r="E60" s="233">
        <f t="shared" si="2"/>
        <v>3.72</v>
      </c>
    </row>
    <row r="61" s="187" customFormat="1" ht="28" customHeight="1" spans="1:5">
      <c r="A61" s="221">
        <v>2296002</v>
      </c>
      <c r="B61" s="234" t="s">
        <v>651</v>
      </c>
      <c r="C61" s="235">
        <v>324</v>
      </c>
      <c r="D61" s="235">
        <v>460</v>
      </c>
      <c r="E61" s="236">
        <f t="shared" si="2"/>
        <v>1.42</v>
      </c>
    </row>
    <row r="62" s="187" customFormat="1" ht="28" customHeight="1" spans="1:5">
      <c r="A62" s="221">
        <v>2296003</v>
      </c>
      <c r="B62" s="234" t="s">
        <v>652</v>
      </c>
      <c r="C62" s="235">
        <v>119</v>
      </c>
      <c r="D62" s="235">
        <v>780</v>
      </c>
      <c r="E62" s="236">
        <f t="shared" si="2"/>
        <v>6.555</v>
      </c>
    </row>
    <row r="63" s="187" customFormat="1" ht="28" customHeight="1" spans="1:5">
      <c r="A63" s="221">
        <v>2296004</v>
      </c>
      <c r="B63" s="234" t="s">
        <v>653</v>
      </c>
      <c r="C63" s="235">
        <v>6</v>
      </c>
      <c r="D63" s="235">
        <v>23</v>
      </c>
      <c r="E63" s="236">
        <f t="shared" si="2"/>
        <v>3.833</v>
      </c>
    </row>
    <row r="64" s="187" customFormat="1" ht="28" customHeight="1" spans="1:5">
      <c r="A64" s="221">
        <v>2296006</v>
      </c>
      <c r="B64" s="234" t="s">
        <v>654</v>
      </c>
      <c r="C64" s="235">
        <v>57</v>
      </c>
      <c r="D64" s="235">
        <v>171</v>
      </c>
      <c r="E64" s="236">
        <f t="shared" si="2"/>
        <v>3</v>
      </c>
    </row>
    <row r="65" s="187" customFormat="1" ht="28" customHeight="1" spans="1:5">
      <c r="A65" s="221">
        <v>2296010</v>
      </c>
      <c r="B65" s="234" t="s">
        <v>1016</v>
      </c>
      <c r="C65" s="235"/>
      <c r="D65" s="235"/>
      <c r="E65" s="236"/>
    </row>
    <row r="66" s="187" customFormat="1" ht="28" customHeight="1" spans="1:5">
      <c r="A66" s="221">
        <v>2296013</v>
      </c>
      <c r="B66" s="234" t="s">
        <v>656</v>
      </c>
      <c r="C66" s="235"/>
      <c r="D66" s="235"/>
      <c r="E66" s="236" t="str">
        <f t="shared" ref="E66:E87" si="3">IF(AND(C66&lt;&gt;0,D66&lt;&gt;0),D66/C66,"")</f>
        <v/>
      </c>
    </row>
    <row r="67" s="187" customFormat="1" ht="28" customHeight="1" spans="1:5">
      <c r="A67" s="221">
        <v>2296099</v>
      </c>
      <c r="B67" s="234" t="s">
        <v>657</v>
      </c>
      <c r="C67" s="240">
        <v>19</v>
      </c>
      <c r="D67" s="240">
        <v>519</v>
      </c>
      <c r="E67" s="236">
        <f t="shared" si="3"/>
        <v>27.316</v>
      </c>
    </row>
    <row r="68" s="187" customFormat="1" ht="28" customHeight="1" spans="1:5">
      <c r="A68" s="221">
        <v>22904</v>
      </c>
      <c r="B68" s="237" t="s">
        <v>1017</v>
      </c>
      <c r="C68" s="232"/>
      <c r="D68" s="232">
        <f>D69</f>
        <v>0</v>
      </c>
      <c r="E68" s="236" t="str">
        <f t="shared" si="3"/>
        <v/>
      </c>
    </row>
    <row r="69" s="187" customFormat="1" ht="28" customHeight="1" spans="1:5">
      <c r="A69" s="221">
        <v>2290402</v>
      </c>
      <c r="B69" s="238" t="s">
        <v>645</v>
      </c>
      <c r="C69" s="235"/>
      <c r="D69" s="235"/>
      <c r="E69" s="236" t="str">
        <f t="shared" si="3"/>
        <v/>
      </c>
    </row>
    <row r="70" s="187" customFormat="1" ht="28" customHeight="1" spans="1:5">
      <c r="A70" s="221">
        <v>232</v>
      </c>
      <c r="B70" s="231" t="s">
        <v>1018</v>
      </c>
      <c r="C70" s="232">
        <f>SUM(C72:C73)</f>
        <v>2237</v>
      </c>
      <c r="D70" s="232">
        <f>SUM(D72:D73)</f>
        <v>4102</v>
      </c>
      <c r="E70" s="233">
        <f t="shared" si="3"/>
        <v>1.834</v>
      </c>
    </row>
    <row r="71" s="187" customFormat="1" ht="28" customHeight="1" spans="1:5">
      <c r="A71" s="221">
        <v>23204</v>
      </c>
      <c r="B71" s="234" t="s">
        <v>1019</v>
      </c>
      <c r="C71" s="235"/>
      <c r="D71" s="235"/>
      <c r="E71" s="236" t="str">
        <f t="shared" si="3"/>
        <v/>
      </c>
    </row>
    <row r="72" s="187" customFormat="1" ht="28" customHeight="1" spans="1:5">
      <c r="A72" s="221">
        <v>2320411</v>
      </c>
      <c r="B72" s="234" t="s">
        <v>662</v>
      </c>
      <c r="C72" s="235">
        <v>1</v>
      </c>
      <c r="D72" s="239">
        <v>722</v>
      </c>
      <c r="E72" s="236">
        <f t="shared" si="3"/>
        <v>722</v>
      </c>
    </row>
    <row r="73" s="187" customFormat="1" ht="28" customHeight="1" spans="1:5">
      <c r="A73" s="221">
        <v>2320498</v>
      </c>
      <c r="B73" s="234" t="s">
        <v>663</v>
      </c>
      <c r="C73" s="235">
        <v>2236</v>
      </c>
      <c r="D73" s="239">
        <v>3380</v>
      </c>
      <c r="E73" s="236">
        <f t="shared" si="3"/>
        <v>1.512</v>
      </c>
    </row>
    <row r="74" s="187" customFormat="1" ht="28" customHeight="1" spans="1:5">
      <c r="A74" s="221">
        <v>233</v>
      </c>
      <c r="B74" s="231" t="s">
        <v>1020</v>
      </c>
      <c r="C74" s="232">
        <f>C75</f>
        <v>40</v>
      </c>
      <c r="D74" s="232">
        <f>D75</f>
        <v>25</v>
      </c>
      <c r="E74" s="233">
        <f t="shared" si="3"/>
        <v>0.625</v>
      </c>
    </row>
    <row r="75" s="187" customFormat="1" ht="28" customHeight="1" spans="1:5">
      <c r="A75" s="221">
        <v>23304</v>
      </c>
      <c r="B75" s="231" t="s">
        <v>665</v>
      </c>
      <c r="C75" s="232">
        <f>SUM(C76:C77)</f>
        <v>40</v>
      </c>
      <c r="D75" s="232">
        <f>SUM(D76:D77)</f>
        <v>25</v>
      </c>
      <c r="E75" s="233">
        <f t="shared" si="3"/>
        <v>0.625</v>
      </c>
    </row>
    <row r="76" s="187" customFormat="1" ht="28" customHeight="1" spans="1:5">
      <c r="A76" s="221">
        <v>2330411</v>
      </c>
      <c r="B76" s="234" t="s">
        <v>1021</v>
      </c>
      <c r="C76" s="235">
        <v>26</v>
      </c>
      <c r="D76" s="239"/>
      <c r="E76" s="233" t="str">
        <f t="shared" si="3"/>
        <v/>
      </c>
    </row>
    <row r="77" s="187" customFormat="1" ht="28" customHeight="1" spans="1:5">
      <c r="A77" s="221">
        <v>2330498</v>
      </c>
      <c r="B77" s="234" t="s">
        <v>1022</v>
      </c>
      <c r="C77" s="235">
        <v>14</v>
      </c>
      <c r="D77" s="239">
        <v>25</v>
      </c>
      <c r="E77" s="233">
        <f t="shared" si="3"/>
        <v>1.786</v>
      </c>
    </row>
    <row r="78" s="187" customFormat="1" ht="28" customHeight="1" spans="1:5">
      <c r="A78" s="221"/>
      <c r="B78" s="241" t="s">
        <v>563</v>
      </c>
      <c r="C78" s="232">
        <f>SUM(C6+C13+C19+C44+C53)+C70+C74</f>
        <v>21271</v>
      </c>
      <c r="D78" s="232">
        <f>SUM(D6+D13+D19+D44+D53)+D70+D74</f>
        <v>24264</v>
      </c>
      <c r="E78" s="233">
        <f t="shared" si="3"/>
        <v>1.141</v>
      </c>
    </row>
    <row r="79" s="187" customFormat="1" ht="28" customHeight="1" spans="1:5">
      <c r="A79" s="221">
        <v>230</v>
      </c>
      <c r="B79" s="231" t="s">
        <v>669</v>
      </c>
      <c r="C79" s="232">
        <f t="shared" ref="C79:C83" si="4">C80</f>
        <v>96</v>
      </c>
      <c r="D79" s="232">
        <f>D80</f>
        <v>473</v>
      </c>
      <c r="E79" s="233">
        <f t="shared" si="3"/>
        <v>4.927</v>
      </c>
    </row>
    <row r="80" s="187" customFormat="1" ht="28" customHeight="1" spans="1:5">
      <c r="A80" s="221">
        <v>23004</v>
      </c>
      <c r="B80" s="231" t="s">
        <v>1023</v>
      </c>
      <c r="C80" s="232">
        <f t="shared" si="4"/>
        <v>96</v>
      </c>
      <c r="D80" s="232">
        <f>SUM(D81:D81)</f>
        <v>473</v>
      </c>
      <c r="E80" s="233">
        <f t="shared" si="3"/>
        <v>4.927</v>
      </c>
    </row>
    <row r="81" s="187" customFormat="1" ht="28" customHeight="1" spans="1:5">
      <c r="A81" s="221">
        <v>2300603</v>
      </c>
      <c r="B81" s="234" t="s">
        <v>672</v>
      </c>
      <c r="C81" s="235">
        <v>96</v>
      </c>
      <c r="D81" s="239">
        <v>473</v>
      </c>
      <c r="E81" s="236">
        <f t="shared" si="3"/>
        <v>4.927</v>
      </c>
    </row>
    <row r="82" s="187" customFormat="1" ht="28" customHeight="1" spans="1:5">
      <c r="A82" s="221">
        <v>23008</v>
      </c>
      <c r="B82" s="242" t="s">
        <v>1024</v>
      </c>
      <c r="C82" s="232">
        <v>2167</v>
      </c>
      <c r="D82" s="243"/>
      <c r="E82" s="233" t="str">
        <f t="shared" si="3"/>
        <v/>
      </c>
    </row>
    <row r="83" s="187" customFormat="1" ht="28" customHeight="1" spans="1:5">
      <c r="A83" s="221">
        <v>231</v>
      </c>
      <c r="B83" s="244" t="s">
        <v>674</v>
      </c>
      <c r="C83" s="232">
        <f t="shared" si="4"/>
        <v>25533</v>
      </c>
      <c r="D83" s="232">
        <f>D84</f>
        <v>0</v>
      </c>
      <c r="E83" s="233" t="str">
        <f t="shared" si="3"/>
        <v/>
      </c>
    </row>
    <row r="84" s="187" customFormat="1" ht="28" customHeight="1" spans="1:5">
      <c r="A84" s="221">
        <v>23104</v>
      </c>
      <c r="B84" s="244" t="s">
        <v>675</v>
      </c>
      <c r="C84" s="232">
        <f>SUM(C85)</f>
        <v>25533</v>
      </c>
      <c r="D84" s="232">
        <f>SUM(D85)</f>
        <v>0</v>
      </c>
      <c r="E84" s="233" t="str">
        <f t="shared" si="3"/>
        <v/>
      </c>
    </row>
    <row r="85" s="187" customFormat="1" ht="28" customHeight="1" spans="1:5">
      <c r="A85" s="221">
        <v>2310411</v>
      </c>
      <c r="B85" s="245" t="s">
        <v>1025</v>
      </c>
      <c r="C85" s="235">
        <v>25533</v>
      </c>
      <c r="D85" s="235"/>
      <c r="E85" s="236" t="str">
        <f t="shared" si="3"/>
        <v/>
      </c>
    </row>
    <row r="86" s="187" customFormat="1" ht="28" customHeight="1" spans="1:5">
      <c r="A86" s="221"/>
      <c r="B86" s="231" t="s">
        <v>576</v>
      </c>
      <c r="C86" s="232">
        <v>1845</v>
      </c>
      <c r="D86" s="232"/>
      <c r="E86" s="233" t="str">
        <f t="shared" si="3"/>
        <v/>
      </c>
    </row>
    <row r="87" s="187" customFormat="1" ht="28" customHeight="1" spans="1:5">
      <c r="A87" s="221"/>
      <c r="B87" s="241" t="s">
        <v>578</v>
      </c>
      <c r="C87" s="232">
        <f>C83+C78+C79+C82+C86</f>
        <v>50912</v>
      </c>
      <c r="D87" s="232">
        <f>D83+D78+D79+D82+D86</f>
        <v>24737</v>
      </c>
      <c r="E87" s="233">
        <f t="shared" si="3"/>
        <v>0.486</v>
      </c>
    </row>
    <row r="88" s="187" customFormat="1" spans="2:2">
      <c r="B88" s="226"/>
    </row>
    <row r="89" s="187" customFormat="1" spans="2:2">
      <c r="B89" s="226"/>
    </row>
    <row r="90" s="187" customFormat="1" spans="2:2">
      <c r="B90" s="226"/>
    </row>
    <row r="91" s="187" customFormat="1" spans="2:2">
      <c r="B91" s="226"/>
    </row>
    <row r="92" s="187" customFormat="1" spans="2:2">
      <c r="B92" s="226"/>
    </row>
    <row r="93" s="187" customFormat="1" spans="2:2">
      <c r="B93" s="226"/>
    </row>
    <row r="94" s="187" customFormat="1" spans="2:2">
      <c r="B94" s="226"/>
    </row>
  </sheetData>
  <autoFilter ref="B5:E94">
    <extLst/>
  </autoFilter>
  <mergeCells count="6">
    <mergeCell ref="A2:E2"/>
    <mergeCell ref="A4:A5"/>
    <mergeCell ref="B4:B5"/>
    <mergeCell ref="C4:C5"/>
    <mergeCell ref="D4:D5"/>
    <mergeCell ref="E4:E5"/>
  </mergeCells>
  <printOptions horizontalCentered="1"/>
  <pageMargins left="0.511805555555556" right="0.511805555555556" top="0.393055555555556" bottom="0.393055555555556" header="0.196527777777778" footer="0.196527777777778"/>
  <pageSetup paperSize="9" scale="84" fitToHeight="0" orientation="portrait" useFirstPageNumber="1" horizontalDpi="600"/>
  <headerFooter alignWithMargins="0">
    <oddFooter>&amp;C第 &amp;P+50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E41"/>
  <sheetViews>
    <sheetView showZeros="0" workbookViewId="0">
      <pane ySplit="5" topLeftCell="A39" activePane="bottomLeft" state="frozen"/>
      <selection/>
      <selection pane="bottomLeft" activeCell="J58" sqref="J58"/>
    </sheetView>
  </sheetViews>
  <sheetFormatPr defaultColWidth="9" defaultRowHeight="15.75" outlineLevelCol="4"/>
  <cols>
    <col min="1" max="1" width="15.625" style="187" customWidth="1"/>
    <col min="2" max="2" width="40" style="187" customWidth="1"/>
    <col min="3" max="5" width="14.25" style="187" customWidth="1"/>
    <col min="6" max="16379" width="9" style="187"/>
  </cols>
  <sheetData>
    <row r="1" s="187" customFormat="1" ht="20" customHeight="1" spans="1:1">
      <c r="A1" s="202" t="s">
        <v>1026</v>
      </c>
    </row>
    <row r="2" s="187" customFormat="1" ht="30" customHeight="1" spans="1:5">
      <c r="A2" s="203" t="s">
        <v>1027</v>
      </c>
      <c r="B2" s="203"/>
      <c r="C2" s="203"/>
      <c r="D2" s="203"/>
      <c r="E2" s="203"/>
    </row>
    <row r="3" s="187" customFormat="1" ht="20" customHeight="1" spans="2:5">
      <c r="B3" s="204"/>
      <c r="C3" s="204"/>
      <c r="D3" s="205" t="s">
        <v>2</v>
      </c>
      <c r="E3" s="206"/>
    </row>
    <row r="4" s="187" customFormat="1" ht="22" customHeight="1" spans="1:5">
      <c r="A4" s="207" t="s">
        <v>3</v>
      </c>
      <c r="B4" s="179" t="s">
        <v>1028</v>
      </c>
      <c r="C4" s="179" t="s">
        <v>7</v>
      </c>
      <c r="D4" s="179" t="s">
        <v>816</v>
      </c>
      <c r="E4" s="179" t="s">
        <v>817</v>
      </c>
    </row>
    <row r="5" s="187" customFormat="1" ht="22" customHeight="1" spans="1:5">
      <c r="A5" s="180"/>
      <c r="B5" s="181"/>
      <c r="C5" s="181"/>
      <c r="D5" s="181"/>
      <c r="E5" s="181"/>
    </row>
    <row r="6" s="187" customFormat="1" ht="28" customHeight="1" spans="1:5">
      <c r="A6" s="221">
        <v>1030601</v>
      </c>
      <c r="B6" s="209" t="s">
        <v>1029</v>
      </c>
      <c r="C6" s="210">
        <f>SUM(C7:C20)</f>
        <v>7</v>
      </c>
      <c r="D6" s="210">
        <f>SUM(D7:D20)</f>
        <v>807</v>
      </c>
      <c r="E6" s="222">
        <f t="shared" ref="E6:E41" si="0">IF(AND(C6&lt;&gt;0,D6&lt;&gt;0),D6/C6,"")</f>
        <v>115.286</v>
      </c>
    </row>
    <row r="7" s="187" customFormat="1" ht="28" customHeight="1" spans="1:5">
      <c r="A7" s="221">
        <v>103060103</v>
      </c>
      <c r="B7" s="209" t="s">
        <v>1030</v>
      </c>
      <c r="C7" s="223"/>
      <c r="D7" s="224"/>
      <c r="E7" s="222" t="str">
        <f t="shared" si="0"/>
        <v/>
      </c>
    </row>
    <row r="8" s="187" customFormat="1" ht="28" customHeight="1" spans="1:5">
      <c r="A8" s="221">
        <v>103060104</v>
      </c>
      <c r="B8" s="209" t="s">
        <v>1031</v>
      </c>
      <c r="C8" s="210"/>
      <c r="D8" s="210"/>
      <c r="E8" s="222" t="str">
        <f t="shared" si="0"/>
        <v/>
      </c>
    </row>
    <row r="9" s="187" customFormat="1" ht="28" customHeight="1" spans="1:5">
      <c r="A9" s="221">
        <v>103060105</v>
      </c>
      <c r="B9" s="209" t="s">
        <v>1032</v>
      </c>
      <c r="C9" s="210"/>
      <c r="D9" s="210"/>
      <c r="E9" s="222" t="str">
        <f t="shared" si="0"/>
        <v/>
      </c>
    </row>
    <row r="10" s="187" customFormat="1" ht="28" customHeight="1" spans="1:5">
      <c r="A10" s="221">
        <v>103060106</v>
      </c>
      <c r="B10" s="209" t="s">
        <v>1033</v>
      </c>
      <c r="C10" s="210"/>
      <c r="D10" s="210"/>
      <c r="E10" s="222" t="str">
        <f t="shared" si="0"/>
        <v/>
      </c>
    </row>
    <row r="11" s="187" customFormat="1" ht="28" customHeight="1" spans="1:5">
      <c r="A11" s="221">
        <v>103060108</v>
      </c>
      <c r="B11" s="209" t="s">
        <v>1034</v>
      </c>
      <c r="C11" s="210"/>
      <c r="D11" s="210"/>
      <c r="E11" s="222" t="str">
        <f t="shared" si="0"/>
        <v/>
      </c>
    </row>
    <row r="12" s="187" customFormat="1" ht="28" customHeight="1" spans="1:5">
      <c r="A12" s="221">
        <v>103060112</v>
      </c>
      <c r="B12" s="209" t="s">
        <v>1035</v>
      </c>
      <c r="C12" s="210"/>
      <c r="D12" s="210"/>
      <c r="E12" s="222" t="str">
        <f t="shared" si="0"/>
        <v/>
      </c>
    </row>
    <row r="13" s="187" customFormat="1" ht="28" customHeight="1" spans="1:5">
      <c r="A13" s="221">
        <v>103060113</v>
      </c>
      <c r="B13" s="209" t="s">
        <v>1036</v>
      </c>
      <c r="C13" s="210"/>
      <c r="D13" s="210"/>
      <c r="E13" s="222" t="str">
        <f t="shared" si="0"/>
        <v/>
      </c>
    </row>
    <row r="14" s="187" customFormat="1" ht="28" customHeight="1" spans="1:5">
      <c r="A14" s="221">
        <v>103060119</v>
      </c>
      <c r="B14" s="209" t="s">
        <v>1037</v>
      </c>
      <c r="C14" s="210"/>
      <c r="D14" s="210"/>
      <c r="E14" s="222" t="str">
        <f t="shared" si="0"/>
        <v/>
      </c>
    </row>
    <row r="15" s="187" customFormat="1" ht="28" customHeight="1" spans="1:5">
      <c r="A15" s="221">
        <v>103060120</v>
      </c>
      <c r="B15" s="209" t="s">
        <v>1038</v>
      </c>
      <c r="C15" s="210"/>
      <c r="D15" s="210"/>
      <c r="E15" s="222" t="str">
        <f t="shared" si="0"/>
        <v/>
      </c>
    </row>
    <row r="16" s="187" customFormat="1" ht="28" customHeight="1" spans="1:5">
      <c r="A16" s="221">
        <v>103060121</v>
      </c>
      <c r="B16" s="209" t="s">
        <v>1039</v>
      </c>
      <c r="C16" s="210"/>
      <c r="D16" s="210"/>
      <c r="E16" s="222" t="str">
        <f t="shared" si="0"/>
        <v/>
      </c>
    </row>
    <row r="17" s="187" customFormat="1" ht="28" customHeight="1" spans="1:5">
      <c r="A17" s="221">
        <v>103060124</v>
      </c>
      <c r="B17" s="209" t="s">
        <v>1040</v>
      </c>
      <c r="C17" s="210"/>
      <c r="D17" s="210"/>
      <c r="E17" s="222" t="str">
        <f t="shared" si="0"/>
        <v/>
      </c>
    </row>
    <row r="18" s="187" customFormat="1" ht="28" customHeight="1" spans="1:5">
      <c r="A18" s="221">
        <v>103060125</v>
      </c>
      <c r="B18" s="209" t="s">
        <v>1041</v>
      </c>
      <c r="C18" s="210"/>
      <c r="D18" s="210"/>
      <c r="E18" s="222" t="str">
        <f t="shared" si="0"/>
        <v/>
      </c>
    </row>
    <row r="19" s="187" customFormat="1" ht="28" customHeight="1" spans="1:5">
      <c r="A19" s="221">
        <v>103060126</v>
      </c>
      <c r="B19" s="209" t="s">
        <v>1042</v>
      </c>
      <c r="C19" s="210"/>
      <c r="D19" s="210"/>
      <c r="E19" s="222" t="str">
        <f t="shared" si="0"/>
        <v/>
      </c>
    </row>
    <row r="20" s="187" customFormat="1" ht="28" customHeight="1" spans="1:5">
      <c r="A20" s="221">
        <v>103060198</v>
      </c>
      <c r="B20" s="209" t="s">
        <v>1043</v>
      </c>
      <c r="C20" s="210">
        <v>7</v>
      </c>
      <c r="D20" s="210">
        <v>807</v>
      </c>
      <c r="E20" s="222">
        <f t="shared" si="0"/>
        <v>115.286</v>
      </c>
    </row>
    <row r="21" s="187" customFormat="1" ht="28" customHeight="1" spans="1:5">
      <c r="A21" s="221">
        <v>1030602</v>
      </c>
      <c r="B21" s="209" t="s">
        <v>1044</v>
      </c>
      <c r="C21" s="210">
        <f>SUM(C22:C25)</f>
        <v>0</v>
      </c>
      <c r="D21" s="210">
        <f>SUM(D22:D25)</f>
        <v>0</v>
      </c>
      <c r="E21" s="222" t="str">
        <f t="shared" si="0"/>
        <v/>
      </c>
    </row>
    <row r="22" s="187" customFormat="1" ht="28" customHeight="1" spans="1:5">
      <c r="A22" s="221">
        <v>106060202</v>
      </c>
      <c r="B22" s="209" t="s">
        <v>1045</v>
      </c>
      <c r="C22" s="210"/>
      <c r="D22" s="210"/>
      <c r="E22" s="222" t="str">
        <f t="shared" si="0"/>
        <v/>
      </c>
    </row>
    <row r="23" s="187" customFormat="1" ht="28" customHeight="1" spans="1:5">
      <c r="A23" s="221">
        <v>106060203</v>
      </c>
      <c r="B23" s="209" t="s">
        <v>1046</v>
      </c>
      <c r="C23" s="210"/>
      <c r="D23" s="210"/>
      <c r="E23" s="222" t="str">
        <f t="shared" si="0"/>
        <v/>
      </c>
    </row>
    <row r="24" s="187" customFormat="1" ht="28" customHeight="1" spans="1:5">
      <c r="A24" s="221">
        <v>106060204</v>
      </c>
      <c r="B24" s="209" t="s">
        <v>1047</v>
      </c>
      <c r="C24" s="210"/>
      <c r="D24" s="210"/>
      <c r="E24" s="222" t="str">
        <f t="shared" si="0"/>
        <v/>
      </c>
    </row>
    <row r="25" s="187" customFormat="1" ht="28" customHeight="1" spans="1:5">
      <c r="A25" s="221">
        <v>106060298</v>
      </c>
      <c r="B25" s="209" t="s">
        <v>1048</v>
      </c>
      <c r="C25" s="210"/>
      <c r="D25" s="210"/>
      <c r="E25" s="222" t="str">
        <f t="shared" si="0"/>
        <v/>
      </c>
    </row>
    <row r="26" s="187" customFormat="1" ht="28" customHeight="1" spans="1:5">
      <c r="A26" s="221">
        <v>1030603</v>
      </c>
      <c r="B26" s="209" t="s">
        <v>1049</v>
      </c>
      <c r="C26" s="210">
        <f>SUM(C27:C31)</f>
        <v>0</v>
      </c>
      <c r="D26" s="210">
        <f>SUM(D27:D31)</f>
        <v>0</v>
      </c>
      <c r="E26" s="222" t="str">
        <f t="shared" si="0"/>
        <v/>
      </c>
    </row>
    <row r="27" s="187" customFormat="1" ht="28" customHeight="1" spans="1:5">
      <c r="A27" s="221">
        <v>103060301</v>
      </c>
      <c r="B27" s="209" t="s">
        <v>1050</v>
      </c>
      <c r="C27" s="210"/>
      <c r="D27" s="210"/>
      <c r="E27" s="222" t="str">
        <f t="shared" si="0"/>
        <v/>
      </c>
    </row>
    <row r="28" s="187" customFormat="1" ht="28" customHeight="1" spans="1:5">
      <c r="A28" s="221">
        <v>103060302</v>
      </c>
      <c r="B28" s="209" t="s">
        <v>1051</v>
      </c>
      <c r="C28" s="210"/>
      <c r="D28" s="210"/>
      <c r="E28" s="222" t="str">
        <f t="shared" si="0"/>
        <v/>
      </c>
    </row>
    <row r="29" s="187" customFormat="1" ht="28" customHeight="1" spans="1:5">
      <c r="A29" s="221">
        <v>103060303</v>
      </c>
      <c r="B29" s="209" t="s">
        <v>1052</v>
      </c>
      <c r="C29" s="210"/>
      <c r="D29" s="210"/>
      <c r="E29" s="222" t="str">
        <f t="shared" si="0"/>
        <v/>
      </c>
    </row>
    <row r="30" s="187" customFormat="1" ht="28" customHeight="1" spans="1:5">
      <c r="A30" s="221">
        <v>103060304</v>
      </c>
      <c r="B30" s="209" t="s">
        <v>1053</v>
      </c>
      <c r="C30" s="210"/>
      <c r="D30" s="210"/>
      <c r="E30" s="222" t="str">
        <f t="shared" si="0"/>
        <v/>
      </c>
    </row>
    <row r="31" s="187" customFormat="1" ht="28" customHeight="1" spans="1:5">
      <c r="A31" s="221">
        <v>103060305</v>
      </c>
      <c r="B31" s="209" t="s">
        <v>1054</v>
      </c>
      <c r="C31" s="210"/>
      <c r="D31" s="210"/>
      <c r="E31" s="222" t="str">
        <f t="shared" si="0"/>
        <v/>
      </c>
    </row>
    <row r="32" s="187" customFormat="1" ht="28" customHeight="1" spans="1:5">
      <c r="A32" s="221">
        <v>1030604</v>
      </c>
      <c r="B32" s="209" t="s">
        <v>1055</v>
      </c>
      <c r="C32" s="210">
        <f>SUM(C33:C35)</f>
        <v>0</v>
      </c>
      <c r="D32" s="210">
        <f>SUM(D33:D35)</f>
        <v>0</v>
      </c>
      <c r="E32" s="222" t="str">
        <f t="shared" si="0"/>
        <v/>
      </c>
    </row>
    <row r="33" s="187" customFormat="1" ht="28" customHeight="1" spans="1:5">
      <c r="A33" s="221">
        <v>103060401</v>
      </c>
      <c r="B33" s="209" t="s">
        <v>1056</v>
      </c>
      <c r="C33" s="210"/>
      <c r="D33" s="210"/>
      <c r="E33" s="222" t="str">
        <f t="shared" si="0"/>
        <v/>
      </c>
    </row>
    <row r="34" s="187" customFormat="1" ht="28" customHeight="1" spans="1:5">
      <c r="A34" s="221">
        <v>103060402</v>
      </c>
      <c r="B34" s="209" t="s">
        <v>1057</v>
      </c>
      <c r="C34" s="210"/>
      <c r="D34" s="210"/>
      <c r="E34" s="222" t="str">
        <f t="shared" si="0"/>
        <v/>
      </c>
    </row>
    <row r="35" s="187" customFormat="1" ht="28" customHeight="1" spans="1:5">
      <c r="A35" s="221">
        <v>103060498</v>
      </c>
      <c r="B35" s="209" t="s">
        <v>1058</v>
      </c>
      <c r="C35" s="210"/>
      <c r="D35" s="210"/>
      <c r="E35" s="222" t="str">
        <f t="shared" si="0"/>
        <v/>
      </c>
    </row>
    <row r="36" s="187" customFormat="1" ht="28" customHeight="1" spans="1:5">
      <c r="A36" s="221">
        <v>1030698</v>
      </c>
      <c r="B36" s="209" t="s">
        <v>1059</v>
      </c>
      <c r="C36" s="210"/>
      <c r="D36" s="210"/>
      <c r="E36" s="222" t="str">
        <f t="shared" si="0"/>
        <v/>
      </c>
    </row>
    <row r="37" s="187" customFormat="1" ht="28" customHeight="1" spans="1:5">
      <c r="A37" s="221"/>
      <c r="B37" s="215" t="s">
        <v>1060</v>
      </c>
      <c r="C37" s="216">
        <f>SUM(C6,C21,C26,C32,C36)</f>
        <v>7</v>
      </c>
      <c r="D37" s="216">
        <f>SUM(D6,D21,D26,D32,D36)</f>
        <v>807</v>
      </c>
      <c r="E37" s="219">
        <f t="shared" si="0"/>
        <v>115.286</v>
      </c>
    </row>
    <row r="38" s="187" customFormat="1" ht="28" customHeight="1" spans="1:5">
      <c r="A38" s="221">
        <v>1100501</v>
      </c>
      <c r="B38" s="209" t="s">
        <v>1061</v>
      </c>
      <c r="C38" s="210">
        <v>9</v>
      </c>
      <c r="D38" s="185">
        <v>9</v>
      </c>
      <c r="E38" s="222">
        <f t="shared" si="0"/>
        <v>1</v>
      </c>
    </row>
    <row r="39" s="187" customFormat="1" ht="28" customHeight="1" spans="1:5">
      <c r="A39" s="221">
        <v>1100801</v>
      </c>
      <c r="B39" s="218" t="s">
        <v>1062</v>
      </c>
      <c r="C39" s="210">
        <v>0</v>
      </c>
      <c r="D39" s="185"/>
      <c r="E39" s="222" t="str">
        <f t="shared" si="0"/>
        <v/>
      </c>
    </row>
    <row r="40" s="187" customFormat="1" ht="28" customHeight="1" spans="1:5">
      <c r="A40" s="221"/>
      <c r="B40" s="209"/>
      <c r="C40" s="210"/>
      <c r="D40" s="185"/>
      <c r="E40" s="222" t="str">
        <f t="shared" si="0"/>
        <v/>
      </c>
    </row>
    <row r="41" s="201" customFormat="1" ht="28" customHeight="1" spans="1:5">
      <c r="A41" s="225"/>
      <c r="B41" s="220" t="s">
        <v>1063</v>
      </c>
      <c r="C41" s="216">
        <f>SUM(C37:C39)</f>
        <v>16</v>
      </c>
      <c r="D41" s="216">
        <f>SUM(D37:D39)</f>
        <v>816</v>
      </c>
      <c r="E41" s="219">
        <f t="shared" si="0"/>
        <v>51</v>
      </c>
    </row>
  </sheetData>
  <autoFilter ref="B5:J41">
    <extLst/>
  </autoFilter>
  <mergeCells count="7">
    <mergeCell ref="A2:E2"/>
    <mergeCell ref="D3:E3"/>
    <mergeCell ref="A4:A5"/>
    <mergeCell ref="B4:B5"/>
    <mergeCell ref="C4:C5"/>
    <mergeCell ref="D4:D5"/>
    <mergeCell ref="E4:E5"/>
  </mergeCells>
  <dataValidations count="1">
    <dataValidation type="textLength" operator="lessThanOrEqual" allowBlank="1" showInputMessage="1" showErrorMessage="1" errorTitle="提示" error="此处最多只能输入 [20] 个字符。" sqref="C4 E4 C5 E5">
      <formula1>20</formula1>
    </dataValidation>
  </dataValidations>
  <printOptions horizontalCentered="1"/>
  <pageMargins left="0.472222222222222" right="0.472222222222222" top="0.393055555555556" bottom="0.393055555555556" header="0.196527777777778" footer="0.196527777777778"/>
  <pageSetup paperSize="9" scale="63" fitToHeight="0" orientation="portrait" useFirstPageNumber="1" horizontalDpi="600"/>
  <headerFooter alignWithMargins="0">
    <oddFooter>&amp;C&amp;22第 &amp;P+53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E41"/>
  <sheetViews>
    <sheetView showZeros="0" workbookViewId="0">
      <pane ySplit="5" topLeftCell="A27" activePane="bottomLeft" state="frozen"/>
      <selection/>
      <selection pane="bottomLeft" activeCell="L35" sqref="L35"/>
    </sheetView>
  </sheetViews>
  <sheetFormatPr defaultColWidth="9" defaultRowHeight="15.75" outlineLevelCol="4"/>
  <cols>
    <col min="1" max="1" width="16.75" style="187" customWidth="1"/>
    <col min="2" max="2" width="39.625" style="187" customWidth="1"/>
    <col min="3" max="3" width="9.625" style="187" customWidth="1"/>
    <col min="4" max="4" width="11.25" style="187" customWidth="1"/>
    <col min="5" max="5" width="7.75" style="187" customWidth="1"/>
    <col min="6" max="16379" width="9" style="187"/>
  </cols>
  <sheetData>
    <row r="1" s="187" customFormat="1" ht="20" customHeight="1" spans="1:1">
      <c r="A1" s="202" t="s">
        <v>1064</v>
      </c>
    </row>
    <row r="2" s="187" customFormat="1" ht="30" customHeight="1" spans="1:5">
      <c r="A2" s="203" t="s">
        <v>1065</v>
      </c>
      <c r="B2" s="203"/>
      <c r="C2" s="203"/>
      <c r="D2" s="203"/>
      <c r="E2" s="203"/>
    </row>
    <row r="3" s="187" customFormat="1" ht="20" customHeight="1" spans="2:5">
      <c r="B3" s="204"/>
      <c r="C3" s="204"/>
      <c r="D3" s="205" t="s">
        <v>2</v>
      </c>
      <c r="E3" s="206"/>
    </row>
    <row r="4" s="187" customFormat="1" ht="22" customHeight="1" spans="1:5">
      <c r="A4" s="207" t="s">
        <v>3</v>
      </c>
      <c r="B4" s="179" t="s">
        <v>1066</v>
      </c>
      <c r="C4" s="179" t="s">
        <v>7</v>
      </c>
      <c r="D4" s="179" t="s">
        <v>816</v>
      </c>
      <c r="E4" s="179" t="s">
        <v>817</v>
      </c>
    </row>
    <row r="5" s="187" customFormat="1" ht="22" customHeight="1" spans="1:5">
      <c r="A5" s="180"/>
      <c r="B5" s="181"/>
      <c r="C5" s="181"/>
      <c r="D5" s="181"/>
      <c r="E5" s="181"/>
    </row>
    <row r="6" s="187" customFormat="1" ht="28" customHeight="1" spans="1:5">
      <c r="A6" s="208">
        <v>208</v>
      </c>
      <c r="B6" s="209" t="s">
        <v>1067</v>
      </c>
      <c r="C6" s="210">
        <f>SUM(C7:C8)</f>
        <v>0</v>
      </c>
      <c r="D6" s="210">
        <f>SUM(D7:D8)</f>
        <v>0</v>
      </c>
      <c r="E6" s="211" t="str">
        <f t="shared" ref="E6:E41" si="0">IF(AND(C6&lt;&gt;0,D6&lt;&gt;0),D6/C6,"")</f>
        <v/>
      </c>
    </row>
    <row r="7" s="187" customFormat="1" ht="28" customHeight="1" spans="1:5">
      <c r="A7" s="208">
        <v>20804</v>
      </c>
      <c r="B7" s="209" t="s">
        <v>1068</v>
      </c>
      <c r="C7" s="210"/>
      <c r="D7" s="210"/>
      <c r="E7" s="211" t="str">
        <f t="shared" si="0"/>
        <v/>
      </c>
    </row>
    <row r="8" s="187" customFormat="1" ht="28" customHeight="1" spans="1:5">
      <c r="A8" s="208">
        <v>2080451</v>
      </c>
      <c r="B8" s="209" t="s">
        <v>1069</v>
      </c>
      <c r="C8" s="210"/>
      <c r="D8" s="210"/>
      <c r="E8" s="211" t="str">
        <f t="shared" si="0"/>
        <v/>
      </c>
    </row>
    <row r="9" s="187" customFormat="1" ht="28" customHeight="1" spans="1:5">
      <c r="A9" s="208">
        <v>223</v>
      </c>
      <c r="B9" s="212" t="s">
        <v>1070</v>
      </c>
      <c r="C9" s="210">
        <f>SUM(C10,C20,C29,C31,C35)</f>
        <v>16</v>
      </c>
      <c r="D9" s="210">
        <f>SUM(D10,D20,D29,D31,D35)</f>
        <v>16</v>
      </c>
      <c r="E9" s="211">
        <f t="shared" si="0"/>
        <v>1</v>
      </c>
    </row>
    <row r="10" s="187" customFormat="1" ht="28" customHeight="1" spans="1:5">
      <c r="A10" s="208">
        <v>22301</v>
      </c>
      <c r="B10" s="209" t="s">
        <v>1071</v>
      </c>
      <c r="C10" s="210">
        <f>SUM(C11:C19)</f>
        <v>9</v>
      </c>
      <c r="D10" s="210">
        <f>SUM(D11:D19)</f>
        <v>9</v>
      </c>
      <c r="E10" s="211">
        <f t="shared" si="0"/>
        <v>1</v>
      </c>
    </row>
    <row r="11" s="187" customFormat="1" ht="28" customHeight="1" spans="1:5">
      <c r="A11" s="208">
        <v>2230101</v>
      </c>
      <c r="B11" s="209" t="s">
        <v>1072</v>
      </c>
      <c r="C11" s="210"/>
      <c r="D11" s="185"/>
      <c r="E11" s="211" t="str">
        <f t="shared" si="0"/>
        <v/>
      </c>
    </row>
    <row r="12" s="187" customFormat="1" ht="28" customHeight="1" spans="1:5">
      <c r="A12" s="208">
        <v>2230102</v>
      </c>
      <c r="B12" s="209" t="s">
        <v>1073</v>
      </c>
      <c r="C12" s="210"/>
      <c r="D12" s="185"/>
      <c r="E12" s="211" t="str">
        <f t="shared" si="0"/>
        <v/>
      </c>
    </row>
    <row r="13" s="187" customFormat="1" ht="28" customHeight="1" spans="1:5">
      <c r="A13" s="208">
        <v>2230103</v>
      </c>
      <c r="B13" s="209" t="s">
        <v>1074</v>
      </c>
      <c r="C13" s="210"/>
      <c r="D13" s="185"/>
      <c r="E13" s="211" t="str">
        <f t="shared" si="0"/>
        <v/>
      </c>
    </row>
    <row r="14" s="187" customFormat="1" ht="28" customHeight="1" spans="1:5">
      <c r="A14" s="208">
        <v>2230104</v>
      </c>
      <c r="B14" s="209" t="s">
        <v>1075</v>
      </c>
      <c r="C14" s="210"/>
      <c r="D14" s="185"/>
      <c r="E14" s="211" t="str">
        <f t="shared" si="0"/>
        <v/>
      </c>
    </row>
    <row r="15" s="187" customFormat="1" ht="28" customHeight="1" spans="1:5">
      <c r="A15" s="208">
        <v>2230105</v>
      </c>
      <c r="B15" s="209" t="s">
        <v>1076</v>
      </c>
      <c r="C15" s="210">
        <v>9</v>
      </c>
      <c r="D15" s="213">
        <v>9</v>
      </c>
      <c r="E15" s="211">
        <f t="shared" si="0"/>
        <v>1</v>
      </c>
    </row>
    <row r="16" s="187" customFormat="1" ht="28" customHeight="1" spans="1:5">
      <c r="A16" s="208">
        <v>2230106</v>
      </c>
      <c r="B16" s="209" t="s">
        <v>1077</v>
      </c>
      <c r="C16" s="210"/>
      <c r="D16" s="185"/>
      <c r="E16" s="211" t="str">
        <f t="shared" si="0"/>
        <v/>
      </c>
    </row>
    <row r="17" s="187" customFormat="1" ht="28" customHeight="1" spans="1:5">
      <c r="A17" s="208">
        <v>2230107</v>
      </c>
      <c r="B17" s="209" t="s">
        <v>1078</v>
      </c>
      <c r="C17" s="210"/>
      <c r="D17" s="185"/>
      <c r="E17" s="211" t="str">
        <f t="shared" si="0"/>
        <v/>
      </c>
    </row>
    <row r="18" s="187" customFormat="1" ht="28" customHeight="1" spans="1:5">
      <c r="A18" s="208">
        <v>2230108</v>
      </c>
      <c r="B18" s="209" t="s">
        <v>1079</v>
      </c>
      <c r="C18" s="210"/>
      <c r="D18" s="185"/>
      <c r="E18" s="211" t="str">
        <f t="shared" si="0"/>
        <v/>
      </c>
    </row>
    <row r="19" s="187" customFormat="1" ht="28" customHeight="1" spans="1:5">
      <c r="A19" s="208">
        <v>2230199</v>
      </c>
      <c r="B19" s="209" t="s">
        <v>1080</v>
      </c>
      <c r="C19" s="210"/>
      <c r="D19" s="185"/>
      <c r="E19" s="211" t="str">
        <f t="shared" si="0"/>
        <v/>
      </c>
    </row>
    <row r="20" s="187" customFormat="1" ht="28" customHeight="1" spans="1:5">
      <c r="A20" s="208">
        <v>22302</v>
      </c>
      <c r="B20" s="209" t="s">
        <v>1081</v>
      </c>
      <c r="C20" s="210">
        <f>SUM(C21:C28)</f>
        <v>0</v>
      </c>
      <c r="D20" s="210">
        <f>SUM(D21:D28)</f>
        <v>0</v>
      </c>
      <c r="E20" s="211" t="str">
        <f t="shared" si="0"/>
        <v/>
      </c>
    </row>
    <row r="21" s="187" customFormat="1" ht="28" customHeight="1" spans="1:5">
      <c r="A21" s="208">
        <v>2230201</v>
      </c>
      <c r="B21" s="209" t="s">
        <v>1082</v>
      </c>
      <c r="C21" s="210"/>
      <c r="D21" s="185"/>
      <c r="E21" s="211" t="str">
        <f t="shared" si="0"/>
        <v/>
      </c>
    </row>
    <row r="22" s="187" customFormat="1" ht="28" customHeight="1" spans="1:5">
      <c r="A22" s="208">
        <v>2230202</v>
      </c>
      <c r="B22" s="209" t="s">
        <v>1083</v>
      </c>
      <c r="C22" s="210"/>
      <c r="D22" s="185"/>
      <c r="E22" s="211" t="str">
        <f t="shared" si="0"/>
        <v/>
      </c>
    </row>
    <row r="23" s="187" customFormat="1" ht="28" customHeight="1" spans="1:5">
      <c r="A23" s="208">
        <v>2230203</v>
      </c>
      <c r="B23" s="209" t="s">
        <v>1084</v>
      </c>
      <c r="C23" s="210"/>
      <c r="D23" s="185"/>
      <c r="E23" s="211" t="str">
        <f t="shared" si="0"/>
        <v/>
      </c>
    </row>
    <row r="24" s="187" customFormat="1" ht="28" customHeight="1" spans="1:5">
      <c r="A24" s="208">
        <v>2230204</v>
      </c>
      <c r="B24" s="209" t="s">
        <v>1085</v>
      </c>
      <c r="C24" s="210"/>
      <c r="D24" s="185"/>
      <c r="E24" s="211" t="str">
        <f t="shared" si="0"/>
        <v/>
      </c>
    </row>
    <row r="25" s="187" customFormat="1" ht="28" customHeight="1" spans="1:5">
      <c r="A25" s="208">
        <v>2230205</v>
      </c>
      <c r="B25" s="209" t="s">
        <v>1086</v>
      </c>
      <c r="C25" s="210"/>
      <c r="D25" s="185"/>
      <c r="E25" s="211" t="str">
        <f t="shared" si="0"/>
        <v/>
      </c>
    </row>
    <row r="26" s="187" customFormat="1" ht="28" customHeight="1" spans="1:5">
      <c r="A26" s="208">
        <v>2230206</v>
      </c>
      <c r="B26" s="209" t="s">
        <v>1087</v>
      </c>
      <c r="C26" s="210"/>
      <c r="D26" s="185"/>
      <c r="E26" s="211" t="str">
        <f t="shared" si="0"/>
        <v/>
      </c>
    </row>
    <row r="27" s="187" customFormat="1" ht="28" customHeight="1" spans="1:5">
      <c r="A27" s="208"/>
      <c r="B27" s="209" t="s">
        <v>1088</v>
      </c>
      <c r="C27" s="210"/>
      <c r="D27" s="185"/>
      <c r="E27" s="211" t="str">
        <f t="shared" si="0"/>
        <v/>
      </c>
    </row>
    <row r="28" s="187" customFormat="1" ht="28" customHeight="1" spans="1:5">
      <c r="A28" s="208">
        <v>2230299</v>
      </c>
      <c r="B28" s="209" t="s">
        <v>1089</v>
      </c>
      <c r="C28" s="210"/>
      <c r="D28" s="185"/>
      <c r="E28" s="211" t="str">
        <f t="shared" si="0"/>
        <v/>
      </c>
    </row>
    <row r="29" s="187" customFormat="1" ht="28" customHeight="1" spans="1:5">
      <c r="A29" s="208">
        <v>22303</v>
      </c>
      <c r="B29" s="209" t="s">
        <v>1090</v>
      </c>
      <c r="C29" s="210">
        <f>SUM(B30)</f>
        <v>0</v>
      </c>
      <c r="D29" s="210">
        <f>SUM(C30)</f>
        <v>0</v>
      </c>
      <c r="E29" s="211" t="str">
        <f t="shared" si="0"/>
        <v/>
      </c>
    </row>
    <row r="30" s="187" customFormat="1" ht="28" customHeight="1" spans="1:5">
      <c r="A30" s="208">
        <v>2230301</v>
      </c>
      <c r="B30" s="209" t="s">
        <v>1091</v>
      </c>
      <c r="C30" s="210"/>
      <c r="D30" s="185"/>
      <c r="E30" s="211" t="str">
        <f t="shared" si="0"/>
        <v/>
      </c>
    </row>
    <row r="31" s="187" customFormat="1" ht="28" customHeight="1" spans="1:5">
      <c r="A31" s="208"/>
      <c r="B31" s="209" t="s">
        <v>1092</v>
      </c>
      <c r="C31" s="210">
        <f>SUM(C32:C34)</f>
        <v>0</v>
      </c>
      <c r="D31" s="210">
        <f>SUM(D32:D34)</f>
        <v>0</v>
      </c>
      <c r="E31" s="211" t="str">
        <f t="shared" si="0"/>
        <v/>
      </c>
    </row>
    <row r="32" s="187" customFormat="1" ht="28" customHeight="1" spans="1:5">
      <c r="A32" s="208"/>
      <c r="B32" s="209" t="s">
        <v>1093</v>
      </c>
      <c r="C32" s="210"/>
      <c r="D32" s="185"/>
      <c r="E32" s="211" t="str">
        <f t="shared" si="0"/>
        <v/>
      </c>
    </row>
    <row r="33" s="187" customFormat="1" ht="28" customHeight="1" spans="1:5">
      <c r="A33" s="208"/>
      <c r="B33" s="209" t="s">
        <v>1094</v>
      </c>
      <c r="C33" s="210"/>
      <c r="D33" s="185"/>
      <c r="E33" s="211" t="str">
        <f t="shared" si="0"/>
        <v/>
      </c>
    </row>
    <row r="34" s="187" customFormat="1" ht="28" customHeight="1" spans="1:5">
      <c r="A34" s="208"/>
      <c r="B34" s="209" t="s">
        <v>1095</v>
      </c>
      <c r="C34" s="210"/>
      <c r="D34" s="185"/>
      <c r="E34" s="211" t="str">
        <f t="shared" si="0"/>
        <v/>
      </c>
    </row>
    <row r="35" s="187" customFormat="1" ht="28" customHeight="1" spans="1:5">
      <c r="A35" s="208">
        <v>22399</v>
      </c>
      <c r="B35" s="212" t="s">
        <v>1096</v>
      </c>
      <c r="C35" s="210">
        <f>SUM(C36)</f>
        <v>7</v>
      </c>
      <c r="D35" s="210">
        <f>SUM(D36)</f>
        <v>7</v>
      </c>
      <c r="E35" s="211">
        <f t="shared" si="0"/>
        <v>1</v>
      </c>
    </row>
    <row r="36" s="187" customFormat="1" ht="28" customHeight="1" spans="1:5">
      <c r="A36" s="208">
        <v>2239999</v>
      </c>
      <c r="B36" s="209" t="s">
        <v>1097</v>
      </c>
      <c r="C36" s="210">
        <v>7</v>
      </c>
      <c r="D36" s="185">
        <v>7</v>
      </c>
      <c r="E36" s="211">
        <f t="shared" si="0"/>
        <v>1</v>
      </c>
    </row>
    <row r="37" s="187" customFormat="1" ht="28" customHeight="1" spans="1:5">
      <c r="A37" s="214"/>
      <c r="B37" s="215" t="s">
        <v>1098</v>
      </c>
      <c r="C37" s="216">
        <f>SUM(C6,C9)</f>
        <v>16</v>
      </c>
      <c r="D37" s="216">
        <f>SUM(D6,D9)</f>
        <v>16</v>
      </c>
      <c r="E37" s="217">
        <f t="shared" si="0"/>
        <v>1</v>
      </c>
    </row>
    <row r="38" s="187" customFormat="1" ht="28" customHeight="1" spans="1:5">
      <c r="A38" s="208">
        <v>2300501</v>
      </c>
      <c r="B38" s="209" t="s">
        <v>1099</v>
      </c>
      <c r="C38" s="210">
        <v>0</v>
      </c>
      <c r="D38" s="185"/>
      <c r="E38" s="211" t="str">
        <f t="shared" si="0"/>
        <v/>
      </c>
    </row>
    <row r="39" s="187" customFormat="1" ht="28" customHeight="1" spans="1:5">
      <c r="A39" s="208">
        <v>2300803</v>
      </c>
      <c r="B39" s="218" t="s">
        <v>1100</v>
      </c>
      <c r="C39" s="210"/>
      <c r="D39" s="185">
        <v>800</v>
      </c>
      <c r="E39" s="211" t="str">
        <f t="shared" si="0"/>
        <v/>
      </c>
    </row>
    <row r="40" s="187" customFormat="1" ht="28" customHeight="1" spans="1:5">
      <c r="A40" s="208">
        <v>2300918</v>
      </c>
      <c r="B40" s="218" t="s">
        <v>1101</v>
      </c>
      <c r="C40" s="210"/>
      <c r="D40" s="185"/>
      <c r="E40" s="211" t="str">
        <f t="shared" si="0"/>
        <v/>
      </c>
    </row>
    <row r="41" s="201" customFormat="1" ht="28" customHeight="1" spans="1:5">
      <c r="A41" s="219"/>
      <c r="B41" s="220" t="s">
        <v>1102</v>
      </c>
      <c r="C41" s="216">
        <f>SUM(C37:C40)</f>
        <v>16</v>
      </c>
      <c r="D41" s="216">
        <f>SUM(D37:D40)</f>
        <v>816</v>
      </c>
      <c r="E41" s="217">
        <f t="shared" si="0"/>
        <v>51</v>
      </c>
    </row>
  </sheetData>
  <autoFilter ref="B5:J41">
    <extLst/>
  </autoFilter>
  <mergeCells count="7">
    <mergeCell ref="A2:E2"/>
    <mergeCell ref="D3:E3"/>
    <mergeCell ref="A4:A5"/>
    <mergeCell ref="B4:B5"/>
    <mergeCell ref="C4:C5"/>
    <mergeCell ref="D4:D5"/>
    <mergeCell ref="E4:E5"/>
  </mergeCells>
  <dataValidations count="1">
    <dataValidation type="textLength" operator="lessThanOrEqual" allowBlank="1" showInputMessage="1" showErrorMessage="1" errorTitle="提示" error="此处最多只能输入 [20] 个字符。" sqref="C4 E4 C5 E5">
      <formula1>20</formula1>
    </dataValidation>
  </dataValidations>
  <printOptions horizontalCentered="1"/>
  <pageMargins left="0.472222222222222" right="0.472222222222222" top="0.393055555555556" bottom="0.393055555555556" header="0.196527777777778" footer="0.196527777777778"/>
  <pageSetup paperSize="9" scale="63" fitToHeight="0" orientation="portrait" useFirstPageNumber="1" horizontalDpi="600"/>
  <headerFooter alignWithMargins="0">
    <oddFooter>&amp;C&amp;22第 &amp;P+53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tabColor rgb="FF00B050"/>
  </sheetPr>
  <dimension ref="A1:H47"/>
  <sheetViews>
    <sheetView showZeros="0" workbookViewId="0">
      <pane ySplit="5" topLeftCell="A6" activePane="bottomLeft" state="frozen"/>
      <selection/>
      <selection pane="bottomLeft" activeCell="H10" sqref="H10"/>
    </sheetView>
  </sheetViews>
  <sheetFormatPr defaultColWidth="8.875" defaultRowHeight="15" outlineLevelCol="7"/>
  <cols>
    <col min="1" max="1" width="11.1083333333333" style="136" customWidth="1"/>
    <col min="2" max="2" width="40.75" style="136" customWidth="1"/>
    <col min="3" max="5" width="17.5" style="136" customWidth="1"/>
    <col min="6" max="16384" width="8.875" style="136"/>
  </cols>
  <sheetData>
    <row r="1" s="83" customFormat="1" ht="20" customHeight="1" spans="1:7">
      <c r="A1" s="89" t="s">
        <v>1103</v>
      </c>
      <c r="C1" s="90"/>
      <c r="D1" s="90"/>
      <c r="G1" s="91"/>
    </row>
    <row r="2" s="84" customFormat="1" ht="30" customHeight="1" spans="1:8">
      <c r="A2" s="92" t="s">
        <v>1104</v>
      </c>
      <c r="B2" s="92"/>
      <c r="C2" s="92"/>
      <c r="D2" s="92"/>
      <c r="E2" s="92"/>
      <c r="F2" s="164"/>
      <c r="G2" s="164"/>
      <c r="H2" s="164"/>
    </row>
    <row r="3" s="83" customFormat="1" ht="20" customHeight="1" spans="1:8">
      <c r="A3" s="94"/>
      <c r="C3" s="90"/>
      <c r="D3" s="90"/>
      <c r="E3" s="32" t="s">
        <v>2</v>
      </c>
      <c r="G3" s="91"/>
      <c r="H3" s="91"/>
    </row>
    <row r="4" s="177" customFormat="1" ht="20" customHeight="1" spans="1:6">
      <c r="A4" s="188" t="s">
        <v>3</v>
      </c>
      <c r="B4" s="178" t="s">
        <v>4</v>
      </c>
      <c r="C4" s="179" t="s">
        <v>1105</v>
      </c>
      <c r="D4" s="179" t="s">
        <v>1106</v>
      </c>
      <c r="E4" s="179" t="s">
        <v>817</v>
      </c>
      <c r="F4" s="187"/>
    </row>
    <row r="5" s="177" customFormat="1" ht="20" customHeight="1" spans="1:6">
      <c r="A5" s="189"/>
      <c r="B5" s="180"/>
      <c r="C5" s="181"/>
      <c r="D5" s="181"/>
      <c r="E5" s="181"/>
      <c r="F5" s="187"/>
    </row>
    <row r="6" s="136" customFormat="1" ht="28" customHeight="1" spans="1:5">
      <c r="A6" s="169">
        <v>10201</v>
      </c>
      <c r="B6" s="190" t="s">
        <v>1107</v>
      </c>
      <c r="C6" s="197">
        <f>SUM(C7:C12)</f>
        <v>20862</v>
      </c>
      <c r="D6" s="197">
        <f>SUM(D7:D12)</f>
        <v>21460</v>
      </c>
      <c r="E6" s="176">
        <f t="shared" ref="E6:E45" si="0">IF(AND(C6&lt;&gt;0,D6&lt;&gt;0),D6/C6,"")</f>
        <v>1.029</v>
      </c>
    </row>
    <row r="7" s="136" customFormat="1" ht="28" customHeight="1" spans="1:5">
      <c r="A7" s="169">
        <v>1020101</v>
      </c>
      <c r="B7" s="184" t="s">
        <v>757</v>
      </c>
      <c r="C7" s="198">
        <v>10005</v>
      </c>
      <c r="D7" s="199">
        <v>9604</v>
      </c>
      <c r="E7" s="186">
        <f t="shared" si="0"/>
        <v>0.96</v>
      </c>
    </row>
    <row r="8" s="136" customFormat="1" ht="28" customHeight="1" spans="1:5">
      <c r="A8" s="169">
        <v>1020103</v>
      </c>
      <c r="B8" s="184" t="s">
        <v>758</v>
      </c>
      <c r="C8" s="198">
        <v>11</v>
      </c>
      <c r="D8" s="199">
        <v>96</v>
      </c>
      <c r="E8" s="186">
        <f t="shared" si="0"/>
        <v>8.727</v>
      </c>
    </row>
    <row r="9" s="136" customFormat="1" ht="28" customHeight="1" spans="1:5">
      <c r="A9" s="169">
        <v>1020102</v>
      </c>
      <c r="B9" s="184" t="s">
        <v>759</v>
      </c>
      <c r="C9" s="199"/>
      <c r="D9" s="199"/>
      <c r="E9" s="186" t="str">
        <f t="shared" si="0"/>
        <v/>
      </c>
    </row>
    <row r="10" s="136" customFormat="1" ht="28" customHeight="1" spans="1:6">
      <c r="A10" s="169">
        <v>1020199</v>
      </c>
      <c r="B10" s="184" t="s">
        <v>760</v>
      </c>
      <c r="C10" s="198"/>
      <c r="D10" s="199">
        <v>1</v>
      </c>
      <c r="E10" s="186" t="str">
        <f t="shared" si="0"/>
        <v/>
      </c>
      <c r="F10" s="187"/>
    </row>
    <row r="11" s="136" customFormat="1" ht="28" customHeight="1" spans="1:5">
      <c r="A11" s="169">
        <v>1101601</v>
      </c>
      <c r="B11" s="184" t="s">
        <v>761</v>
      </c>
      <c r="C11" s="198">
        <v>559</v>
      </c>
      <c r="D11" s="199">
        <v>680</v>
      </c>
      <c r="E11" s="186">
        <f t="shared" si="0"/>
        <v>1.216</v>
      </c>
    </row>
    <row r="12" s="136" customFormat="1" ht="28" customHeight="1" spans="1:5">
      <c r="A12" s="169">
        <v>1101701</v>
      </c>
      <c r="B12" s="184" t="s">
        <v>762</v>
      </c>
      <c r="C12" s="198">
        <v>10287</v>
      </c>
      <c r="D12" s="199">
        <v>11079</v>
      </c>
      <c r="E12" s="186">
        <f t="shared" si="0"/>
        <v>1.077</v>
      </c>
    </row>
    <row r="13" s="136" customFormat="1" ht="28" customHeight="1" spans="1:5">
      <c r="A13" s="169">
        <v>10211</v>
      </c>
      <c r="B13" s="190" t="s">
        <v>1108</v>
      </c>
      <c r="C13" s="197">
        <f>SUM(C14:C18)</f>
        <v>16187</v>
      </c>
      <c r="D13" s="197">
        <f>SUM(D14:D18)</f>
        <v>17349</v>
      </c>
      <c r="E13" s="176">
        <f t="shared" si="0"/>
        <v>1.072</v>
      </c>
    </row>
    <row r="14" s="136" customFormat="1" ht="28" customHeight="1" spans="1:5">
      <c r="A14" s="169">
        <v>1021101</v>
      </c>
      <c r="B14" s="184" t="s">
        <v>757</v>
      </c>
      <c r="C14" s="191">
        <v>15478</v>
      </c>
      <c r="D14" s="199">
        <v>15702</v>
      </c>
      <c r="E14" s="186">
        <f t="shared" si="0"/>
        <v>1.014</v>
      </c>
    </row>
    <row r="15" s="136" customFormat="1" ht="28" customHeight="1" spans="1:5">
      <c r="A15" s="169">
        <v>1021103</v>
      </c>
      <c r="B15" s="184" t="s">
        <v>758</v>
      </c>
      <c r="C15" s="191">
        <v>42</v>
      </c>
      <c r="D15" s="199">
        <v>1016</v>
      </c>
      <c r="E15" s="186">
        <f t="shared" si="0"/>
        <v>24.19</v>
      </c>
    </row>
    <row r="16" s="136" customFormat="1" ht="28" customHeight="1" spans="1:5">
      <c r="A16" s="169">
        <v>1021102</v>
      </c>
      <c r="B16" s="184" t="s">
        <v>759</v>
      </c>
      <c r="C16" s="191">
        <v>667</v>
      </c>
      <c r="D16" s="199">
        <v>100</v>
      </c>
      <c r="E16" s="186">
        <f t="shared" si="0"/>
        <v>0.15</v>
      </c>
    </row>
    <row r="17" s="136" customFormat="1" ht="28" customHeight="1" spans="1:6">
      <c r="A17" s="169">
        <v>1021199</v>
      </c>
      <c r="B17" s="184" t="s">
        <v>760</v>
      </c>
      <c r="C17" s="199"/>
      <c r="D17" s="199"/>
      <c r="E17" s="186" t="str">
        <f t="shared" si="0"/>
        <v/>
      </c>
      <c r="F17" s="187"/>
    </row>
    <row r="18" s="136" customFormat="1" ht="28" customHeight="1" spans="1:6">
      <c r="A18" s="169">
        <v>1101605</v>
      </c>
      <c r="B18" s="184" t="s">
        <v>761</v>
      </c>
      <c r="C18" s="198"/>
      <c r="D18" s="199">
        <v>531</v>
      </c>
      <c r="E18" s="186" t="str">
        <f t="shared" si="0"/>
        <v/>
      </c>
      <c r="F18" s="187"/>
    </row>
    <row r="19" s="136" customFormat="1" ht="28" customHeight="1" spans="1:5">
      <c r="A19" s="169">
        <v>10202</v>
      </c>
      <c r="B19" s="190" t="s">
        <v>1109</v>
      </c>
      <c r="C19" s="197">
        <f>SUM(C20:C25)</f>
        <v>1135</v>
      </c>
      <c r="D19" s="197">
        <f>SUM(D20:D25)</f>
        <v>1609</v>
      </c>
      <c r="E19" s="176">
        <f t="shared" si="0"/>
        <v>1.418</v>
      </c>
    </row>
    <row r="20" s="136" customFormat="1" ht="28" customHeight="1" spans="1:5">
      <c r="A20" s="169">
        <v>1020201</v>
      </c>
      <c r="B20" s="184" t="s">
        <v>757</v>
      </c>
      <c r="C20" s="191">
        <v>845</v>
      </c>
      <c r="D20" s="199">
        <v>769</v>
      </c>
      <c r="E20" s="186">
        <f t="shared" si="0"/>
        <v>0.91</v>
      </c>
    </row>
    <row r="21" s="136" customFormat="1" ht="28" customHeight="1" spans="1:6">
      <c r="A21" s="169">
        <v>1020203</v>
      </c>
      <c r="B21" s="184" t="s">
        <v>758</v>
      </c>
      <c r="C21" s="191">
        <v>3</v>
      </c>
      <c r="D21" s="199">
        <v>1</v>
      </c>
      <c r="E21" s="186">
        <f t="shared" si="0"/>
        <v>0.333</v>
      </c>
      <c r="F21" s="187"/>
    </row>
    <row r="22" s="136" customFormat="1" ht="28" customHeight="1" spans="1:6">
      <c r="A22" s="169">
        <v>1020202</v>
      </c>
      <c r="B22" s="184" t="s">
        <v>759</v>
      </c>
      <c r="C22" s="191"/>
      <c r="D22" s="199"/>
      <c r="E22" s="186" t="str">
        <f t="shared" si="0"/>
        <v/>
      </c>
      <c r="F22" s="187"/>
    </row>
    <row r="23" s="136" customFormat="1" ht="28" customHeight="1" spans="1:6">
      <c r="A23" s="169">
        <v>1020299</v>
      </c>
      <c r="B23" s="184" t="s">
        <v>760</v>
      </c>
      <c r="C23" s="191">
        <v>7</v>
      </c>
      <c r="D23" s="199"/>
      <c r="E23" s="186" t="str">
        <f t="shared" si="0"/>
        <v/>
      </c>
      <c r="F23" s="187"/>
    </row>
    <row r="24" s="136" customFormat="1" ht="28" customHeight="1" spans="1:5">
      <c r="A24" s="169">
        <v>1101602</v>
      </c>
      <c r="B24" s="184" t="s">
        <v>761</v>
      </c>
      <c r="C24" s="198"/>
      <c r="D24" s="199"/>
      <c r="E24" s="186" t="str">
        <f t="shared" si="0"/>
        <v/>
      </c>
    </row>
    <row r="25" s="136" customFormat="1" ht="28" customHeight="1" spans="1:5">
      <c r="A25" s="169">
        <v>1101702</v>
      </c>
      <c r="B25" s="184" t="s">
        <v>762</v>
      </c>
      <c r="C25" s="198">
        <v>280</v>
      </c>
      <c r="D25" s="199">
        <v>839</v>
      </c>
      <c r="E25" s="186">
        <f t="shared" si="0"/>
        <v>2.996</v>
      </c>
    </row>
    <row r="26" s="136" customFormat="1" ht="28" customHeight="1" spans="1:5">
      <c r="A26" s="169"/>
      <c r="B26" s="190" t="s">
        <v>1110</v>
      </c>
      <c r="C26" s="197">
        <f>SUM(C27:C31)</f>
        <v>1506</v>
      </c>
      <c r="D26" s="197">
        <f>SUM(D27:D31)</f>
        <v>1971</v>
      </c>
      <c r="E26" s="176">
        <f t="shared" si="0"/>
        <v>1.309</v>
      </c>
    </row>
    <row r="27" s="136" customFormat="1" ht="28" customHeight="1" spans="1:5">
      <c r="A27" s="169">
        <v>1020401</v>
      </c>
      <c r="B27" s="184" t="s">
        <v>757</v>
      </c>
      <c r="C27" s="198">
        <v>764</v>
      </c>
      <c r="D27" s="199">
        <v>886</v>
      </c>
      <c r="E27" s="186">
        <f t="shared" si="0"/>
        <v>1.16</v>
      </c>
    </row>
    <row r="28" s="136" customFormat="1" ht="28" customHeight="1" spans="1:5">
      <c r="A28" s="169">
        <v>1020403</v>
      </c>
      <c r="B28" s="184" t="s">
        <v>758</v>
      </c>
      <c r="C28" s="198"/>
      <c r="D28" s="199">
        <v>2</v>
      </c>
      <c r="E28" s="186" t="str">
        <f t="shared" si="0"/>
        <v/>
      </c>
    </row>
    <row r="29" s="136" customFormat="1" ht="28" customHeight="1" spans="1:6">
      <c r="A29" s="169">
        <v>1020402</v>
      </c>
      <c r="B29" s="184" t="s">
        <v>759</v>
      </c>
      <c r="C29" s="199"/>
      <c r="D29" s="199"/>
      <c r="E29" s="186" t="str">
        <f t="shared" si="0"/>
        <v/>
      </c>
      <c r="F29" s="187"/>
    </row>
    <row r="30" s="136" customFormat="1" ht="28" customHeight="1" spans="1:6">
      <c r="A30" s="169">
        <v>1020499</v>
      </c>
      <c r="B30" s="184" t="s">
        <v>760</v>
      </c>
      <c r="C30" s="198">
        <v>1</v>
      </c>
      <c r="D30" s="199">
        <v>1</v>
      </c>
      <c r="E30" s="186">
        <f t="shared" si="0"/>
        <v>1</v>
      </c>
      <c r="F30" s="187"/>
    </row>
    <row r="31" s="136" customFormat="1" ht="28" customHeight="1" spans="1:5">
      <c r="A31" s="169">
        <v>1101704</v>
      </c>
      <c r="B31" s="184" t="s">
        <v>771</v>
      </c>
      <c r="C31" s="199">
        <v>741</v>
      </c>
      <c r="D31" s="199">
        <v>1082</v>
      </c>
      <c r="E31" s="186">
        <f t="shared" si="0"/>
        <v>1.46</v>
      </c>
    </row>
    <row r="32" s="136" customFormat="1" ht="28" customHeight="1" spans="1:5">
      <c r="A32" s="169">
        <v>10210</v>
      </c>
      <c r="B32" s="182" t="s">
        <v>766</v>
      </c>
      <c r="C32" s="197">
        <f>SUM(C33:C39)</f>
        <v>10772</v>
      </c>
      <c r="D32" s="197">
        <f>SUM(D33:D39)</f>
        <v>20294</v>
      </c>
      <c r="E32" s="176">
        <f t="shared" si="0"/>
        <v>1.884</v>
      </c>
    </row>
    <row r="33" s="136" customFormat="1" ht="28" customHeight="1" spans="1:5">
      <c r="A33" s="169">
        <v>1021001</v>
      </c>
      <c r="B33" s="184" t="s">
        <v>757</v>
      </c>
      <c r="C33" s="191">
        <v>3007</v>
      </c>
      <c r="D33" s="199">
        <v>3299</v>
      </c>
      <c r="E33" s="186">
        <f t="shared" si="0"/>
        <v>1.097</v>
      </c>
    </row>
    <row r="34" s="136" customFormat="1" ht="28" customHeight="1" spans="1:5">
      <c r="A34" s="169">
        <v>1021003</v>
      </c>
      <c r="B34" s="184" t="s">
        <v>758</v>
      </c>
      <c r="C34" s="191">
        <v>425</v>
      </c>
      <c r="D34" s="199">
        <v>575</v>
      </c>
      <c r="E34" s="186">
        <f t="shared" si="0"/>
        <v>1.353</v>
      </c>
    </row>
    <row r="35" s="136" customFormat="1" ht="28" customHeight="1" spans="1:5">
      <c r="A35" s="169">
        <v>1021002</v>
      </c>
      <c r="B35" s="184" t="s">
        <v>759</v>
      </c>
      <c r="C35" s="191">
        <v>6391</v>
      </c>
      <c r="D35" s="199">
        <v>7332</v>
      </c>
      <c r="E35" s="186">
        <f t="shared" si="0"/>
        <v>1.147</v>
      </c>
    </row>
    <row r="36" s="136" customFormat="1" ht="28" customHeight="1" spans="1:5">
      <c r="A36" s="169">
        <v>1021004</v>
      </c>
      <c r="B36" s="184" t="s">
        <v>767</v>
      </c>
      <c r="C36" s="191">
        <v>949</v>
      </c>
      <c r="D36" s="199">
        <v>621</v>
      </c>
      <c r="E36" s="186">
        <f t="shared" si="0"/>
        <v>0.654</v>
      </c>
    </row>
    <row r="37" s="136" customFormat="1" ht="28" customHeight="1" spans="1:5">
      <c r="A37" s="169">
        <v>1021099</v>
      </c>
      <c r="B37" s="184" t="s">
        <v>768</v>
      </c>
      <c r="C37" s="198"/>
      <c r="D37" s="199">
        <v>345</v>
      </c>
      <c r="E37" s="186" t="str">
        <f t="shared" si="0"/>
        <v/>
      </c>
    </row>
    <row r="38" s="136" customFormat="1" ht="28" customHeight="1" spans="1:5">
      <c r="A38" s="169">
        <v>1101604</v>
      </c>
      <c r="B38" s="184" t="s">
        <v>769</v>
      </c>
      <c r="C38" s="198"/>
      <c r="D38" s="199">
        <v>9</v>
      </c>
      <c r="E38" s="186"/>
    </row>
    <row r="39" s="136" customFormat="1" ht="28" customHeight="1" spans="1:6">
      <c r="A39" s="169">
        <v>1101704</v>
      </c>
      <c r="B39" s="184" t="s">
        <v>1111</v>
      </c>
      <c r="C39" s="198"/>
      <c r="D39" s="199">
        <v>8113</v>
      </c>
      <c r="E39" s="186" t="str">
        <f t="shared" ref="E39:E45" si="1">IF(AND(C39&lt;&gt;0,D39&lt;&gt;0),D39/C39,"")</f>
        <v/>
      </c>
      <c r="F39" s="187"/>
    </row>
    <row r="40" s="136" customFormat="1" ht="28" customHeight="1" spans="1:5">
      <c r="A40" s="169"/>
      <c r="B40" s="196" t="s">
        <v>1112</v>
      </c>
      <c r="C40" s="197">
        <f>SUM(C41:C47)</f>
        <v>50462</v>
      </c>
      <c r="D40" s="197">
        <f>SUM(D41:D47)</f>
        <v>62683</v>
      </c>
      <c r="E40" s="176">
        <f t="shared" si="1"/>
        <v>1.242</v>
      </c>
    </row>
    <row r="41" s="136" customFormat="1" ht="28" customHeight="1" spans="1:5">
      <c r="A41" s="169"/>
      <c r="B41" s="119" t="s">
        <v>1113</v>
      </c>
      <c r="C41" s="199">
        <v>30099</v>
      </c>
      <c r="D41" s="199">
        <f t="shared" ref="D41:D43" si="2">SUM(D7+D14+D20+D27+D33)</f>
        <v>30260</v>
      </c>
      <c r="E41" s="200">
        <f t="shared" si="1"/>
        <v>1.005</v>
      </c>
    </row>
    <row r="42" s="136" customFormat="1" ht="28" customHeight="1" spans="1:5">
      <c r="A42" s="169"/>
      <c r="B42" s="119" t="s">
        <v>1114</v>
      </c>
      <c r="C42" s="199">
        <v>481</v>
      </c>
      <c r="D42" s="199">
        <f t="shared" si="2"/>
        <v>1690</v>
      </c>
      <c r="E42" s="200">
        <f t="shared" si="1"/>
        <v>3.514</v>
      </c>
    </row>
    <row r="43" s="136" customFormat="1" ht="28" customHeight="1" spans="1:5">
      <c r="A43" s="169"/>
      <c r="B43" s="119" t="s">
        <v>1115</v>
      </c>
      <c r="C43" s="199">
        <v>7058</v>
      </c>
      <c r="D43" s="199">
        <f t="shared" si="2"/>
        <v>7432</v>
      </c>
      <c r="E43" s="200">
        <f t="shared" si="1"/>
        <v>1.053</v>
      </c>
    </row>
    <row r="44" s="136" customFormat="1" ht="28" customHeight="1" spans="1:5">
      <c r="A44" s="169"/>
      <c r="B44" s="119" t="s">
        <v>1116</v>
      </c>
      <c r="C44" s="199">
        <v>949</v>
      </c>
      <c r="D44" s="199">
        <f>SUM(D10+D17+D23+D30+D37+D36)</f>
        <v>968</v>
      </c>
      <c r="E44" s="200">
        <f t="shared" si="1"/>
        <v>1.02</v>
      </c>
    </row>
    <row r="45" s="136" customFormat="1" ht="28" customHeight="1" spans="1:5">
      <c r="A45" s="169"/>
      <c r="B45" s="119" t="s">
        <v>1117</v>
      </c>
      <c r="C45" s="199">
        <v>11308</v>
      </c>
      <c r="D45" s="199">
        <f>SUM(D11+D18+D24+D39)</f>
        <v>9324</v>
      </c>
      <c r="E45" s="200">
        <f t="shared" si="1"/>
        <v>0.825</v>
      </c>
    </row>
    <row r="46" s="136" customFormat="1" ht="28" customHeight="1" spans="1:5">
      <c r="A46" s="169"/>
      <c r="B46" s="119" t="s">
        <v>1118</v>
      </c>
      <c r="C46" s="199">
        <v>8</v>
      </c>
      <c r="D46" s="199"/>
      <c r="E46" s="200"/>
    </row>
    <row r="47" s="136" customFormat="1" ht="28" customHeight="1" spans="1:5">
      <c r="A47" s="169"/>
      <c r="B47" s="119" t="s">
        <v>1119</v>
      </c>
      <c r="C47" s="199">
        <v>559</v>
      </c>
      <c r="D47" s="199">
        <f>SUM(D12,D25,D31,D38)</f>
        <v>13009</v>
      </c>
      <c r="E47" s="200">
        <f>IF(AND(C47&lt;&gt;0,D47&lt;&gt;0),D47/C47,"")</f>
        <v>23.272</v>
      </c>
    </row>
  </sheetData>
  <mergeCells count="6">
    <mergeCell ref="A2:E2"/>
    <mergeCell ref="A4:A5"/>
    <mergeCell ref="B4:B5"/>
    <mergeCell ref="C4:C5"/>
    <mergeCell ref="D4:D5"/>
    <mergeCell ref="E4:E5"/>
  </mergeCells>
  <printOptions horizontalCentered="1"/>
  <pageMargins left="0.511805555555556" right="0.511805555555556" top="0.393055555555556" bottom="0.393055555555556" header="0.196527777777778" footer="0.196527777777778"/>
  <pageSetup paperSize="9" scale="80" fitToHeight="0" orientation="portrait" useFirstPageNumber="1" horizontalDpi="600"/>
  <headerFooter alignWithMargins="0">
    <oddFooter>&amp;C第 &amp;P+54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tabColor rgb="FF00B050"/>
  </sheetPr>
  <dimension ref="A1:H76"/>
  <sheetViews>
    <sheetView showZeros="0" workbookViewId="0">
      <selection activeCell="I18" sqref="I18"/>
    </sheetView>
  </sheetViews>
  <sheetFormatPr defaultColWidth="8.875" defaultRowHeight="15.75" outlineLevelCol="7"/>
  <cols>
    <col min="1" max="1" width="12.9833333333333" style="187" customWidth="1"/>
    <col min="2" max="2" width="39.25" style="136" customWidth="1"/>
    <col min="3" max="5" width="17.375" style="136" customWidth="1"/>
    <col min="6" max="16376" width="8.875" style="136"/>
    <col min="16377" max="16384" width="8.875" style="187"/>
  </cols>
  <sheetData>
    <row r="1" s="83" customFormat="1" ht="20" customHeight="1" spans="1:7">
      <c r="A1" s="89" t="s">
        <v>1120</v>
      </c>
      <c r="C1" s="90"/>
      <c r="D1" s="90"/>
      <c r="G1" s="91"/>
    </row>
    <row r="2" s="84" customFormat="1" ht="30" customHeight="1" spans="1:8">
      <c r="A2" s="92" t="s">
        <v>1121</v>
      </c>
      <c r="B2" s="92"/>
      <c r="C2" s="92"/>
      <c r="D2" s="92"/>
      <c r="E2" s="92"/>
      <c r="F2" s="164"/>
      <c r="G2" s="164"/>
      <c r="H2" s="164"/>
    </row>
    <row r="3" s="83" customFormat="1" ht="20" customHeight="1" spans="1:8">
      <c r="A3" s="94"/>
      <c r="C3" s="90"/>
      <c r="D3" s="90"/>
      <c r="E3" s="32" t="s">
        <v>2</v>
      </c>
      <c r="G3" s="91"/>
      <c r="H3" s="91"/>
    </row>
    <row r="4" s="177" customFormat="1" ht="20" customHeight="1" spans="1:6">
      <c r="A4" s="188" t="s">
        <v>3</v>
      </c>
      <c r="B4" s="178" t="s">
        <v>4</v>
      </c>
      <c r="C4" s="179" t="s">
        <v>1105</v>
      </c>
      <c r="D4" s="179" t="s">
        <v>1106</v>
      </c>
      <c r="E4" s="179" t="s">
        <v>817</v>
      </c>
      <c r="F4" s="187"/>
    </row>
    <row r="5" s="177" customFormat="1" ht="20" customHeight="1" spans="1:6">
      <c r="A5" s="189"/>
      <c r="B5" s="180"/>
      <c r="C5" s="181"/>
      <c r="D5" s="181"/>
      <c r="E5" s="181"/>
      <c r="F5" s="187"/>
    </row>
    <row r="6" s="136" customFormat="1" ht="28" customHeight="1" spans="1:5">
      <c r="A6" s="169">
        <v>20901</v>
      </c>
      <c r="B6" s="190" t="s">
        <v>1122</v>
      </c>
      <c r="C6" s="183">
        <f>SUM(C7:C11)</f>
        <v>20906</v>
      </c>
      <c r="D6" s="183">
        <f>SUM(D7:D11)</f>
        <v>21460</v>
      </c>
      <c r="E6" s="176">
        <f t="shared" ref="E6:E41" si="0">IF(AND(C6&lt;&gt;0,D6&lt;&gt;0),D6/C6,"")</f>
        <v>1.026</v>
      </c>
    </row>
    <row r="7" s="136" customFormat="1" ht="28" customHeight="1" spans="1:5">
      <c r="A7" s="169">
        <v>2090101</v>
      </c>
      <c r="B7" s="184" t="s">
        <v>777</v>
      </c>
      <c r="C7" s="191">
        <v>9744</v>
      </c>
      <c r="D7" s="192">
        <v>10465</v>
      </c>
      <c r="E7" s="186">
        <f t="shared" si="0"/>
        <v>1.074</v>
      </c>
    </row>
    <row r="8" s="136" customFormat="1" ht="28" customHeight="1" spans="1:5">
      <c r="A8" s="169">
        <v>2090103</v>
      </c>
      <c r="B8" s="184" t="s">
        <v>1123</v>
      </c>
      <c r="C8" s="191">
        <v>543</v>
      </c>
      <c r="D8" s="192">
        <v>391</v>
      </c>
      <c r="E8" s="186">
        <f t="shared" si="0"/>
        <v>0.72</v>
      </c>
    </row>
    <row r="9" s="136" customFormat="1" ht="28" customHeight="1" spans="1:5">
      <c r="A9" s="169">
        <v>2090199</v>
      </c>
      <c r="B9" s="184" t="s">
        <v>796</v>
      </c>
      <c r="C9" s="191"/>
      <c r="D9" s="192">
        <v>43</v>
      </c>
      <c r="E9" s="186" t="str">
        <f t="shared" si="0"/>
        <v/>
      </c>
    </row>
    <row r="10" s="136" customFormat="1" ht="28" customHeight="1" spans="1:5">
      <c r="A10" s="169">
        <v>2301701</v>
      </c>
      <c r="B10" s="184" t="s">
        <v>1124</v>
      </c>
      <c r="C10" s="191"/>
      <c r="D10" s="192">
        <v>180</v>
      </c>
      <c r="E10" s="186" t="str">
        <f t="shared" si="0"/>
        <v/>
      </c>
    </row>
    <row r="11" s="136" customFormat="1" ht="28" customHeight="1" spans="1:5">
      <c r="A11" s="169">
        <v>2301901</v>
      </c>
      <c r="B11" s="184" t="s">
        <v>1125</v>
      </c>
      <c r="C11" s="185">
        <v>10619</v>
      </c>
      <c r="D11" s="192">
        <v>10381</v>
      </c>
      <c r="E11" s="186">
        <f t="shared" si="0"/>
        <v>0.978</v>
      </c>
    </row>
    <row r="12" s="136" customFormat="1" ht="28" customHeight="1" spans="1:5">
      <c r="A12" s="169">
        <v>20911</v>
      </c>
      <c r="B12" s="190" t="s">
        <v>1126</v>
      </c>
      <c r="C12" s="183">
        <f>SUM(C13:C15)</f>
        <v>14944</v>
      </c>
      <c r="D12" s="183">
        <f>SUM(D13:D15)</f>
        <v>17196</v>
      </c>
      <c r="E12" s="176">
        <f t="shared" si="0"/>
        <v>1.151</v>
      </c>
    </row>
    <row r="13" s="136" customFormat="1" ht="28" customHeight="1" spans="1:5">
      <c r="A13" s="169">
        <v>2091101</v>
      </c>
      <c r="B13" s="184" t="s">
        <v>777</v>
      </c>
      <c r="C13" s="191">
        <v>14934</v>
      </c>
      <c r="D13" s="192">
        <v>17179</v>
      </c>
      <c r="E13" s="186">
        <f t="shared" si="0"/>
        <v>1.15</v>
      </c>
    </row>
    <row r="14" s="136" customFormat="1" ht="28" customHeight="1" spans="1:5">
      <c r="A14" s="169">
        <v>2091199</v>
      </c>
      <c r="B14" s="184" t="s">
        <v>782</v>
      </c>
      <c r="C14" s="191">
        <v>10</v>
      </c>
      <c r="D14" s="192">
        <v>7</v>
      </c>
      <c r="E14" s="186">
        <f t="shared" si="0"/>
        <v>0.7</v>
      </c>
    </row>
    <row r="15" s="136" customFormat="1" ht="28" customHeight="1" spans="1:5">
      <c r="A15" s="169">
        <v>2301705</v>
      </c>
      <c r="B15" s="184" t="s">
        <v>779</v>
      </c>
      <c r="C15" s="185"/>
      <c r="D15" s="192">
        <v>10</v>
      </c>
      <c r="E15" s="186" t="str">
        <f t="shared" si="0"/>
        <v/>
      </c>
    </row>
    <row r="16" s="136" customFormat="1" ht="28" customHeight="1" spans="1:5">
      <c r="A16" s="169">
        <v>20902</v>
      </c>
      <c r="B16" s="190" t="s">
        <v>1127</v>
      </c>
      <c r="C16" s="183">
        <f>SUM(C17:C25)</f>
        <v>1135</v>
      </c>
      <c r="D16" s="183">
        <f>SUM(D17:D25)</f>
        <v>1609</v>
      </c>
      <c r="E16" s="176">
        <f t="shared" si="0"/>
        <v>1.418</v>
      </c>
    </row>
    <row r="17" s="136" customFormat="1" ht="28" customHeight="1" spans="1:5">
      <c r="A17" s="169">
        <v>2090201</v>
      </c>
      <c r="B17" s="184" t="s">
        <v>784</v>
      </c>
      <c r="C17" s="191">
        <v>619</v>
      </c>
      <c r="D17" s="192">
        <v>712</v>
      </c>
      <c r="E17" s="186">
        <f t="shared" si="0"/>
        <v>1.15</v>
      </c>
    </row>
    <row r="18" s="136" customFormat="1" ht="28" customHeight="1" spans="1:5">
      <c r="A18" s="169">
        <v>2090202</v>
      </c>
      <c r="B18" s="193" t="s">
        <v>785</v>
      </c>
      <c r="C18" s="191"/>
      <c r="D18" s="192">
        <v>26</v>
      </c>
      <c r="E18" s="186" t="str">
        <f t="shared" si="0"/>
        <v/>
      </c>
    </row>
    <row r="19" s="136" customFormat="1" ht="28" customHeight="1" spans="1:5">
      <c r="A19" s="169">
        <v>2090206</v>
      </c>
      <c r="B19" s="193" t="s">
        <v>1128</v>
      </c>
      <c r="C19" s="191">
        <v>109</v>
      </c>
      <c r="D19" s="192">
        <v>5</v>
      </c>
      <c r="E19" s="186">
        <f t="shared" si="0"/>
        <v>0.046</v>
      </c>
    </row>
    <row r="20" s="136" customFormat="1" ht="28" customHeight="1" spans="1:5">
      <c r="A20" s="169">
        <v>2090203</v>
      </c>
      <c r="B20" s="193" t="s">
        <v>1129</v>
      </c>
      <c r="C20" s="185"/>
      <c r="D20" s="192">
        <v>86</v>
      </c>
      <c r="E20" s="186" t="str">
        <f t="shared" si="0"/>
        <v/>
      </c>
    </row>
    <row r="21" s="136" customFormat="1" ht="28" customHeight="1" spans="1:5">
      <c r="A21" s="169">
        <v>2090205</v>
      </c>
      <c r="B21" s="184" t="s">
        <v>788</v>
      </c>
      <c r="C21" s="185"/>
      <c r="D21" s="192">
        <v>8</v>
      </c>
      <c r="E21" s="186" t="str">
        <f t="shared" si="0"/>
        <v/>
      </c>
    </row>
    <row r="22" s="136" customFormat="1" ht="28" customHeight="1" spans="1:5">
      <c r="A22" s="169">
        <v>2090210</v>
      </c>
      <c r="B22" s="184" t="s">
        <v>789</v>
      </c>
      <c r="C22" s="194"/>
      <c r="D22" s="192"/>
      <c r="E22" s="186" t="str">
        <f t="shared" si="0"/>
        <v/>
      </c>
    </row>
    <row r="23" s="136" customFormat="1" ht="28" customHeight="1" spans="1:5">
      <c r="A23" s="169">
        <v>2090299</v>
      </c>
      <c r="B23" s="184" t="s">
        <v>790</v>
      </c>
      <c r="C23" s="185"/>
      <c r="D23" s="192">
        <v>2</v>
      </c>
      <c r="E23" s="186" t="str">
        <f t="shared" si="0"/>
        <v/>
      </c>
    </row>
    <row r="24" s="136" customFormat="1" ht="28" customHeight="1" spans="1:5">
      <c r="A24" s="169">
        <v>2301702</v>
      </c>
      <c r="B24" s="184" t="s">
        <v>791</v>
      </c>
      <c r="C24" s="192"/>
      <c r="D24" s="192"/>
      <c r="E24" s="186" t="str">
        <f t="shared" si="0"/>
        <v/>
      </c>
    </row>
    <row r="25" s="136" customFormat="1" ht="28" customHeight="1" spans="1:5">
      <c r="A25" s="169">
        <v>2301902</v>
      </c>
      <c r="B25" s="184" t="s">
        <v>792</v>
      </c>
      <c r="C25" s="192">
        <v>407</v>
      </c>
      <c r="D25" s="192">
        <v>770</v>
      </c>
      <c r="E25" s="186">
        <f t="shared" si="0"/>
        <v>1.892</v>
      </c>
    </row>
    <row r="26" s="136" customFormat="1" ht="28" customHeight="1" spans="1:5">
      <c r="A26" s="169">
        <v>20904</v>
      </c>
      <c r="B26" s="190" t="s">
        <v>1130</v>
      </c>
      <c r="C26" s="183">
        <f>SUM(C27:C30)</f>
        <v>1506</v>
      </c>
      <c r="D26" s="183">
        <f>SUM(D27:D30)</f>
        <v>1971</v>
      </c>
      <c r="E26" s="176">
        <f t="shared" si="0"/>
        <v>1.309</v>
      </c>
    </row>
    <row r="27" s="136" customFormat="1" ht="28" customHeight="1" spans="1:5">
      <c r="A27" s="169">
        <v>2090401</v>
      </c>
      <c r="B27" s="184" t="s">
        <v>794</v>
      </c>
      <c r="C27" s="185">
        <v>741</v>
      </c>
      <c r="D27" s="192">
        <v>1082</v>
      </c>
      <c r="E27" s="186">
        <f t="shared" si="0"/>
        <v>1.46</v>
      </c>
    </row>
    <row r="28" s="136" customFormat="1" ht="28" customHeight="1" spans="1:5">
      <c r="A28" s="169">
        <v>2090402</v>
      </c>
      <c r="B28" s="184" t="s">
        <v>795</v>
      </c>
      <c r="C28" s="194"/>
      <c r="D28" s="192"/>
      <c r="E28" s="186" t="str">
        <f t="shared" si="0"/>
        <v/>
      </c>
    </row>
    <row r="29" s="136" customFormat="1" ht="28" customHeight="1" spans="1:5">
      <c r="A29" s="169">
        <v>2090499</v>
      </c>
      <c r="B29" s="184" t="s">
        <v>796</v>
      </c>
      <c r="C29" s="192"/>
      <c r="D29" s="192"/>
      <c r="E29" s="186" t="str">
        <f t="shared" si="0"/>
        <v/>
      </c>
    </row>
    <row r="30" s="136" customFormat="1" ht="28" customHeight="1" spans="1:5">
      <c r="A30" s="169">
        <v>2301904</v>
      </c>
      <c r="B30" s="184" t="s">
        <v>780</v>
      </c>
      <c r="C30" s="192">
        <v>765</v>
      </c>
      <c r="D30" s="192">
        <v>889</v>
      </c>
      <c r="E30" s="186">
        <f t="shared" si="0"/>
        <v>1.162</v>
      </c>
    </row>
    <row r="31" s="136" customFormat="1" ht="28" customHeight="1" spans="1:5">
      <c r="A31" s="169">
        <v>20910</v>
      </c>
      <c r="B31" s="190" t="s">
        <v>1131</v>
      </c>
      <c r="C31" s="183">
        <f>SUM(C32:C37)</f>
        <v>7542</v>
      </c>
      <c r="D31" s="183">
        <f>SUM(D32:D37)</f>
        <v>22298</v>
      </c>
      <c r="E31" s="176">
        <f t="shared" si="0"/>
        <v>2.957</v>
      </c>
    </row>
    <row r="32" s="136" customFormat="1" ht="28" customHeight="1" spans="1:5">
      <c r="A32" s="169">
        <v>2091001</v>
      </c>
      <c r="B32" s="184" t="s">
        <v>798</v>
      </c>
      <c r="C32" s="191">
        <v>7529</v>
      </c>
      <c r="D32" s="192">
        <v>6554</v>
      </c>
      <c r="E32" s="186">
        <f t="shared" si="0"/>
        <v>0.871</v>
      </c>
    </row>
    <row r="33" s="136" customFormat="1" ht="28" customHeight="1" spans="1:5">
      <c r="A33" s="169">
        <v>2091002</v>
      </c>
      <c r="B33" s="184" t="s">
        <v>799</v>
      </c>
      <c r="C33" s="191"/>
      <c r="D33" s="192">
        <v>1224</v>
      </c>
      <c r="E33" s="186" t="str">
        <f t="shared" si="0"/>
        <v/>
      </c>
    </row>
    <row r="34" s="136" customFormat="1" ht="28" customHeight="1" spans="1:5">
      <c r="A34" s="169">
        <v>2091003</v>
      </c>
      <c r="B34" s="195" t="s">
        <v>800</v>
      </c>
      <c r="C34" s="191">
        <v>13</v>
      </c>
      <c r="D34" s="192">
        <v>325</v>
      </c>
      <c r="E34" s="186">
        <f t="shared" si="0"/>
        <v>25</v>
      </c>
    </row>
    <row r="35" s="136" customFormat="1" ht="28" customHeight="1" spans="1:5">
      <c r="A35" s="169">
        <v>2091099</v>
      </c>
      <c r="B35" s="184" t="s">
        <v>801</v>
      </c>
      <c r="C35" s="192"/>
      <c r="D35" s="192"/>
      <c r="E35" s="186" t="str">
        <f t="shared" si="0"/>
        <v/>
      </c>
    </row>
    <row r="36" s="136" customFormat="1" ht="28" customHeight="1" spans="1:5">
      <c r="A36" s="169"/>
      <c r="B36" s="184" t="s">
        <v>1125</v>
      </c>
      <c r="C36" s="192"/>
      <c r="D36" s="192">
        <v>14185</v>
      </c>
      <c r="E36" s="186"/>
    </row>
    <row r="37" s="136" customFormat="1" ht="28" customHeight="1" spans="1:5">
      <c r="A37" s="169">
        <v>2301704</v>
      </c>
      <c r="B37" s="184" t="s">
        <v>1132</v>
      </c>
      <c r="C37" s="185"/>
      <c r="D37" s="192">
        <v>10</v>
      </c>
      <c r="E37" s="186" t="str">
        <f t="shared" ref="E37:E42" si="1">IF(AND(C37&lt;&gt;0,D37&lt;&gt;0),D37/C37,"")</f>
        <v/>
      </c>
    </row>
    <row r="38" s="136" customFormat="1" ht="28" customHeight="1" spans="1:5">
      <c r="A38" s="169"/>
      <c r="B38" s="196" t="s">
        <v>1133</v>
      </c>
      <c r="C38" s="183">
        <f>SUM(C39:C42)</f>
        <v>46033</v>
      </c>
      <c r="D38" s="183">
        <f>SUM(D39:D42)</f>
        <v>64534</v>
      </c>
      <c r="E38" s="176">
        <f t="shared" si="1"/>
        <v>1.402</v>
      </c>
    </row>
    <row r="39" s="136" customFormat="1" ht="28" customHeight="1" spans="1:5">
      <c r="A39" s="169"/>
      <c r="B39" s="184" t="s">
        <v>794</v>
      </c>
      <c r="C39" s="192">
        <f>SUM(C7+C8+C13+C17+C18+C19+C20+C21+C22+C27+C28+C32+C33+C34)</f>
        <v>34232</v>
      </c>
      <c r="D39" s="192">
        <f>SUM(D7+D8+D13+D17+D18+D19+D20+D21+D22+D27+D28+D32+D33+D34)</f>
        <v>38057</v>
      </c>
      <c r="E39" s="186">
        <f t="shared" si="1"/>
        <v>1.112</v>
      </c>
    </row>
    <row r="40" s="136" customFormat="1" ht="28" customHeight="1" spans="1:5">
      <c r="A40" s="169"/>
      <c r="B40" s="184" t="s">
        <v>782</v>
      </c>
      <c r="C40" s="192">
        <f>SUM(C9+C14+C23+C29+C35)</f>
        <v>10</v>
      </c>
      <c r="D40" s="192">
        <f>SUM(D9+D14+D23+D29+D35)</f>
        <v>52</v>
      </c>
      <c r="E40" s="186">
        <f t="shared" si="1"/>
        <v>5.2</v>
      </c>
    </row>
    <row r="41" s="136" customFormat="1" ht="28" customHeight="1" spans="1:5">
      <c r="A41" s="169"/>
      <c r="B41" s="184" t="s">
        <v>779</v>
      </c>
      <c r="C41" s="192">
        <f>SUM(C10+C15+C24+C37)</f>
        <v>0</v>
      </c>
      <c r="D41" s="192">
        <f>SUM(D10+D15+D24+D37)</f>
        <v>200</v>
      </c>
      <c r="E41" s="186" t="str">
        <f t="shared" si="1"/>
        <v/>
      </c>
    </row>
    <row r="42" s="136" customFormat="1" ht="28" customHeight="1" spans="1:5">
      <c r="A42" s="169"/>
      <c r="B42" s="184" t="s">
        <v>1134</v>
      </c>
      <c r="C42" s="192">
        <f>SUM(C11+C25+C30)</f>
        <v>11791</v>
      </c>
      <c r="D42" s="192">
        <f>SUM(D11+D25+D30+D36)</f>
        <v>26225</v>
      </c>
      <c r="E42" s="186">
        <f t="shared" si="1"/>
        <v>2.224</v>
      </c>
    </row>
    <row r="43" s="136" customFormat="1" ht="15"/>
    <row r="44" s="136" customFormat="1" ht="15"/>
    <row r="45" s="136" customFormat="1" ht="15"/>
    <row r="46" s="136" customFormat="1" ht="15"/>
    <row r="47" s="136" customFormat="1" ht="15"/>
    <row r="48" s="136" customFormat="1" ht="15"/>
    <row r="49" s="136" customFormat="1" ht="15"/>
    <row r="50" s="136" customFormat="1" ht="15"/>
    <row r="51" s="136" customFormat="1" ht="15"/>
    <row r="52" s="136" customFormat="1" ht="15"/>
    <row r="53" s="136" customFormat="1" ht="15"/>
    <row r="54" s="136" customFormat="1" ht="15"/>
    <row r="55" s="136" customFormat="1" ht="15"/>
    <row r="56" s="136" customFormat="1" ht="15"/>
    <row r="57" s="136" customFormat="1" ht="15"/>
    <row r="58" s="136" customFormat="1" ht="15"/>
    <row r="59" s="136" customFormat="1" ht="15"/>
    <row r="60" s="136" customFormat="1" ht="15"/>
    <row r="61" s="136" customFormat="1" ht="15"/>
    <row r="62" s="136" customFormat="1" ht="15"/>
    <row r="63" s="136" customFormat="1" ht="15"/>
    <row r="64" s="136" customFormat="1" ht="15"/>
    <row r="65" s="136" customFormat="1" ht="15"/>
    <row r="66" s="136" customFormat="1" ht="15"/>
    <row r="67" s="136" customFormat="1" ht="15"/>
    <row r="68" s="136" customFormat="1" ht="15"/>
    <row r="69" s="136" customFormat="1" ht="15"/>
    <row r="70" s="136" customFormat="1" ht="15"/>
    <row r="71" s="136" customFormat="1" ht="15"/>
    <row r="72" s="136" customFormat="1" ht="15"/>
    <row r="73" s="136" customFormat="1" ht="15"/>
    <row r="74" s="136" customFormat="1" ht="15"/>
    <row r="75" s="136" customFormat="1" ht="15"/>
    <row r="76" s="136" customFormat="1" ht="15"/>
  </sheetData>
  <mergeCells count="6">
    <mergeCell ref="A2:E2"/>
    <mergeCell ref="A4:A5"/>
    <mergeCell ref="B4:B5"/>
    <mergeCell ref="C4:C5"/>
    <mergeCell ref="D4:D5"/>
    <mergeCell ref="E4:E5"/>
  </mergeCells>
  <printOptions horizontalCentered="1"/>
  <pageMargins left="0.511805555555556" right="0.511805555555556" top="0.393055555555556" bottom="0.393055555555556" header="0.196527777777778" footer="0.196527777777778"/>
  <pageSetup paperSize="9" scale="80" fitToHeight="0" orientation="portrait" useFirstPageNumber="1" horizontalDpi="600"/>
  <headerFooter alignWithMargins="0">
    <oddFooter>&amp;C第 &amp;P+55 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tabColor rgb="FF00B050"/>
    <pageSetUpPr fitToPage="1"/>
  </sheetPr>
  <dimension ref="A1:D23"/>
  <sheetViews>
    <sheetView showZeros="0" workbookViewId="0">
      <selection activeCell="I13" sqref="I13"/>
    </sheetView>
  </sheetViews>
  <sheetFormatPr defaultColWidth="8.875" defaultRowHeight="15" outlineLevelCol="3"/>
  <cols>
    <col min="1" max="1" width="40.2416666666667" style="136" customWidth="1"/>
    <col min="2" max="2" width="15.2333333333333" style="136" customWidth="1"/>
    <col min="3" max="3" width="14.3916666666667" style="136" customWidth="1"/>
    <col min="4" max="4" width="15.0666666666667" style="136" customWidth="1"/>
    <col min="5" max="16384" width="8.875" style="136"/>
  </cols>
  <sheetData>
    <row r="1" s="83" customFormat="1" ht="20" customHeight="1" spans="1:4">
      <c r="A1" s="89" t="s">
        <v>1135</v>
      </c>
      <c r="C1" s="90"/>
      <c r="D1" s="90"/>
    </row>
    <row r="2" s="84" customFormat="1" ht="30" customHeight="1" spans="1:4">
      <c r="A2" s="92" t="s">
        <v>1136</v>
      </c>
      <c r="B2" s="92"/>
      <c r="C2" s="92"/>
      <c r="D2" s="92"/>
    </row>
    <row r="3" s="83" customFormat="1" ht="20" customHeight="1" spans="1:4">
      <c r="A3" s="94"/>
      <c r="C3" s="90"/>
      <c r="D3" s="138" t="s">
        <v>2</v>
      </c>
    </row>
    <row r="4" s="177" customFormat="1" ht="20" customHeight="1" spans="1:4">
      <c r="A4" s="178" t="s">
        <v>4</v>
      </c>
      <c r="B4" s="178" t="s">
        <v>1105</v>
      </c>
      <c r="C4" s="178" t="s">
        <v>1106</v>
      </c>
      <c r="D4" s="179" t="s">
        <v>817</v>
      </c>
    </row>
    <row r="5" s="177" customFormat="1" ht="20" customHeight="1" spans="1:4">
      <c r="A5" s="180"/>
      <c r="B5" s="180"/>
      <c r="C5" s="180"/>
      <c r="D5" s="181"/>
    </row>
    <row r="6" s="136" customFormat="1" ht="28" customHeight="1" spans="1:4">
      <c r="A6" s="182" t="s">
        <v>806</v>
      </c>
      <c r="B6" s="183">
        <f>B8</f>
        <v>1261</v>
      </c>
      <c r="C6" s="183">
        <f>C8</f>
        <v>1261</v>
      </c>
      <c r="D6" s="176">
        <f t="shared" ref="D6:D26" si="0">IF(AND(B6&lt;&gt;0,C6&lt;&gt;0),C6/B6,"")</f>
        <v>1</v>
      </c>
    </row>
    <row r="7" s="136" customFormat="1" ht="28" customHeight="1" spans="1:4">
      <c r="A7" s="184" t="s">
        <v>1137</v>
      </c>
      <c r="B7" s="185">
        <v>-44</v>
      </c>
      <c r="C7" s="185"/>
      <c r="D7" s="186" t="str">
        <f t="shared" si="0"/>
        <v/>
      </c>
    </row>
    <row r="8" s="136" customFormat="1" ht="28" customHeight="1" spans="1:4">
      <c r="A8" s="184" t="s">
        <v>1138</v>
      </c>
      <c r="B8" s="185">
        <v>1261</v>
      </c>
      <c r="C8" s="185">
        <v>1261</v>
      </c>
      <c r="D8" s="186">
        <f t="shared" si="0"/>
        <v>1</v>
      </c>
    </row>
    <row r="9" s="136" customFormat="1" ht="28" customHeight="1" spans="1:4">
      <c r="A9" s="182" t="s">
        <v>809</v>
      </c>
      <c r="B9" s="183">
        <f>B11</f>
        <v>21447</v>
      </c>
      <c r="C9" s="183">
        <f>C11</f>
        <v>21600</v>
      </c>
      <c r="D9" s="176">
        <f t="shared" si="0"/>
        <v>1.007</v>
      </c>
    </row>
    <row r="10" s="136" customFormat="1" ht="28" customHeight="1" spans="1:4">
      <c r="A10" s="184" t="s">
        <v>1137</v>
      </c>
      <c r="B10" s="185">
        <v>1243</v>
      </c>
      <c r="C10" s="185">
        <v>153</v>
      </c>
      <c r="D10" s="186">
        <f t="shared" si="0"/>
        <v>0.123</v>
      </c>
    </row>
    <row r="11" s="136" customFormat="1" ht="28" customHeight="1" spans="1:4">
      <c r="A11" s="184" t="s">
        <v>1138</v>
      </c>
      <c r="B11" s="185">
        <v>21447</v>
      </c>
      <c r="C11" s="185">
        <v>21600</v>
      </c>
      <c r="D11" s="186">
        <f t="shared" si="0"/>
        <v>1.007</v>
      </c>
    </row>
    <row r="12" s="136" customFormat="1" ht="28" customHeight="1" spans="1:4">
      <c r="A12" s="182" t="s">
        <v>810</v>
      </c>
      <c r="B12" s="183"/>
      <c r="C12" s="183">
        <f>SUM(C13:C14)</f>
        <v>0</v>
      </c>
      <c r="D12" s="186" t="str">
        <f t="shared" si="0"/>
        <v/>
      </c>
    </row>
    <row r="13" s="136" customFormat="1" ht="28" customHeight="1" spans="1:4">
      <c r="A13" s="184" t="s">
        <v>1137</v>
      </c>
      <c r="B13" s="185"/>
      <c r="C13" s="185"/>
      <c r="D13" s="186" t="str">
        <f t="shared" si="0"/>
        <v/>
      </c>
    </row>
    <row r="14" s="136" customFormat="1" ht="28" customHeight="1" spans="1:4">
      <c r="A14" s="184" t="s">
        <v>1138</v>
      </c>
      <c r="B14" s="185"/>
      <c r="C14" s="185"/>
      <c r="D14" s="186" t="str">
        <f t="shared" si="0"/>
        <v/>
      </c>
    </row>
    <row r="15" s="136" customFormat="1" ht="28" customHeight="1" spans="1:4">
      <c r="A15" s="182" t="s">
        <v>811</v>
      </c>
      <c r="B15" s="183"/>
      <c r="C15" s="183">
        <f>SUM(C16:C17)</f>
        <v>0</v>
      </c>
      <c r="D15" s="186" t="str">
        <f t="shared" si="0"/>
        <v/>
      </c>
    </row>
    <row r="16" s="136" customFormat="1" ht="28" customHeight="1" spans="1:4">
      <c r="A16" s="184" t="s">
        <v>1137</v>
      </c>
      <c r="B16" s="185"/>
      <c r="C16" s="185"/>
      <c r="D16" s="186" t="str">
        <f t="shared" si="0"/>
        <v/>
      </c>
    </row>
    <row r="17" s="136" customFormat="1" ht="28" customHeight="1" spans="1:4">
      <c r="A17" s="184" t="s">
        <v>1138</v>
      </c>
      <c r="B17" s="185"/>
      <c r="C17" s="185"/>
      <c r="D17" s="186" t="str">
        <f t="shared" si="0"/>
        <v/>
      </c>
    </row>
    <row r="18" s="136" customFormat="1" ht="28" customHeight="1" spans="1:4">
      <c r="A18" s="182" t="s">
        <v>1139</v>
      </c>
      <c r="B18" s="183">
        <f>B20</f>
        <v>34384</v>
      </c>
      <c r="C18" s="183">
        <f>C20</f>
        <v>32380</v>
      </c>
      <c r="D18" s="176">
        <f t="shared" si="0"/>
        <v>0.942</v>
      </c>
    </row>
    <row r="19" s="136" customFormat="1" ht="28" customHeight="1" spans="1:4">
      <c r="A19" s="184" t="s">
        <v>1137</v>
      </c>
      <c r="B19" s="185">
        <v>3230</v>
      </c>
      <c r="C19" s="185">
        <v>-2004</v>
      </c>
      <c r="D19" s="186">
        <f t="shared" si="0"/>
        <v>-0.62</v>
      </c>
    </row>
    <row r="20" s="136" customFormat="1" ht="28" customHeight="1" spans="1:4">
      <c r="A20" s="184" t="s">
        <v>1138</v>
      </c>
      <c r="B20" s="185">
        <v>34384</v>
      </c>
      <c r="C20" s="185">
        <v>32380</v>
      </c>
      <c r="D20" s="186">
        <f t="shared" si="0"/>
        <v>0.942</v>
      </c>
    </row>
    <row r="21" s="136" customFormat="1" ht="28" customHeight="1" spans="1:4">
      <c r="A21" s="172" t="s">
        <v>813</v>
      </c>
      <c r="B21" s="183">
        <f>B23</f>
        <v>57092</v>
      </c>
      <c r="C21" s="183">
        <f>C23</f>
        <v>55241</v>
      </c>
      <c r="D21" s="176">
        <f t="shared" si="0"/>
        <v>0.968</v>
      </c>
    </row>
    <row r="22" s="136" customFormat="1" ht="28" customHeight="1" spans="1:4">
      <c r="A22" s="184" t="s">
        <v>1137</v>
      </c>
      <c r="B22" s="185">
        <f>(B7+B10+B13+B16+B19)</f>
        <v>4429</v>
      </c>
      <c r="C22" s="185">
        <f>(C7+C10+C13+C16+C19)</f>
        <v>-1851</v>
      </c>
      <c r="D22" s="186">
        <f t="shared" si="0"/>
        <v>-0.418</v>
      </c>
    </row>
    <row r="23" s="136" customFormat="1" ht="28" customHeight="1" spans="1:4">
      <c r="A23" s="184" t="s">
        <v>1138</v>
      </c>
      <c r="B23" s="185">
        <f>(B8+B11+B14+B17+B20)</f>
        <v>57092</v>
      </c>
      <c r="C23" s="185">
        <f>SUM(C8+C11+C20)</f>
        <v>55241</v>
      </c>
      <c r="D23" s="186">
        <f t="shared" si="0"/>
        <v>0.968</v>
      </c>
    </row>
  </sheetData>
  <mergeCells count="5">
    <mergeCell ref="A2:D2"/>
    <mergeCell ref="A4:A5"/>
    <mergeCell ref="B4:B5"/>
    <mergeCell ref="C4:C5"/>
    <mergeCell ref="D4:D5"/>
  </mergeCells>
  <printOptions horizontalCentered="1"/>
  <pageMargins left="0.511805555555556" right="0.511805555555556" top="0.393055555555556" bottom="0.393055555555556" header="0.196527777777778" footer="0.196527777777778"/>
  <pageSetup paperSize="9" fitToHeight="0" orientation="portrait" useFirstPageNumber="1" horizontalDpi="600"/>
  <headerFooter alignWithMargins="0">
    <oddFooter>&amp;C第 &amp;P+56 页</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tabColor rgb="FF92D050"/>
  </sheetPr>
  <dimension ref="A1:E21"/>
  <sheetViews>
    <sheetView showZeros="0" workbookViewId="0">
      <selection activeCell="K15" sqref="K15"/>
    </sheetView>
  </sheetViews>
  <sheetFormatPr defaultColWidth="9" defaultRowHeight="15" outlineLevelCol="4"/>
  <cols>
    <col min="1" max="1" width="7" style="85" customWidth="1"/>
    <col min="2" max="2" width="41.3666666666667" style="85" customWidth="1"/>
    <col min="3" max="5" width="18.625" style="85" customWidth="1"/>
    <col min="6" max="16384" width="9" style="85"/>
  </cols>
  <sheetData>
    <row r="1" s="83" customFormat="1" ht="20" customHeight="1" spans="1:4">
      <c r="A1" s="173" t="s">
        <v>1140</v>
      </c>
      <c r="C1" s="90"/>
      <c r="D1" s="90"/>
    </row>
    <row r="2" s="84" customFormat="1" ht="30" customHeight="1" spans="1:5">
      <c r="A2" s="92" t="s">
        <v>1141</v>
      </c>
      <c r="B2" s="92"/>
      <c r="C2" s="92"/>
      <c r="D2" s="92"/>
      <c r="E2" s="92"/>
    </row>
    <row r="3" s="83" customFormat="1" ht="20" customHeight="1" spans="1:5">
      <c r="A3" s="94"/>
      <c r="C3" s="90"/>
      <c r="D3" s="138"/>
      <c r="E3" s="32" t="s">
        <v>1142</v>
      </c>
    </row>
    <row r="4" s="85" customFormat="1" ht="20" customHeight="1" spans="1:5">
      <c r="A4" s="139" t="s">
        <v>1143</v>
      </c>
      <c r="B4" s="139"/>
      <c r="C4" s="140" t="s">
        <v>1144</v>
      </c>
      <c r="D4" s="139" t="s">
        <v>1145</v>
      </c>
      <c r="E4" s="139"/>
    </row>
    <row r="5" s="85" customFormat="1" ht="20" customHeight="1" spans="1:5">
      <c r="A5" s="139"/>
      <c r="B5" s="139"/>
      <c r="C5" s="139"/>
      <c r="D5" s="174" t="s">
        <v>1146</v>
      </c>
      <c r="E5" s="140" t="s">
        <v>1147</v>
      </c>
    </row>
    <row r="6" s="85" customFormat="1" ht="28" customHeight="1" spans="1:5">
      <c r="A6" s="175" t="s">
        <v>1148</v>
      </c>
      <c r="B6" s="119" t="s">
        <v>1149</v>
      </c>
      <c r="C6" s="143">
        <v>98634</v>
      </c>
      <c r="D6" s="143">
        <v>97334</v>
      </c>
      <c r="E6" s="176">
        <f t="shared" ref="E6:E20" si="0">IF(AND(C6&lt;&gt;0,D6&lt;&gt;0),D6/C6,"")</f>
        <v>0.987</v>
      </c>
    </row>
    <row r="7" s="85" customFormat="1" ht="28" customHeight="1" spans="1:5">
      <c r="A7" s="147"/>
      <c r="B7" s="119" t="s">
        <v>1150</v>
      </c>
      <c r="C7" s="143">
        <v>148000</v>
      </c>
      <c r="D7" s="143">
        <v>200256</v>
      </c>
      <c r="E7" s="176">
        <f t="shared" si="0"/>
        <v>1.353</v>
      </c>
    </row>
    <row r="8" s="85" customFormat="1" ht="28" customHeight="1" spans="1:5">
      <c r="A8" s="147"/>
      <c r="B8" s="119" t="s">
        <v>1151</v>
      </c>
      <c r="C8" s="143">
        <v>11391</v>
      </c>
      <c r="D8" s="143">
        <v>102986</v>
      </c>
      <c r="E8" s="176">
        <f t="shared" si="0"/>
        <v>9.041</v>
      </c>
    </row>
    <row r="9" s="85" customFormat="1" ht="28" customHeight="1" spans="1:5">
      <c r="A9" s="147"/>
      <c r="B9" s="119" t="s">
        <v>1152</v>
      </c>
      <c r="C9" s="143">
        <v>12691</v>
      </c>
      <c r="D9" s="143">
        <v>19874</v>
      </c>
      <c r="E9" s="176">
        <f t="shared" si="0"/>
        <v>1.566</v>
      </c>
    </row>
    <row r="10" s="85" customFormat="1" ht="28" customHeight="1" spans="1:5">
      <c r="A10" s="147"/>
      <c r="B10" s="119" t="s">
        <v>1153</v>
      </c>
      <c r="C10" s="143">
        <f>C6+C8-C9</f>
        <v>97334</v>
      </c>
      <c r="D10" s="143">
        <f>D6+D8-D9</f>
        <v>180446</v>
      </c>
      <c r="E10" s="176">
        <f t="shared" si="0"/>
        <v>1.854</v>
      </c>
    </row>
    <row r="11" s="85" customFormat="1" ht="28" customHeight="1" spans="1:5">
      <c r="A11" s="175" t="s">
        <v>1154</v>
      </c>
      <c r="B11" s="119" t="s">
        <v>1155</v>
      </c>
      <c r="C11" s="143">
        <v>65460</v>
      </c>
      <c r="D11" s="143">
        <v>71940</v>
      </c>
      <c r="E11" s="176">
        <f t="shared" si="0"/>
        <v>1.099</v>
      </c>
    </row>
    <row r="12" s="85" customFormat="1" ht="28" customHeight="1" spans="1:5">
      <c r="A12" s="147"/>
      <c r="B12" s="119" t="s">
        <v>1156</v>
      </c>
      <c r="C12" s="143">
        <v>72100</v>
      </c>
      <c r="D12" s="143">
        <v>111693</v>
      </c>
      <c r="E12" s="176">
        <f t="shared" si="0"/>
        <v>1.549</v>
      </c>
    </row>
    <row r="13" s="85" customFormat="1" ht="28" customHeight="1" spans="1:5">
      <c r="A13" s="147"/>
      <c r="B13" s="119" t="s">
        <v>1157</v>
      </c>
      <c r="C13" s="143">
        <v>6600</v>
      </c>
      <c r="D13" s="143">
        <v>39593</v>
      </c>
      <c r="E13" s="176">
        <f t="shared" si="0"/>
        <v>5.999</v>
      </c>
    </row>
    <row r="14" s="85" customFormat="1" ht="28" customHeight="1" spans="1:5">
      <c r="A14" s="147"/>
      <c r="B14" s="119" t="s">
        <v>1158</v>
      </c>
      <c r="C14" s="143">
        <v>120</v>
      </c>
      <c r="D14" s="143">
        <v>40</v>
      </c>
      <c r="E14" s="176">
        <f t="shared" si="0"/>
        <v>0.333</v>
      </c>
    </row>
    <row r="15" s="85" customFormat="1" ht="28" customHeight="1" spans="1:5">
      <c r="A15" s="147"/>
      <c r="B15" s="119" t="s">
        <v>1159</v>
      </c>
      <c r="C15" s="143">
        <f>C11+C13-C14</f>
        <v>71940</v>
      </c>
      <c r="D15" s="143">
        <f>D11+D13-D14</f>
        <v>111493</v>
      </c>
      <c r="E15" s="176">
        <f t="shared" si="0"/>
        <v>1.55</v>
      </c>
    </row>
    <row r="16" s="85" customFormat="1" ht="28" customHeight="1" spans="1:5">
      <c r="A16" s="147" t="s">
        <v>1160</v>
      </c>
      <c r="B16" s="119" t="s">
        <v>1161</v>
      </c>
      <c r="C16" s="143">
        <f t="shared" ref="C16:C20" si="1">C6+C11</f>
        <v>164094</v>
      </c>
      <c r="D16" s="143">
        <f t="shared" ref="D16:D20" si="2">D6+D11</f>
        <v>169274</v>
      </c>
      <c r="E16" s="176">
        <f t="shared" si="0"/>
        <v>1.032</v>
      </c>
    </row>
    <row r="17" s="85" customFormat="1" ht="28" customHeight="1" spans="1:5">
      <c r="A17" s="147"/>
      <c r="B17" s="119" t="s">
        <v>1162</v>
      </c>
      <c r="C17" s="143">
        <f t="shared" si="1"/>
        <v>220100</v>
      </c>
      <c r="D17" s="143">
        <f t="shared" si="2"/>
        <v>311949</v>
      </c>
      <c r="E17" s="176">
        <f t="shared" si="0"/>
        <v>1.417</v>
      </c>
    </row>
    <row r="18" s="85" customFormat="1" ht="28" customHeight="1" spans="1:5">
      <c r="A18" s="147"/>
      <c r="B18" s="119" t="s">
        <v>1163</v>
      </c>
      <c r="C18" s="143">
        <f t="shared" si="1"/>
        <v>17991</v>
      </c>
      <c r="D18" s="143">
        <f t="shared" si="2"/>
        <v>142579</v>
      </c>
      <c r="E18" s="176">
        <f t="shared" si="0"/>
        <v>7.925</v>
      </c>
    </row>
    <row r="19" s="85" customFormat="1" ht="28" customHeight="1" spans="1:5">
      <c r="A19" s="147"/>
      <c r="B19" s="119" t="s">
        <v>1164</v>
      </c>
      <c r="C19" s="143">
        <f t="shared" si="1"/>
        <v>12811</v>
      </c>
      <c r="D19" s="143">
        <f t="shared" si="2"/>
        <v>19914</v>
      </c>
      <c r="E19" s="176">
        <f t="shared" si="0"/>
        <v>1.554</v>
      </c>
    </row>
    <row r="20" s="85" customFormat="1" ht="28" customHeight="1" spans="1:5">
      <c r="A20" s="147"/>
      <c r="B20" s="119" t="s">
        <v>1165</v>
      </c>
      <c r="C20" s="143">
        <f t="shared" si="1"/>
        <v>169274</v>
      </c>
      <c r="D20" s="143">
        <f t="shared" si="2"/>
        <v>291939</v>
      </c>
      <c r="E20" s="176">
        <f t="shared" si="0"/>
        <v>1.725</v>
      </c>
    </row>
    <row r="21" s="85" customFormat="1" ht="26.1" customHeight="1"/>
  </sheetData>
  <mergeCells count="7">
    <mergeCell ref="A2:E2"/>
    <mergeCell ref="D4:E4"/>
    <mergeCell ref="A6:A10"/>
    <mergeCell ref="A11:A15"/>
    <mergeCell ref="A16:A20"/>
    <mergeCell ref="C4:C5"/>
    <mergeCell ref="A4:B5"/>
  </mergeCells>
  <printOptions horizontalCentered="1"/>
  <pageMargins left="0.511805555555556" right="0.511805555555556" top="0.393055555555556" bottom="0.393055555555556" header="0.196527777777778" footer="0.196527777777778"/>
  <pageSetup paperSize="9" scale="80" fitToHeight="0" orientation="portrait" useFirstPageNumber="1" horizontalDpi="600"/>
  <headerFooter alignWithMargins="0">
    <oddFooter>&amp;C第 &amp;P+57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tabColor rgb="FF00B050"/>
  </sheetPr>
  <dimension ref="A1:G574"/>
  <sheetViews>
    <sheetView showGridLines="0" showZeros="0" workbookViewId="0">
      <pane ySplit="5" topLeftCell="A468" activePane="bottomLeft" state="frozen"/>
      <selection/>
      <selection pane="bottomLeft" activeCell="A2" sqref="A2:G2"/>
    </sheetView>
  </sheetViews>
  <sheetFormatPr defaultColWidth="9" defaultRowHeight="15.75" outlineLevelCol="6"/>
  <cols>
    <col min="1" max="1" width="10.875" style="312" customWidth="1"/>
    <col min="2" max="2" width="34" style="282" customWidth="1"/>
    <col min="3" max="4" width="13.5" style="90" customWidth="1"/>
    <col min="5" max="7" width="13.5" style="83" customWidth="1"/>
    <col min="8" max="16384" width="9" style="83"/>
  </cols>
  <sheetData>
    <row r="1" s="83" customFormat="1" ht="20" customHeight="1" spans="1:7">
      <c r="A1" s="386" t="s">
        <v>96</v>
      </c>
      <c r="C1" s="90"/>
      <c r="D1" s="90"/>
      <c r="G1" s="91"/>
    </row>
    <row r="2" s="84" customFormat="1" ht="30" customHeight="1" spans="1:7">
      <c r="A2" s="93" t="s">
        <v>97</v>
      </c>
      <c r="B2" s="93"/>
      <c r="C2" s="93"/>
      <c r="D2" s="93"/>
      <c r="E2" s="93"/>
      <c r="F2" s="93"/>
      <c r="G2" s="93"/>
    </row>
    <row r="3" s="83" customFormat="1" ht="20" customHeight="1" spans="1:7">
      <c r="A3" s="312"/>
      <c r="B3" s="353" t="s">
        <v>98</v>
      </c>
      <c r="C3" s="90"/>
      <c r="D3" s="354"/>
      <c r="E3" s="387"/>
      <c r="G3" s="32" t="s">
        <v>2</v>
      </c>
    </row>
    <row r="4" s="83" customFormat="1" ht="20" customHeight="1" spans="1:7">
      <c r="A4" s="388" t="s">
        <v>99</v>
      </c>
      <c r="B4" s="283" t="s">
        <v>4</v>
      </c>
      <c r="C4" s="389" t="s">
        <v>5</v>
      </c>
      <c r="D4" s="389" t="s">
        <v>6</v>
      </c>
      <c r="E4" s="390" t="s">
        <v>7</v>
      </c>
      <c r="F4" s="390" t="s">
        <v>8</v>
      </c>
      <c r="G4" s="390" t="s">
        <v>9</v>
      </c>
    </row>
    <row r="5" s="83" customFormat="1" ht="20" customHeight="1" spans="1:7">
      <c r="A5" s="250"/>
      <c r="B5" s="283"/>
      <c r="C5" s="389"/>
      <c r="D5" s="389"/>
      <c r="E5" s="390"/>
      <c r="F5" s="390"/>
      <c r="G5" s="390"/>
    </row>
    <row r="6" s="83" customFormat="1" ht="28" customHeight="1" spans="1:7">
      <c r="A6" s="251">
        <v>201</v>
      </c>
      <c r="B6" s="237" t="s">
        <v>100</v>
      </c>
      <c r="C6" s="232">
        <f>C7+C15+C21+C28+C36+C41+C46+C50+C54+C59+C66+C71+C75+C78+C82+C87+C91+C95+C101+C103+C108</f>
        <v>22218</v>
      </c>
      <c r="D6" s="232">
        <f>D7+D15+D21+D28+D36+D41+D46+D50+D54+D59+D66+D71+D75+D78+D82+D87+D91+D95+D101+D103+D108</f>
        <v>19876</v>
      </c>
      <c r="E6" s="232">
        <f>E7+E15+E21+E28+E36+E41+E46+E50+E54+E59+E66+E71+E75+E78+E82+E87+E91+E95+E101+E103+E108</f>
        <v>19861</v>
      </c>
      <c r="F6" s="232"/>
      <c r="G6" s="232"/>
    </row>
    <row r="7" s="83" customFormat="1" ht="28" customHeight="1" spans="1:7">
      <c r="A7" s="251">
        <v>20101</v>
      </c>
      <c r="B7" s="237" t="s">
        <v>101</v>
      </c>
      <c r="C7" s="232">
        <f>SUM(C8:C13)</f>
        <v>1109</v>
      </c>
      <c r="D7" s="232">
        <f>SUM(D8:D13)</f>
        <v>1021</v>
      </c>
      <c r="E7" s="232">
        <f>SUM(E8:E14)</f>
        <v>1046</v>
      </c>
      <c r="F7" s="286">
        <f t="shared" ref="F6:F12" si="0">IF(ISERROR(E7/C7),"",E7/C7)</f>
        <v>0.943</v>
      </c>
      <c r="G7" s="286">
        <f t="shared" ref="G6:G12" si="1">IF(ISERROR(E7/D7),"",E7/D7)</f>
        <v>1.024</v>
      </c>
    </row>
    <row r="8" s="83" customFormat="1" ht="28" customHeight="1" spans="1:7">
      <c r="A8" s="251">
        <v>2010101</v>
      </c>
      <c r="B8" s="238" t="s">
        <v>102</v>
      </c>
      <c r="C8" s="239">
        <v>925</v>
      </c>
      <c r="D8" s="239">
        <v>840</v>
      </c>
      <c r="E8" s="239">
        <v>850</v>
      </c>
      <c r="F8" s="144">
        <f t="shared" si="0"/>
        <v>0.919</v>
      </c>
      <c r="G8" s="144">
        <f t="shared" si="1"/>
        <v>1.012</v>
      </c>
    </row>
    <row r="9" s="83" customFormat="1" ht="28" customHeight="1" spans="1:7">
      <c r="A9" s="251">
        <v>2010102</v>
      </c>
      <c r="B9" s="238" t="s">
        <v>103</v>
      </c>
      <c r="C9" s="239">
        <v>64</v>
      </c>
      <c r="D9" s="239">
        <v>10</v>
      </c>
      <c r="E9" s="239">
        <v>11</v>
      </c>
      <c r="F9" s="144">
        <f t="shared" si="0"/>
        <v>0.172</v>
      </c>
      <c r="G9" s="144">
        <f t="shared" si="1"/>
        <v>1.1</v>
      </c>
    </row>
    <row r="10" s="83" customFormat="1" ht="28" customHeight="1" spans="1:7">
      <c r="A10" s="251">
        <v>2010104</v>
      </c>
      <c r="B10" s="238" t="s">
        <v>104</v>
      </c>
      <c r="C10" s="290">
        <v>64</v>
      </c>
      <c r="D10" s="239">
        <v>61</v>
      </c>
      <c r="E10" s="239">
        <v>61</v>
      </c>
      <c r="F10" s="144">
        <f t="shared" si="0"/>
        <v>0.953</v>
      </c>
      <c r="G10" s="144">
        <f t="shared" si="1"/>
        <v>1</v>
      </c>
    </row>
    <row r="11" s="83" customFormat="1" ht="28" customHeight="1" spans="1:7">
      <c r="A11" s="251">
        <v>2010106</v>
      </c>
      <c r="B11" s="391" t="s">
        <v>105</v>
      </c>
      <c r="C11" s="239">
        <v>3</v>
      </c>
      <c r="D11" s="239"/>
      <c r="E11" s="239"/>
      <c r="F11" s="144">
        <f t="shared" si="0"/>
        <v>0</v>
      </c>
      <c r="G11" s="144" t="str">
        <f t="shared" si="1"/>
        <v/>
      </c>
    </row>
    <row r="12" s="83" customFormat="1" ht="28" customHeight="1" spans="1:7">
      <c r="A12" s="251">
        <v>2010107</v>
      </c>
      <c r="B12" s="391" t="s">
        <v>106</v>
      </c>
      <c r="C12" s="239"/>
      <c r="D12" s="239"/>
      <c r="E12" s="239">
        <v>13</v>
      </c>
      <c r="F12" s="144"/>
      <c r="G12" s="144"/>
    </row>
    <row r="13" s="83" customFormat="1" ht="28" customHeight="1" spans="1:7">
      <c r="A13" s="251">
        <v>2010108</v>
      </c>
      <c r="B13" s="238" t="s">
        <v>107</v>
      </c>
      <c r="C13" s="290">
        <v>53</v>
      </c>
      <c r="D13" s="239">
        <v>110</v>
      </c>
      <c r="E13" s="239">
        <v>111</v>
      </c>
      <c r="F13" s="144">
        <f>IF(ISERROR(E13/C13),"",E13/C13)</f>
        <v>2.094</v>
      </c>
      <c r="G13" s="144">
        <f>IF(ISERROR(E13/D13),"",E13/D13)</f>
        <v>1.009</v>
      </c>
    </row>
    <row r="14" s="83" customFormat="1" ht="28" customHeight="1" spans="1:7">
      <c r="A14" s="251">
        <v>2010150</v>
      </c>
      <c r="B14" s="238" t="s">
        <v>108</v>
      </c>
      <c r="C14" s="290"/>
      <c r="D14" s="239"/>
      <c r="E14" s="239"/>
      <c r="F14" s="144"/>
      <c r="G14" s="144"/>
    </row>
    <row r="15" s="83" customFormat="1" ht="28" customHeight="1" spans="1:7">
      <c r="A15" s="251">
        <v>20102</v>
      </c>
      <c r="B15" s="237" t="s">
        <v>109</v>
      </c>
      <c r="C15" s="232">
        <f>SUM(C16:C19)</f>
        <v>825</v>
      </c>
      <c r="D15" s="232">
        <f>SUM(D16:D19)</f>
        <v>617</v>
      </c>
      <c r="E15" s="232">
        <f>SUM(E16:E20)</f>
        <v>630</v>
      </c>
      <c r="F15" s="286">
        <f>IF(ISERROR(E15/C15),"",E15/C15)</f>
        <v>0.764</v>
      </c>
      <c r="G15" s="286">
        <f>IF(ISERROR(E15/D15),"",E15/D15)</f>
        <v>1.021</v>
      </c>
    </row>
    <row r="16" s="83" customFormat="1" ht="28" customHeight="1" spans="1:7">
      <c r="A16" s="251">
        <v>2010201</v>
      </c>
      <c r="B16" s="238" t="s">
        <v>102</v>
      </c>
      <c r="C16" s="290">
        <v>777</v>
      </c>
      <c r="D16" s="239">
        <v>575</v>
      </c>
      <c r="E16" s="239">
        <v>578</v>
      </c>
      <c r="F16" s="144">
        <f>IF(ISERROR(E16/C16),"",E16/C16)</f>
        <v>0.744</v>
      </c>
      <c r="G16" s="144">
        <f>IF(ISERROR(E16/D16),"",E16/D16)</f>
        <v>1.005</v>
      </c>
    </row>
    <row r="17" s="83" customFormat="1" ht="28" customHeight="1" spans="1:7">
      <c r="A17" s="251">
        <v>2010202</v>
      </c>
      <c r="B17" s="238" t="s">
        <v>103</v>
      </c>
      <c r="C17" s="239">
        <v>12</v>
      </c>
      <c r="D17" s="239">
        <v>10</v>
      </c>
      <c r="E17" s="239">
        <v>12</v>
      </c>
      <c r="F17" s="144">
        <f>IF(ISERROR(E17/C17),"",E17/C17)</f>
        <v>1</v>
      </c>
      <c r="G17" s="144">
        <f>IF(ISERROR(E17/D17),"",E17/D17)</f>
        <v>1.2</v>
      </c>
    </row>
    <row r="18" s="83" customFormat="1" ht="28" customHeight="1" spans="1:7">
      <c r="A18" s="251">
        <v>2010204</v>
      </c>
      <c r="B18" s="238" t="s">
        <v>110</v>
      </c>
      <c r="C18" s="290">
        <v>36</v>
      </c>
      <c r="D18" s="239">
        <v>32</v>
      </c>
      <c r="E18" s="239">
        <v>36</v>
      </c>
      <c r="F18" s="144">
        <f>IF(ISERROR(E18/C18),"",E18/C18)</f>
        <v>1</v>
      </c>
      <c r="G18" s="144">
        <f>IF(ISERROR(E18/D18),"",E18/D18)</f>
        <v>1.125</v>
      </c>
    </row>
    <row r="19" s="83" customFormat="1" ht="28" customHeight="1" spans="1:7">
      <c r="A19" s="251">
        <v>2010205</v>
      </c>
      <c r="B19" s="238" t="s">
        <v>111</v>
      </c>
      <c r="C19" s="290"/>
      <c r="D19" s="239"/>
      <c r="E19" s="239"/>
      <c r="F19" s="144" t="str">
        <f>IF(ISERROR(E19/C19),"",E19/C19)</f>
        <v/>
      </c>
      <c r="G19" s="144" t="str">
        <f>IF(ISERROR(E19/D19),"",E19/D19)</f>
        <v/>
      </c>
    </row>
    <row r="20" s="83" customFormat="1" ht="28" customHeight="1" spans="1:7">
      <c r="A20" s="251">
        <v>2010299</v>
      </c>
      <c r="B20" s="238" t="s">
        <v>112</v>
      </c>
      <c r="C20" s="290"/>
      <c r="D20" s="239"/>
      <c r="E20" s="239">
        <v>4</v>
      </c>
      <c r="F20" s="144"/>
      <c r="G20" s="144"/>
    </row>
    <row r="21" s="83" customFormat="1" ht="28" customHeight="1" spans="1:7">
      <c r="A21" s="251">
        <v>20103</v>
      </c>
      <c r="B21" s="237" t="s">
        <v>113</v>
      </c>
      <c r="C21" s="232">
        <f>SUM(C22:C27)</f>
        <v>8752</v>
      </c>
      <c r="D21" s="232">
        <f>SUM(D22:D27)</f>
        <v>8420</v>
      </c>
      <c r="E21" s="232">
        <f>SUM(E22:E27)</f>
        <v>8477</v>
      </c>
      <c r="F21" s="286">
        <f t="shared" ref="F21:F31" si="2">IF(ISERROR(E21/C21),"",E21/C21)</f>
        <v>0.969</v>
      </c>
      <c r="G21" s="286">
        <f t="shared" ref="G21:G31" si="3">IF(ISERROR(E21/D21),"",E21/D21)</f>
        <v>1.007</v>
      </c>
    </row>
    <row r="22" s="83" customFormat="1" ht="28" customHeight="1" spans="1:7">
      <c r="A22" s="251">
        <v>2010301</v>
      </c>
      <c r="B22" s="238" t="s">
        <v>102</v>
      </c>
      <c r="C22" s="290">
        <v>7683</v>
      </c>
      <c r="D22" s="239">
        <v>7196</v>
      </c>
      <c r="E22" s="239">
        <v>7147</v>
      </c>
      <c r="F22" s="144">
        <f t="shared" si="2"/>
        <v>0.93</v>
      </c>
      <c r="G22" s="144">
        <f t="shared" si="3"/>
        <v>0.993</v>
      </c>
    </row>
    <row r="23" s="83" customFormat="1" ht="28" customHeight="1" spans="1:7">
      <c r="A23" s="251">
        <v>2010302</v>
      </c>
      <c r="B23" s="238" t="s">
        <v>103</v>
      </c>
      <c r="C23" s="290">
        <v>421</v>
      </c>
      <c r="D23" s="239">
        <v>721</v>
      </c>
      <c r="E23" s="239">
        <v>750</v>
      </c>
      <c r="F23" s="144">
        <f t="shared" si="2"/>
        <v>1.781</v>
      </c>
      <c r="G23" s="144">
        <f t="shared" si="3"/>
        <v>1.04</v>
      </c>
    </row>
    <row r="24" s="83" customFormat="1" ht="28" customHeight="1" spans="1:7">
      <c r="A24" s="251">
        <v>2010303</v>
      </c>
      <c r="B24" s="238" t="s">
        <v>114</v>
      </c>
      <c r="C24" s="239">
        <v>5</v>
      </c>
      <c r="D24" s="239"/>
      <c r="E24" s="239"/>
      <c r="F24" s="144">
        <f t="shared" si="2"/>
        <v>0</v>
      </c>
      <c r="G24" s="144" t="str">
        <f t="shared" si="3"/>
        <v/>
      </c>
    </row>
    <row r="25" s="83" customFormat="1" ht="28" customHeight="1" spans="1:7">
      <c r="A25" s="251">
        <v>2010350</v>
      </c>
      <c r="B25" s="238" t="s">
        <v>108</v>
      </c>
      <c r="C25" s="290">
        <v>436</v>
      </c>
      <c r="D25" s="239">
        <v>393</v>
      </c>
      <c r="E25" s="239">
        <v>427</v>
      </c>
      <c r="F25" s="144">
        <f t="shared" si="2"/>
        <v>0.979</v>
      </c>
      <c r="G25" s="144">
        <f t="shared" si="3"/>
        <v>1.087</v>
      </c>
    </row>
    <row r="26" s="83" customFormat="1" ht="28" customHeight="1" spans="1:7">
      <c r="A26" s="291">
        <v>2010308</v>
      </c>
      <c r="B26" s="238" t="s">
        <v>115</v>
      </c>
      <c r="C26" s="239"/>
      <c r="D26" s="239"/>
      <c r="E26" s="239">
        <v>16</v>
      </c>
      <c r="F26" s="144" t="str">
        <f t="shared" si="2"/>
        <v/>
      </c>
      <c r="G26" s="144" t="str">
        <f t="shared" si="3"/>
        <v/>
      </c>
    </row>
    <row r="27" s="83" customFormat="1" ht="28" customHeight="1" spans="1:7">
      <c r="A27" s="251">
        <v>2010399</v>
      </c>
      <c r="B27" s="238" t="s">
        <v>116</v>
      </c>
      <c r="C27" s="290">
        <v>207</v>
      </c>
      <c r="D27" s="239">
        <v>110</v>
      </c>
      <c r="E27" s="239">
        <v>137</v>
      </c>
      <c r="F27" s="144">
        <f t="shared" si="2"/>
        <v>0.662</v>
      </c>
      <c r="G27" s="144">
        <f t="shared" si="3"/>
        <v>1.245</v>
      </c>
    </row>
    <row r="28" s="83" customFormat="1" ht="28" customHeight="1" spans="1:7">
      <c r="A28" s="251">
        <v>20104</v>
      </c>
      <c r="B28" s="237" t="s">
        <v>117</v>
      </c>
      <c r="C28" s="232">
        <f>SUM(C29:C35)</f>
        <v>1151</v>
      </c>
      <c r="D28" s="232">
        <f>SUM(D29:D35)</f>
        <v>1086</v>
      </c>
      <c r="E28" s="232">
        <f>SUM(E29:E35)</f>
        <v>1102</v>
      </c>
      <c r="F28" s="286">
        <f t="shared" si="2"/>
        <v>0.957</v>
      </c>
      <c r="G28" s="286">
        <f t="shared" si="3"/>
        <v>1.015</v>
      </c>
    </row>
    <row r="29" s="83" customFormat="1" ht="28" customHeight="1" spans="1:7">
      <c r="A29" s="251">
        <v>2010401</v>
      </c>
      <c r="B29" s="238" t="s">
        <v>102</v>
      </c>
      <c r="C29" s="290">
        <v>978</v>
      </c>
      <c r="D29" s="239">
        <v>898</v>
      </c>
      <c r="E29" s="239">
        <v>910</v>
      </c>
      <c r="F29" s="144">
        <f t="shared" si="2"/>
        <v>0.93</v>
      </c>
      <c r="G29" s="144">
        <f t="shared" si="3"/>
        <v>1.013</v>
      </c>
    </row>
    <row r="30" s="83" customFormat="1" ht="28" customHeight="1" spans="1:7">
      <c r="A30" s="251">
        <v>2010402</v>
      </c>
      <c r="B30" s="238" t="s">
        <v>103</v>
      </c>
      <c r="C30" s="290">
        <v>5</v>
      </c>
      <c r="D30" s="239">
        <v>75</v>
      </c>
      <c r="E30" s="239">
        <v>78</v>
      </c>
      <c r="F30" s="144">
        <f t="shared" si="2"/>
        <v>15.6</v>
      </c>
      <c r="G30" s="144">
        <f t="shared" si="3"/>
        <v>1.04</v>
      </c>
    </row>
    <row r="31" s="83" customFormat="1" ht="28" customHeight="1" spans="1:7">
      <c r="A31" s="251">
        <v>2010404</v>
      </c>
      <c r="B31" s="238" t="s">
        <v>118</v>
      </c>
      <c r="C31" s="239"/>
      <c r="D31" s="239"/>
      <c r="E31" s="387"/>
      <c r="F31" s="144" t="str">
        <f>IF(ISERROR(E34/C31),"",E34/C31)</f>
        <v/>
      </c>
      <c r="G31" s="144" t="str">
        <f>IF(ISERROR(E34/D31),"",E34/D31)</f>
        <v/>
      </c>
    </row>
    <row r="32" s="83" customFormat="1" ht="28" customHeight="1" spans="1:7">
      <c r="A32" s="251">
        <v>2010408</v>
      </c>
      <c r="B32" s="238" t="s">
        <v>119</v>
      </c>
      <c r="C32" s="239"/>
      <c r="D32" s="239"/>
      <c r="E32" s="239"/>
      <c r="F32" s="144"/>
      <c r="G32" s="144"/>
    </row>
    <row r="33" s="83" customFormat="1" ht="28" customHeight="1" spans="1:7">
      <c r="A33" s="251">
        <v>2010406</v>
      </c>
      <c r="B33" s="238" t="s">
        <v>120</v>
      </c>
      <c r="C33" s="290"/>
      <c r="D33" s="239"/>
      <c r="E33" s="239"/>
      <c r="F33" s="144" t="str">
        <f>IF(ISERROR(E33/C33),"",E33/C33)</f>
        <v/>
      </c>
      <c r="G33" s="144" t="str">
        <f t="shared" ref="G33:G51" si="4">IF(ISERROR(E33/D33),"",E33/D33)</f>
        <v/>
      </c>
    </row>
    <row r="34" s="83" customFormat="1" ht="28" customHeight="1" spans="1:7">
      <c r="A34" s="251">
        <v>2010450</v>
      </c>
      <c r="B34" s="238" t="s">
        <v>108</v>
      </c>
      <c r="C34" s="239">
        <v>166</v>
      </c>
      <c r="D34" s="239">
        <v>110</v>
      </c>
      <c r="E34" s="239">
        <v>111</v>
      </c>
      <c r="F34" s="144">
        <f>IF(ISERROR(E34/C34),"",E34/C34)</f>
        <v>0.669</v>
      </c>
      <c r="G34" s="144">
        <f t="shared" si="4"/>
        <v>1.009</v>
      </c>
    </row>
    <row r="35" s="83" customFormat="1" ht="28" customHeight="1" spans="1:7">
      <c r="A35" s="251">
        <v>2010499</v>
      </c>
      <c r="B35" s="238" t="s">
        <v>121</v>
      </c>
      <c r="C35" s="235">
        <v>2</v>
      </c>
      <c r="D35" s="239">
        <v>3</v>
      </c>
      <c r="E35" s="289">
        <v>3</v>
      </c>
      <c r="F35" s="144">
        <f t="shared" ref="F35:F47" si="5">IF(ISERROR(E35/C35),"",E35/C35)</f>
        <v>1.5</v>
      </c>
      <c r="G35" s="144">
        <f t="shared" si="4"/>
        <v>1</v>
      </c>
    </row>
    <row r="36" s="83" customFormat="1" ht="28" customHeight="1" spans="1:7">
      <c r="A36" s="251">
        <v>20105</v>
      </c>
      <c r="B36" s="237" t="s">
        <v>122</v>
      </c>
      <c r="C36" s="232">
        <f>SUM(C37:C40)</f>
        <v>365</v>
      </c>
      <c r="D36" s="232">
        <f>SUM(D37:D40)</f>
        <v>312</v>
      </c>
      <c r="E36" s="232">
        <f>SUM(E37:E40)</f>
        <v>360</v>
      </c>
      <c r="F36" s="286">
        <f t="shared" si="5"/>
        <v>0.986</v>
      </c>
      <c r="G36" s="286">
        <f t="shared" si="4"/>
        <v>1.154</v>
      </c>
    </row>
    <row r="37" s="83" customFormat="1" ht="28" customHeight="1" spans="1:7">
      <c r="A37" s="251">
        <v>2010501</v>
      </c>
      <c r="B37" s="238" t="s">
        <v>102</v>
      </c>
      <c r="C37" s="290">
        <v>230</v>
      </c>
      <c r="D37" s="239">
        <v>212</v>
      </c>
      <c r="E37" s="239">
        <v>214</v>
      </c>
      <c r="F37" s="144">
        <f t="shared" si="5"/>
        <v>0.93</v>
      </c>
      <c r="G37" s="144">
        <f t="shared" si="4"/>
        <v>1.009</v>
      </c>
    </row>
    <row r="38" s="83" customFormat="1" ht="28" customHeight="1" spans="1:7">
      <c r="A38" s="251">
        <v>2010502</v>
      </c>
      <c r="B38" s="238" t="s">
        <v>103</v>
      </c>
      <c r="C38" s="290">
        <v>86</v>
      </c>
      <c r="D38" s="239">
        <v>86</v>
      </c>
      <c r="E38" s="239">
        <v>88</v>
      </c>
      <c r="F38" s="144">
        <f t="shared" si="5"/>
        <v>1.023</v>
      </c>
      <c r="G38" s="144">
        <f t="shared" si="4"/>
        <v>1.023</v>
      </c>
    </row>
    <row r="39" s="83" customFormat="1" ht="28" customHeight="1" spans="1:7">
      <c r="A39" s="251">
        <v>2010505</v>
      </c>
      <c r="B39" s="238" t="s">
        <v>123</v>
      </c>
      <c r="C39" s="290">
        <v>29</v>
      </c>
      <c r="D39" s="239">
        <v>14</v>
      </c>
      <c r="E39" s="239">
        <v>29</v>
      </c>
      <c r="F39" s="144">
        <f t="shared" si="5"/>
        <v>1</v>
      </c>
      <c r="G39" s="144">
        <f t="shared" si="4"/>
        <v>2.071</v>
      </c>
    </row>
    <row r="40" s="83" customFormat="1" ht="28" customHeight="1" spans="1:7">
      <c r="A40" s="251">
        <v>2010507</v>
      </c>
      <c r="B40" s="238" t="s">
        <v>124</v>
      </c>
      <c r="C40" s="239">
        <v>20</v>
      </c>
      <c r="D40" s="239"/>
      <c r="E40" s="239">
        <v>29</v>
      </c>
      <c r="F40" s="144">
        <f t="shared" si="5"/>
        <v>1.45</v>
      </c>
      <c r="G40" s="144" t="str">
        <f t="shared" si="4"/>
        <v/>
      </c>
    </row>
    <row r="41" s="83" customFormat="1" ht="28" customHeight="1" spans="1:7">
      <c r="A41" s="251">
        <v>20106</v>
      </c>
      <c r="B41" s="237" t="s">
        <v>125</v>
      </c>
      <c r="C41" s="232">
        <f>SUM(C42:C45)</f>
        <v>1717</v>
      </c>
      <c r="D41" s="232">
        <f>SUM(D42:D45)</f>
        <v>1178</v>
      </c>
      <c r="E41" s="232">
        <f>SUM(E42:E45)</f>
        <v>1227</v>
      </c>
      <c r="F41" s="286">
        <f t="shared" si="5"/>
        <v>0.715</v>
      </c>
      <c r="G41" s="286">
        <f t="shared" si="4"/>
        <v>1.042</v>
      </c>
    </row>
    <row r="42" s="83" customFormat="1" ht="28" customHeight="1" spans="1:7">
      <c r="A42" s="251">
        <v>2010601</v>
      </c>
      <c r="B42" s="238" t="s">
        <v>102</v>
      </c>
      <c r="C42" s="290">
        <v>1145</v>
      </c>
      <c r="D42" s="239">
        <v>563</v>
      </c>
      <c r="E42" s="239">
        <v>578</v>
      </c>
      <c r="F42" s="144">
        <f t="shared" si="5"/>
        <v>0.505</v>
      </c>
      <c r="G42" s="144">
        <f t="shared" si="4"/>
        <v>1.027</v>
      </c>
    </row>
    <row r="43" s="83" customFormat="1" ht="28" customHeight="1" spans="1:7">
      <c r="A43" s="251">
        <v>2010602</v>
      </c>
      <c r="B43" s="238" t="s">
        <v>103</v>
      </c>
      <c r="C43" s="290">
        <v>141</v>
      </c>
      <c r="D43" s="239">
        <v>127</v>
      </c>
      <c r="E43" s="239">
        <v>155</v>
      </c>
      <c r="F43" s="144">
        <f t="shared" si="5"/>
        <v>1.099</v>
      </c>
      <c r="G43" s="144">
        <f t="shared" si="4"/>
        <v>1.22</v>
      </c>
    </row>
    <row r="44" s="83" customFormat="1" ht="28" customHeight="1" spans="1:7">
      <c r="A44" s="251">
        <v>2010650</v>
      </c>
      <c r="B44" s="238" t="s">
        <v>108</v>
      </c>
      <c r="C44" s="239">
        <v>394</v>
      </c>
      <c r="D44" s="239">
        <v>451</v>
      </c>
      <c r="E44" s="239">
        <v>457</v>
      </c>
      <c r="F44" s="144">
        <f t="shared" si="5"/>
        <v>1.16</v>
      </c>
      <c r="G44" s="144">
        <f t="shared" si="4"/>
        <v>1.013</v>
      </c>
    </row>
    <row r="45" s="83" customFormat="1" ht="28" customHeight="1" spans="1:7">
      <c r="A45" s="251">
        <v>2010699</v>
      </c>
      <c r="B45" s="238" t="s">
        <v>126</v>
      </c>
      <c r="C45" s="239">
        <v>37</v>
      </c>
      <c r="D45" s="239">
        <v>37</v>
      </c>
      <c r="E45" s="239">
        <v>37</v>
      </c>
      <c r="F45" s="144">
        <f t="shared" si="5"/>
        <v>1</v>
      </c>
      <c r="G45" s="144">
        <f t="shared" si="4"/>
        <v>1</v>
      </c>
    </row>
    <row r="46" s="83" customFormat="1" ht="28" customHeight="1" spans="1:7">
      <c r="A46" s="251">
        <v>20107</v>
      </c>
      <c r="B46" s="237" t="s">
        <v>127</v>
      </c>
      <c r="C46" s="232">
        <f>SUM(C47:C49)</f>
        <v>0</v>
      </c>
      <c r="D46" s="232">
        <f>SUM(D47:D49)</f>
        <v>0</v>
      </c>
      <c r="E46" s="232">
        <f>SUM(E47:E49)</f>
        <v>148</v>
      </c>
      <c r="F46" s="286" t="str">
        <f t="shared" si="5"/>
        <v/>
      </c>
      <c r="G46" s="286" t="str">
        <f t="shared" si="4"/>
        <v/>
      </c>
    </row>
    <row r="47" s="83" customFormat="1" ht="28" customHeight="1" spans="1:7">
      <c r="A47" s="251">
        <v>2010701</v>
      </c>
      <c r="B47" s="238" t="s">
        <v>102</v>
      </c>
      <c r="C47" s="239"/>
      <c r="D47" s="239"/>
      <c r="E47" s="239">
        <v>128</v>
      </c>
      <c r="F47" s="144" t="str">
        <f t="shared" si="5"/>
        <v/>
      </c>
      <c r="G47" s="144" t="str">
        <f t="shared" si="4"/>
        <v/>
      </c>
    </row>
    <row r="48" s="83" customFormat="1" ht="28" customHeight="1" spans="1:7">
      <c r="A48" s="251">
        <v>2010702</v>
      </c>
      <c r="B48" s="238" t="s">
        <v>103</v>
      </c>
      <c r="C48" s="239"/>
      <c r="D48" s="239"/>
      <c r="E48" s="239">
        <v>20</v>
      </c>
      <c r="F48" s="144"/>
      <c r="G48" s="144"/>
    </row>
    <row r="49" s="83" customFormat="1" ht="28" customHeight="1" spans="1:7">
      <c r="A49" s="251">
        <v>2010799</v>
      </c>
      <c r="B49" s="238" t="s">
        <v>128</v>
      </c>
      <c r="C49" s="290"/>
      <c r="D49" s="239"/>
      <c r="E49" s="239"/>
      <c r="F49" s="144" t="str">
        <f>IF(ISERROR(E49/C49),"",E49/C49)</f>
        <v/>
      </c>
      <c r="G49" s="144" t="str">
        <f>IF(ISERROR(E49/D49),"",E49/D49)</f>
        <v/>
      </c>
    </row>
    <row r="50" s="83" customFormat="1" ht="28" customHeight="1" spans="1:7">
      <c r="A50" s="251">
        <v>20108</v>
      </c>
      <c r="B50" s="237" t="s">
        <v>129</v>
      </c>
      <c r="C50" s="232">
        <f>SUM(C51:C53)</f>
        <v>80</v>
      </c>
      <c r="D50" s="232">
        <f>SUM(D51:D53)</f>
        <v>0</v>
      </c>
      <c r="E50" s="232">
        <f>SUM(E51:E52)</f>
        <v>1</v>
      </c>
      <c r="F50" s="286">
        <f>IF(ISERROR(E50/C50),"",E50/C50)</f>
        <v>0.013</v>
      </c>
      <c r="G50" s="286" t="str">
        <f>IF(ISERROR(E50/D50),"",E50/D50)</f>
        <v/>
      </c>
    </row>
    <row r="51" s="83" customFormat="1" ht="28" customHeight="1" spans="1:7">
      <c r="A51" s="251">
        <v>2010801</v>
      </c>
      <c r="B51" s="238" t="s">
        <v>102</v>
      </c>
      <c r="C51" s="239"/>
      <c r="D51" s="239"/>
      <c r="E51" s="239">
        <v>1</v>
      </c>
      <c r="F51" s="144" t="str">
        <f>IF(ISERROR(E51/C51),"",E51/C51)</f>
        <v/>
      </c>
      <c r="G51" s="144" t="str">
        <f>IF(ISERROR(E51/D51),"",E51/D51)</f>
        <v/>
      </c>
    </row>
    <row r="52" s="83" customFormat="1" ht="28" customHeight="1" spans="1:7">
      <c r="A52" s="251">
        <v>2010802</v>
      </c>
      <c r="B52" s="238" t="s">
        <v>103</v>
      </c>
      <c r="C52" s="239"/>
      <c r="D52" s="239"/>
      <c r="E52" s="239"/>
      <c r="F52" s="144" t="str">
        <f>IF(ISERROR(E52/C52),"",E52/C52)</f>
        <v/>
      </c>
      <c r="G52" s="144" t="str">
        <f>IF(ISERROR(E52/D52),"",E52/D52)</f>
        <v/>
      </c>
    </row>
    <row r="53" s="83" customFormat="1" ht="28" customHeight="1" spans="1:7">
      <c r="A53" s="221">
        <v>2010804</v>
      </c>
      <c r="B53" s="288" t="s">
        <v>130</v>
      </c>
      <c r="C53" s="239">
        <v>80</v>
      </c>
      <c r="D53" s="239"/>
      <c r="E53" s="239"/>
      <c r="F53" s="144"/>
      <c r="G53" s="144"/>
    </row>
    <row r="54" s="83" customFormat="1" ht="28" customHeight="1" spans="1:7">
      <c r="A54" s="251">
        <v>20111</v>
      </c>
      <c r="B54" s="237" t="s">
        <v>131</v>
      </c>
      <c r="C54" s="232">
        <f>SUM(C55:C58)</f>
        <v>2117</v>
      </c>
      <c r="D54" s="232">
        <f>SUM(D55:D58)</f>
        <v>1877</v>
      </c>
      <c r="E54" s="232">
        <f>SUM(E55:E58)</f>
        <v>2043</v>
      </c>
      <c r="F54" s="286">
        <f t="shared" ref="F54:F59" si="6">IF(ISERROR(E54/C54),"",E54/C54)</f>
        <v>0.965</v>
      </c>
      <c r="G54" s="286">
        <f t="shared" ref="G54:G59" si="7">IF(ISERROR(E54/D54),"",E54/D54)</f>
        <v>1.088</v>
      </c>
    </row>
    <row r="55" s="83" customFormat="1" ht="28" customHeight="1" spans="1:7">
      <c r="A55" s="251">
        <v>2011101</v>
      </c>
      <c r="B55" s="238" t="s">
        <v>102</v>
      </c>
      <c r="C55" s="290">
        <v>1765</v>
      </c>
      <c r="D55" s="239">
        <v>1731</v>
      </c>
      <c r="E55" s="239">
        <v>1654</v>
      </c>
      <c r="F55" s="144">
        <f t="shared" si="6"/>
        <v>0.937</v>
      </c>
      <c r="G55" s="144">
        <f t="shared" si="7"/>
        <v>0.956</v>
      </c>
    </row>
    <row r="56" s="83" customFormat="1" ht="28" customHeight="1" spans="1:7">
      <c r="A56" s="251">
        <v>2011102</v>
      </c>
      <c r="B56" s="238" t="s">
        <v>103</v>
      </c>
      <c r="C56" s="239">
        <v>267</v>
      </c>
      <c r="D56" s="239"/>
      <c r="E56" s="239">
        <v>227</v>
      </c>
      <c r="F56" s="144">
        <f t="shared" si="6"/>
        <v>0.85</v>
      </c>
      <c r="G56" s="144" t="str">
        <f t="shared" si="7"/>
        <v/>
      </c>
    </row>
    <row r="57" s="83" customFormat="1" ht="28" customHeight="1" spans="1:7">
      <c r="A57" s="251">
        <v>2011104</v>
      </c>
      <c r="B57" s="238" t="s">
        <v>132</v>
      </c>
      <c r="C57" s="239">
        <v>40</v>
      </c>
      <c r="D57" s="239">
        <v>36</v>
      </c>
      <c r="E57" s="239">
        <v>40</v>
      </c>
      <c r="F57" s="144">
        <f t="shared" si="6"/>
        <v>1</v>
      </c>
      <c r="G57" s="144">
        <f t="shared" si="7"/>
        <v>1.111</v>
      </c>
    </row>
    <row r="58" s="83" customFormat="1" ht="28" customHeight="1" spans="1:7">
      <c r="A58" s="251">
        <v>2011199</v>
      </c>
      <c r="B58" s="238" t="s">
        <v>133</v>
      </c>
      <c r="C58" s="239">
        <v>45</v>
      </c>
      <c r="D58" s="239">
        <v>110</v>
      </c>
      <c r="E58" s="239">
        <v>122</v>
      </c>
      <c r="F58" s="144">
        <f t="shared" si="6"/>
        <v>2.711</v>
      </c>
      <c r="G58" s="144">
        <f t="shared" si="7"/>
        <v>1.109</v>
      </c>
    </row>
    <row r="59" s="83" customFormat="1" ht="28" customHeight="1" spans="1:7">
      <c r="A59" s="251">
        <v>20113</v>
      </c>
      <c r="B59" s="237" t="s">
        <v>134</v>
      </c>
      <c r="C59" s="232">
        <f>SUM(C60:C65)</f>
        <v>243</v>
      </c>
      <c r="D59" s="232">
        <f>SUM(D60:D65)</f>
        <v>154</v>
      </c>
      <c r="E59" s="232">
        <f>SUM(E60:E65)</f>
        <v>215</v>
      </c>
      <c r="F59" s="286">
        <f t="shared" si="6"/>
        <v>0.885</v>
      </c>
      <c r="G59" s="286">
        <f t="shared" si="7"/>
        <v>1.396</v>
      </c>
    </row>
    <row r="60" s="83" customFormat="1" ht="28" customHeight="1" spans="1:7">
      <c r="A60" s="221">
        <v>2011301</v>
      </c>
      <c r="B60" s="288" t="s">
        <v>102</v>
      </c>
      <c r="C60" s="290">
        <v>112</v>
      </c>
      <c r="D60" s="235">
        <v>112</v>
      </c>
      <c r="E60" s="232">
        <v>113</v>
      </c>
      <c r="F60" s="286"/>
      <c r="G60" s="286"/>
    </row>
    <row r="61" s="83" customFormat="1" ht="28" customHeight="1" spans="1:7">
      <c r="A61" s="251">
        <v>2011302</v>
      </c>
      <c r="B61" s="238" t="s">
        <v>103</v>
      </c>
      <c r="C61" s="290"/>
      <c r="D61" s="232"/>
      <c r="E61" s="235">
        <v>30</v>
      </c>
      <c r="F61" s="144" t="str">
        <f>IF(ISERROR(E61/C61),"",E61/C61)</f>
        <v/>
      </c>
      <c r="G61" s="144" t="str">
        <f>IF(ISERROR(E61/D61),"",E61/D61)</f>
        <v/>
      </c>
    </row>
    <row r="62" s="83" customFormat="1" ht="28" customHeight="1" spans="1:7">
      <c r="A62" s="251">
        <v>2011304</v>
      </c>
      <c r="B62" s="238" t="s">
        <v>135</v>
      </c>
      <c r="C62" s="290"/>
      <c r="D62" s="232"/>
      <c r="E62" s="235"/>
      <c r="F62" s="144" t="str">
        <f>IF(ISERROR(E62/C62),"",E62/C62)</f>
        <v/>
      </c>
      <c r="G62" s="144" t="str">
        <f>IF(ISERROR(E62/D62),"",E62/D62)</f>
        <v/>
      </c>
    </row>
    <row r="63" s="83" customFormat="1" ht="28" customHeight="1" spans="1:7">
      <c r="A63" s="251">
        <v>2011308</v>
      </c>
      <c r="B63" s="238" t="s">
        <v>136</v>
      </c>
      <c r="C63" s="290"/>
      <c r="D63" s="232"/>
      <c r="E63" s="235">
        <v>15</v>
      </c>
      <c r="F63" s="144"/>
      <c r="G63" s="144"/>
    </row>
    <row r="64" s="83" customFormat="1" ht="28" customHeight="1" spans="1:7">
      <c r="A64" s="251">
        <v>2011350</v>
      </c>
      <c r="B64" s="238" t="s">
        <v>108</v>
      </c>
      <c r="C64" s="290"/>
      <c r="D64" s="239"/>
      <c r="E64" s="392"/>
      <c r="F64" s="144" t="str">
        <f t="shared" ref="F64:F94" si="8">IF(ISERROR(E64/C64),"",E64/C64)</f>
        <v/>
      </c>
      <c r="G64" s="144" t="str">
        <f t="shared" ref="G64:G75" si="9">IF(ISERROR(E64/D64),"",E64/D64)</f>
        <v/>
      </c>
    </row>
    <row r="65" s="83" customFormat="1" ht="28" customHeight="1" spans="1:7">
      <c r="A65" s="251">
        <v>2011399</v>
      </c>
      <c r="B65" s="238" t="s">
        <v>137</v>
      </c>
      <c r="C65" s="289">
        <v>131</v>
      </c>
      <c r="D65" s="239">
        <v>42</v>
      </c>
      <c r="E65" s="392">
        <v>57</v>
      </c>
      <c r="F65" s="144">
        <f t="shared" si="8"/>
        <v>0.435</v>
      </c>
      <c r="G65" s="144">
        <f t="shared" si="9"/>
        <v>1.357</v>
      </c>
    </row>
    <row r="66" s="83" customFormat="1" ht="28" customHeight="1" spans="1:7">
      <c r="A66" s="251">
        <v>20123</v>
      </c>
      <c r="B66" s="237" t="s">
        <v>138</v>
      </c>
      <c r="C66" s="232">
        <f>SUM(C67:C70)</f>
        <v>236</v>
      </c>
      <c r="D66" s="232">
        <f>SUM(D67:D70)</f>
        <v>208</v>
      </c>
      <c r="E66" s="232">
        <f>SUM(E67:E70)</f>
        <v>210</v>
      </c>
      <c r="F66" s="286">
        <f t="shared" si="8"/>
        <v>0.89</v>
      </c>
      <c r="G66" s="286">
        <f t="shared" si="9"/>
        <v>1.01</v>
      </c>
    </row>
    <row r="67" s="83" customFormat="1" ht="28" customHeight="1" spans="1:7">
      <c r="A67" s="251">
        <v>2012301</v>
      </c>
      <c r="B67" s="238" t="s">
        <v>102</v>
      </c>
      <c r="C67" s="290">
        <v>226</v>
      </c>
      <c r="D67" s="239">
        <v>208</v>
      </c>
      <c r="E67" s="392">
        <v>210</v>
      </c>
      <c r="F67" s="144">
        <f t="shared" si="8"/>
        <v>0.929</v>
      </c>
      <c r="G67" s="144">
        <f t="shared" si="9"/>
        <v>1.01</v>
      </c>
    </row>
    <row r="68" s="83" customFormat="1" ht="28" customHeight="1" spans="1:7">
      <c r="A68" s="251">
        <v>2012302</v>
      </c>
      <c r="B68" s="238" t="s">
        <v>103</v>
      </c>
      <c r="C68" s="290"/>
      <c r="D68" s="239"/>
      <c r="E68" s="239"/>
      <c r="F68" s="144" t="str">
        <f t="shared" si="8"/>
        <v/>
      </c>
      <c r="G68" s="144" t="str">
        <f t="shared" si="9"/>
        <v/>
      </c>
    </row>
    <row r="69" s="83" customFormat="1" ht="28" customHeight="1" spans="1:7">
      <c r="A69" s="251">
        <v>2012304</v>
      </c>
      <c r="B69" s="238" t="s">
        <v>139</v>
      </c>
      <c r="C69" s="290">
        <v>10</v>
      </c>
      <c r="D69" s="239"/>
      <c r="E69" s="239"/>
      <c r="F69" s="144">
        <f t="shared" si="8"/>
        <v>0</v>
      </c>
      <c r="G69" s="144" t="str">
        <f t="shared" si="9"/>
        <v/>
      </c>
    </row>
    <row r="70" s="83" customFormat="1" ht="28" customHeight="1" spans="1:7">
      <c r="A70" s="251">
        <v>2012399</v>
      </c>
      <c r="B70" s="238" t="s">
        <v>140</v>
      </c>
      <c r="C70" s="239"/>
      <c r="D70" s="239"/>
      <c r="E70" s="239"/>
      <c r="F70" s="144" t="str">
        <f t="shared" si="8"/>
        <v/>
      </c>
      <c r="G70" s="144" t="str">
        <f t="shared" si="9"/>
        <v/>
      </c>
    </row>
    <row r="71" s="83" customFormat="1" ht="28" customHeight="1" spans="1:7">
      <c r="A71" s="251">
        <v>20126</v>
      </c>
      <c r="B71" s="237" t="s">
        <v>141</v>
      </c>
      <c r="C71" s="232">
        <f>SUM(C72:C74)</f>
        <v>75</v>
      </c>
      <c r="D71" s="232">
        <f>SUM(D72:D74)</f>
        <v>66</v>
      </c>
      <c r="E71" s="232">
        <f>SUM(E72:E74)</f>
        <v>66</v>
      </c>
      <c r="F71" s="286">
        <f t="shared" si="8"/>
        <v>0.88</v>
      </c>
      <c r="G71" s="286">
        <f t="shared" si="9"/>
        <v>1</v>
      </c>
    </row>
    <row r="72" s="83" customFormat="1" ht="28" customHeight="1" spans="1:7">
      <c r="A72" s="251">
        <v>2012601</v>
      </c>
      <c r="B72" s="238" t="s">
        <v>102</v>
      </c>
      <c r="C72" s="290"/>
      <c r="D72" s="239"/>
      <c r="E72" s="239"/>
      <c r="F72" s="144" t="str">
        <f t="shared" si="8"/>
        <v/>
      </c>
      <c r="G72" s="144" t="str">
        <f t="shared" si="9"/>
        <v/>
      </c>
    </row>
    <row r="73" s="83" customFormat="1" ht="28" customHeight="1" spans="1:7">
      <c r="A73" s="251">
        <v>2012602</v>
      </c>
      <c r="B73" s="238" t="s">
        <v>103</v>
      </c>
      <c r="C73" s="232"/>
      <c r="D73" s="239"/>
      <c r="E73" s="239"/>
      <c r="F73" s="144" t="str">
        <f t="shared" si="8"/>
        <v/>
      </c>
      <c r="G73" s="144" t="str">
        <f t="shared" si="9"/>
        <v/>
      </c>
    </row>
    <row r="74" s="83" customFormat="1" ht="28" customHeight="1" spans="1:7">
      <c r="A74" s="251">
        <v>2012604</v>
      </c>
      <c r="B74" s="238" t="s">
        <v>142</v>
      </c>
      <c r="C74" s="290">
        <v>75</v>
      </c>
      <c r="D74" s="239">
        <v>66</v>
      </c>
      <c r="E74" s="239">
        <v>66</v>
      </c>
      <c r="F74" s="144">
        <f t="shared" si="8"/>
        <v>0.88</v>
      </c>
      <c r="G74" s="144">
        <f t="shared" si="9"/>
        <v>1</v>
      </c>
    </row>
    <row r="75" s="83" customFormat="1" ht="28" customHeight="1" spans="1:7">
      <c r="A75" s="291">
        <v>20128</v>
      </c>
      <c r="B75" s="237" t="s">
        <v>143</v>
      </c>
      <c r="C75" s="232">
        <f>SUM(C76:C77)</f>
        <v>107</v>
      </c>
      <c r="D75" s="232">
        <f>SUM(D76:D77)</f>
        <v>106</v>
      </c>
      <c r="E75" s="232">
        <f>SUM(E76:E77)</f>
        <v>106</v>
      </c>
      <c r="F75" s="286">
        <f t="shared" si="8"/>
        <v>0.991</v>
      </c>
      <c r="G75" s="286">
        <f t="shared" si="9"/>
        <v>1</v>
      </c>
    </row>
    <row r="76" s="83" customFormat="1" ht="28" customHeight="1" spans="1:7">
      <c r="A76" s="291">
        <v>2012801</v>
      </c>
      <c r="B76" s="238" t="s">
        <v>102</v>
      </c>
      <c r="C76" s="290">
        <v>107</v>
      </c>
      <c r="D76" s="239">
        <v>106</v>
      </c>
      <c r="E76" s="392">
        <v>106</v>
      </c>
      <c r="F76" s="144">
        <f t="shared" si="8"/>
        <v>0.991</v>
      </c>
      <c r="G76" s="144">
        <f t="shared" ref="G76:G94" si="10">IF(ISERROR(E76/D76),"",E76/D76)</f>
        <v>1</v>
      </c>
    </row>
    <row r="77" s="83" customFormat="1" ht="28" customHeight="1" spans="1:7">
      <c r="A77" s="291">
        <v>2012899</v>
      </c>
      <c r="B77" s="238" t="s">
        <v>144</v>
      </c>
      <c r="C77" s="232"/>
      <c r="D77" s="239"/>
      <c r="E77" s="239"/>
      <c r="F77" s="144" t="str">
        <f t="shared" si="8"/>
        <v/>
      </c>
      <c r="G77" s="144" t="str">
        <f t="shared" si="10"/>
        <v/>
      </c>
    </row>
    <row r="78" s="83" customFormat="1" ht="28" customHeight="1" spans="1:7">
      <c r="A78" s="251">
        <v>20129</v>
      </c>
      <c r="B78" s="237" t="s">
        <v>145</v>
      </c>
      <c r="C78" s="232">
        <f>SUM(C79:C81)</f>
        <v>568</v>
      </c>
      <c r="D78" s="232">
        <f>SUM(D79:D81)</f>
        <v>465</v>
      </c>
      <c r="E78" s="232">
        <f>SUM(E79:E81)</f>
        <v>492</v>
      </c>
      <c r="F78" s="286">
        <f t="shared" si="8"/>
        <v>0.866</v>
      </c>
      <c r="G78" s="286">
        <f t="shared" si="10"/>
        <v>1.058</v>
      </c>
    </row>
    <row r="79" s="83" customFormat="1" ht="28" customHeight="1" spans="1:7">
      <c r="A79" s="251">
        <v>2012901</v>
      </c>
      <c r="B79" s="238" t="s">
        <v>102</v>
      </c>
      <c r="C79" s="290">
        <v>404</v>
      </c>
      <c r="D79" s="239">
        <v>323</v>
      </c>
      <c r="E79" s="392">
        <v>325</v>
      </c>
      <c r="F79" s="144">
        <f t="shared" si="8"/>
        <v>0.804</v>
      </c>
      <c r="G79" s="144">
        <f t="shared" si="10"/>
        <v>1.006</v>
      </c>
    </row>
    <row r="80" s="83" customFormat="1" ht="28" customHeight="1" spans="1:7">
      <c r="A80" s="251">
        <v>2012902</v>
      </c>
      <c r="B80" s="238" t="s">
        <v>103</v>
      </c>
      <c r="C80" s="290">
        <v>45</v>
      </c>
      <c r="D80" s="239">
        <v>32</v>
      </c>
      <c r="E80" s="392">
        <v>30</v>
      </c>
      <c r="F80" s="144">
        <f t="shared" si="8"/>
        <v>0.667</v>
      </c>
      <c r="G80" s="144">
        <f t="shared" si="10"/>
        <v>0.938</v>
      </c>
    </row>
    <row r="81" s="83" customFormat="1" ht="28" customHeight="1" spans="1:7">
      <c r="A81" s="251">
        <v>2012999</v>
      </c>
      <c r="B81" s="238" t="s">
        <v>146</v>
      </c>
      <c r="C81" s="290">
        <v>119</v>
      </c>
      <c r="D81" s="239">
        <v>110</v>
      </c>
      <c r="E81" s="239">
        <v>137</v>
      </c>
      <c r="F81" s="144">
        <f t="shared" si="8"/>
        <v>1.151</v>
      </c>
      <c r="G81" s="144">
        <f t="shared" si="10"/>
        <v>1.245</v>
      </c>
    </row>
    <row r="82" s="83" customFormat="1" ht="28" customHeight="1" spans="1:7">
      <c r="A82" s="251">
        <v>20131</v>
      </c>
      <c r="B82" s="237" t="s">
        <v>147</v>
      </c>
      <c r="C82" s="232">
        <f>SUM(C83:C86)</f>
        <v>2380</v>
      </c>
      <c r="D82" s="232">
        <f>SUM(D83:D86)</f>
        <v>2287</v>
      </c>
      <c r="E82" s="232">
        <f>SUM(E83:E86)</f>
        <v>2163</v>
      </c>
      <c r="F82" s="286">
        <f t="shared" si="8"/>
        <v>0.909</v>
      </c>
      <c r="G82" s="286">
        <f t="shared" si="10"/>
        <v>0.946</v>
      </c>
    </row>
    <row r="83" s="83" customFormat="1" ht="28" customHeight="1" spans="1:7">
      <c r="A83" s="251">
        <v>2013101</v>
      </c>
      <c r="B83" s="238" t="s">
        <v>102</v>
      </c>
      <c r="C83" s="290">
        <v>2275</v>
      </c>
      <c r="D83" s="239">
        <v>2199</v>
      </c>
      <c r="E83" s="392">
        <v>2073</v>
      </c>
      <c r="F83" s="144">
        <f t="shared" si="8"/>
        <v>0.911</v>
      </c>
      <c r="G83" s="144">
        <f t="shared" si="10"/>
        <v>0.943</v>
      </c>
    </row>
    <row r="84" s="83" customFormat="1" ht="28" customHeight="1" spans="1:7">
      <c r="A84" s="251">
        <v>2013102</v>
      </c>
      <c r="B84" s="238" t="s">
        <v>103</v>
      </c>
      <c r="C84" s="290">
        <v>96</v>
      </c>
      <c r="D84" s="239">
        <v>88</v>
      </c>
      <c r="E84" s="392">
        <v>90</v>
      </c>
      <c r="F84" s="144">
        <f t="shared" si="8"/>
        <v>0.938</v>
      </c>
      <c r="G84" s="144">
        <f t="shared" si="10"/>
        <v>1.023</v>
      </c>
    </row>
    <row r="85" s="83" customFormat="1" ht="28" customHeight="1" spans="1:7">
      <c r="A85" s="251">
        <v>2013105</v>
      </c>
      <c r="B85" s="238" t="s">
        <v>148</v>
      </c>
      <c r="C85" s="290">
        <v>9</v>
      </c>
      <c r="D85" s="239"/>
      <c r="E85" s="239"/>
      <c r="F85" s="144">
        <f t="shared" si="8"/>
        <v>0</v>
      </c>
      <c r="G85" s="144" t="str">
        <f t="shared" si="10"/>
        <v/>
      </c>
    </row>
    <row r="86" s="83" customFormat="1" ht="28" customHeight="1" spans="1:7">
      <c r="A86" s="251">
        <v>2013199</v>
      </c>
      <c r="B86" s="238" t="s">
        <v>149</v>
      </c>
      <c r="C86" s="239"/>
      <c r="D86" s="239"/>
      <c r="E86" s="239"/>
      <c r="F86" s="144" t="str">
        <f t="shared" si="8"/>
        <v/>
      </c>
      <c r="G86" s="144" t="str">
        <f t="shared" si="10"/>
        <v/>
      </c>
    </row>
    <row r="87" s="83" customFormat="1" ht="28" customHeight="1" spans="1:7">
      <c r="A87" s="251">
        <v>20132</v>
      </c>
      <c r="B87" s="237" t="s">
        <v>150</v>
      </c>
      <c r="C87" s="232">
        <f>SUM(C88:C90)</f>
        <v>670</v>
      </c>
      <c r="D87" s="232">
        <f>SUM(D88:D90)</f>
        <v>563</v>
      </c>
      <c r="E87" s="232">
        <f>SUM(E88:E90)</f>
        <v>569</v>
      </c>
      <c r="F87" s="286">
        <f t="shared" si="8"/>
        <v>0.849</v>
      </c>
      <c r="G87" s="286">
        <f t="shared" si="10"/>
        <v>1.011</v>
      </c>
    </row>
    <row r="88" s="83" customFormat="1" ht="28" customHeight="1" spans="1:7">
      <c r="A88" s="251">
        <v>2013201</v>
      </c>
      <c r="B88" s="238" t="s">
        <v>102</v>
      </c>
      <c r="C88" s="290">
        <v>436</v>
      </c>
      <c r="D88" s="239">
        <v>388</v>
      </c>
      <c r="E88" s="392">
        <v>389</v>
      </c>
      <c r="F88" s="144">
        <f t="shared" si="8"/>
        <v>0.892</v>
      </c>
      <c r="G88" s="144">
        <f t="shared" si="10"/>
        <v>1.003</v>
      </c>
    </row>
    <row r="89" s="83" customFormat="1" ht="28" customHeight="1" spans="1:7">
      <c r="A89" s="251">
        <v>2013202</v>
      </c>
      <c r="B89" s="238" t="s">
        <v>103</v>
      </c>
      <c r="C89" s="290">
        <v>195</v>
      </c>
      <c r="D89" s="239">
        <v>140</v>
      </c>
      <c r="E89" s="392">
        <v>143</v>
      </c>
      <c r="F89" s="144">
        <f t="shared" si="8"/>
        <v>0.733</v>
      </c>
      <c r="G89" s="144">
        <f t="shared" si="10"/>
        <v>1.021</v>
      </c>
    </row>
    <row r="90" s="83" customFormat="1" ht="28" customHeight="1" spans="1:7">
      <c r="A90" s="251">
        <v>2013299</v>
      </c>
      <c r="B90" s="238" t="s">
        <v>151</v>
      </c>
      <c r="C90" s="290">
        <v>39</v>
      </c>
      <c r="D90" s="239">
        <v>35</v>
      </c>
      <c r="E90" s="378">
        <v>37</v>
      </c>
      <c r="F90" s="144">
        <f t="shared" si="8"/>
        <v>0.949</v>
      </c>
      <c r="G90" s="144">
        <f t="shared" si="10"/>
        <v>1.057</v>
      </c>
    </row>
    <row r="91" s="83" customFormat="1" ht="28" customHeight="1" spans="1:7">
      <c r="A91" s="251">
        <v>20133</v>
      </c>
      <c r="B91" s="237" t="s">
        <v>152</v>
      </c>
      <c r="C91" s="232">
        <f>SUM(C92:C94)</f>
        <v>217</v>
      </c>
      <c r="D91" s="232">
        <f>SUM(D92:D94)</f>
        <v>190</v>
      </c>
      <c r="E91" s="232">
        <f>SUM(E92:E94)</f>
        <v>190</v>
      </c>
      <c r="F91" s="286">
        <f t="shared" si="8"/>
        <v>0.876</v>
      </c>
      <c r="G91" s="286">
        <f t="shared" si="10"/>
        <v>1</v>
      </c>
    </row>
    <row r="92" s="83" customFormat="1" ht="28" customHeight="1" spans="1:7">
      <c r="A92" s="251">
        <v>2013301</v>
      </c>
      <c r="B92" s="238" t="s">
        <v>102</v>
      </c>
      <c r="C92" s="290">
        <v>207</v>
      </c>
      <c r="D92" s="239">
        <v>179</v>
      </c>
      <c r="E92" s="392">
        <v>179</v>
      </c>
      <c r="F92" s="144">
        <f t="shared" si="8"/>
        <v>0.865</v>
      </c>
      <c r="G92" s="144">
        <f t="shared" si="10"/>
        <v>1</v>
      </c>
    </row>
    <row r="93" s="83" customFormat="1" ht="28" customHeight="1" spans="1:7">
      <c r="A93" s="251">
        <v>2013302</v>
      </c>
      <c r="B93" s="238" t="s">
        <v>103</v>
      </c>
      <c r="C93" s="239">
        <v>10</v>
      </c>
      <c r="D93" s="239">
        <v>11</v>
      </c>
      <c r="E93" s="392">
        <v>11</v>
      </c>
      <c r="F93" s="144">
        <f t="shared" si="8"/>
        <v>1.1</v>
      </c>
      <c r="G93" s="144">
        <f t="shared" si="10"/>
        <v>1</v>
      </c>
    </row>
    <row r="94" s="83" customFormat="1" ht="28" customHeight="1" spans="1:7">
      <c r="A94" s="251">
        <v>2013399</v>
      </c>
      <c r="B94" s="238" t="s">
        <v>153</v>
      </c>
      <c r="C94" s="239"/>
      <c r="D94" s="239"/>
      <c r="E94" s="239"/>
      <c r="F94" s="144" t="str">
        <f t="shared" si="8"/>
        <v/>
      </c>
      <c r="G94" s="144" t="str">
        <f t="shared" si="10"/>
        <v/>
      </c>
    </row>
    <row r="95" s="83" customFormat="1" ht="28" customHeight="1" spans="1:7">
      <c r="A95" s="251">
        <v>20134</v>
      </c>
      <c r="B95" s="237" t="s">
        <v>154</v>
      </c>
      <c r="C95" s="232">
        <f>SUM(C96:C100)</f>
        <v>200</v>
      </c>
      <c r="D95" s="232">
        <f>SUM(D96:D100)</f>
        <v>191</v>
      </c>
      <c r="E95" s="232">
        <f>SUM(E96:E100)</f>
        <v>207</v>
      </c>
      <c r="F95" s="286">
        <f t="shared" ref="F95:F111" si="11">IF(ISERROR(E95/C95),"",E95/C95)</f>
        <v>1.035</v>
      </c>
      <c r="G95" s="286">
        <f t="shared" ref="G95:G111" si="12">IF(ISERROR(E95/D95),"",E95/D95)</f>
        <v>1.084</v>
      </c>
    </row>
    <row r="96" s="83" customFormat="1" ht="28" customHeight="1" spans="1:7">
      <c r="A96" s="251">
        <v>2013401</v>
      </c>
      <c r="B96" s="238" t="s">
        <v>102</v>
      </c>
      <c r="C96" s="290">
        <v>153</v>
      </c>
      <c r="D96" s="239">
        <v>153</v>
      </c>
      <c r="E96" s="392">
        <v>154</v>
      </c>
      <c r="F96" s="144">
        <f t="shared" si="11"/>
        <v>1.007</v>
      </c>
      <c r="G96" s="144">
        <f t="shared" si="12"/>
        <v>1.007</v>
      </c>
    </row>
    <row r="97" s="83" customFormat="1" ht="28" customHeight="1" spans="1:7">
      <c r="A97" s="251">
        <v>2013402</v>
      </c>
      <c r="B97" s="238" t="s">
        <v>103</v>
      </c>
      <c r="C97" s="239"/>
      <c r="D97" s="239"/>
      <c r="E97" s="239">
        <v>5</v>
      </c>
      <c r="F97" s="144" t="str">
        <f t="shared" si="11"/>
        <v/>
      </c>
      <c r="G97" s="144" t="str">
        <f t="shared" si="12"/>
        <v/>
      </c>
    </row>
    <row r="98" s="83" customFormat="1" ht="28" customHeight="1" spans="1:7">
      <c r="A98" s="251">
        <v>2013404</v>
      </c>
      <c r="B98" s="320" t="s">
        <v>155</v>
      </c>
      <c r="C98" s="239">
        <v>36</v>
      </c>
      <c r="D98" s="239">
        <v>29</v>
      </c>
      <c r="E98" s="239">
        <v>37</v>
      </c>
      <c r="F98" s="144">
        <f t="shared" si="11"/>
        <v>1.028</v>
      </c>
      <c r="G98" s="144">
        <f t="shared" si="12"/>
        <v>1.276</v>
      </c>
    </row>
    <row r="99" s="83" customFormat="1" ht="28" customHeight="1" spans="1:7">
      <c r="A99" s="251">
        <v>2013405</v>
      </c>
      <c r="B99" s="320" t="s">
        <v>156</v>
      </c>
      <c r="C99" s="239">
        <v>2</v>
      </c>
      <c r="D99" s="239">
        <v>2</v>
      </c>
      <c r="E99" s="239">
        <v>2</v>
      </c>
      <c r="F99" s="144">
        <f t="shared" si="11"/>
        <v>1</v>
      </c>
      <c r="G99" s="144">
        <f t="shared" si="12"/>
        <v>1</v>
      </c>
    </row>
    <row r="100" s="83" customFormat="1" ht="28" customHeight="1" spans="1:7">
      <c r="A100" s="251">
        <v>2013499</v>
      </c>
      <c r="B100" s="238" t="s">
        <v>157</v>
      </c>
      <c r="C100" s="239">
        <v>9</v>
      </c>
      <c r="D100" s="239">
        <v>7</v>
      </c>
      <c r="E100" s="274">
        <v>9</v>
      </c>
      <c r="F100" s="144">
        <f t="shared" si="11"/>
        <v>1</v>
      </c>
      <c r="G100" s="144">
        <f t="shared" si="12"/>
        <v>1.286</v>
      </c>
    </row>
    <row r="101" s="83" customFormat="1" ht="28" customHeight="1" spans="1:7">
      <c r="A101" s="251">
        <v>20136</v>
      </c>
      <c r="B101" s="237" t="s">
        <v>158</v>
      </c>
      <c r="C101" s="243">
        <f>SUM(C102)</f>
        <v>0</v>
      </c>
      <c r="D101" s="243">
        <f>SUM(D102)</f>
        <v>0</v>
      </c>
      <c r="E101" s="243">
        <f>SUM(E102)</f>
        <v>0</v>
      </c>
      <c r="F101" s="286" t="str">
        <f t="shared" si="11"/>
        <v/>
      </c>
      <c r="G101" s="286" t="str">
        <f t="shared" si="12"/>
        <v/>
      </c>
    </row>
    <row r="102" s="83" customFormat="1" ht="28" customHeight="1" spans="1:7">
      <c r="A102" s="251">
        <v>2013699</v>
      </c>
      <c r="B102" s="237" t="s">
        <v>159</v>
      </c>
      <c r="C102" s="239"/>
      <c r="D102" s="243"/>
      <c r="E102" s="243"/>
      <c r="F102" s="144" t="str">
        <f t="shared" si="11"/>
        <v/>
      </c>
      <c r="G102" s="144" t="str">
        <f t="shared" si="12"/>
        <v/>
      </c>
    </row>
    <row r="103" s="83" customFormat="1" ht="28" customHeight="1" spans="1:7">
      <c r="A103" s="251">
        <v>20138</v>
      </c>
      <c r="B103" s="237" t="s">
        <v>160</v>
      </c>
      <c r="C103" s="243">
        <f>SUM(C104:C107)</f>
        <v>1317</v>
      </c>
      <c r="D103" s="243">
        <f>SUM(D104:D107)</f>
        <v>1059</v>
      </c>
      <c r="E103" s="243">
        <f>SUM(E104:E107)</f>
        <v>1095</v>
      </c>
      <c r="F103" s="286">
        <f t="shared" si="11"/>
        <v>0.831</v>
      </c>
      <c r="G103" s="286">
        <f t="shared" si="12"/>
        <v>1.034</v>
      </c>
    </row>
    <row r="104" s="83" customFormat="1" ht="28" customHeight="1" spans="1:7">
      <c r="A104" s="251">
        <v>2013801</v>
      </c>
      <c r="B104" s="238" t="s">
        <v>102</v>
      </c>
      <c r="C104" s="290">
        <v>1269</v>
      </c>
      <c r="D104" s="239">
        <v>1018</v>
      </c>
      <c r="E104" s="392">
        <v>1020</v>
      </c>
      <c r="F104" s="144">
        <f t="shared" si="11"/>
        <v>0.804</v>
      </c>
      <c r="G104" s="144">
        <f t="shared" si="12"/>
        <v>1.002</v>
      </c>
    </row>
    <row r="105" s="83" customFormat="1" ht="28" customHeight="1" spans="1:7">
      <c r="A105" s="251">
        <v>2013802</v>
      </c>
      <c r="B105" s="238" t="s">
        <v>103</v>
      </c>
      <c r="C105" s="290">
        <v>35</v>
      </c>
      <c r="D105" s="239">
        <v>28</v>
      </c>
      <c r="E105" s="392">
        <v>32</v>
      </c>
      <c r="F105" s="144">
        <f t="shared" si="11"/>
        <v>0.914</v>
      </c>
      <c r="G105" s="144">
        <f t="shared" si="12"/>
        <v>1.143</v>
      </c>
    </row>
    <row r="106" s="83" customFormat="1" ht="28" customHeight="1" spans="1:7">
      <c r="A106" s="251">
        <v>2013816</v>
      </c>
      <c r="B106" s="238" t="s">
        <v>161</v>
      </c>
      <c r="C106" s="290"/>
      <c r="D106" s="239"/>
      <c r="E106" s="239">
        <v>17</v>
      </c>
      <c r="F106" s="144" t="str">
        <f t="shared" si="11"/>
        <v/>
      </c>
      <c r="G106" s="144" t="str">
        <f t="shared" si="12"/>
        <v/>
      </c>
    </row>
    <row r="107" s="83" customFormat="1" ht="28" customHeight="1" spans="1:7">
      <c r="A107" s="251">
        <v>2013899</v>
      </c>
      <c r="B107" s="238" t="s">
        <v>162</v>
      </c>
      <c r="C107" s="290">
        <v>13</v>
      </c>
      <c r="D107" s="239">
        <v>13</v>
      </c>
      <c r="E107" s="239">
        <v>26</v>
      </c>
      <c r="F107" s="144">
        <f t="shared" si="11"/>
        <v>2</v>
      </c>
      <c r="G107" s="144">
        <f t="shared" si="12"/>
        <v>2</v>
      </c>
    </row>
    <row r="108" s="83" customFormat="1" ht="28" customHeight="1" spans="1:7">
      <c r="A108" s="251">
        <v>20199</v>
      </c>
      <c r="B108" s="237" t="s">
        <v>163</v>
      </c>
      <c r="C108" s="232">
        <f>SUM(C109:C109)</f>
        <v>89</v>
      </c>
      <c r="D108" s="232">
        <f>SUM(D109:D109)</f>
        <v>76</v>
      </c>
      <c r="E108" s="232">
        <f>SUM(E109:E109)</f>
        <v>-486</v>
      </c>
      <c r="F108" s="286">
        <f t="shared" si="11"/>
        <v>-5.461</v>
      </c>
      <c r="G108" s="286">
        <f t="shared" si="12"/>
        <v>-6.395</v>
      </c>
    </row>
    <row r="109" s="83" customFormat="1" ht="28" customHeight="1" spans="1:7">
      <c r="A109" s="251">
        <v>2019999</v>
      </c>
      <c r="B109" s="238" t="s">
        <v>164</v>
      </c>
      <c r="C109" s="235">
        <v>89</v>
      </c>
      <c r="D109" s="239">
        <v>76</v>
      </c>
      <c r="E109" s="392">
        <v>-486</v>
      </c>
      <c r="F109" s="144">
        <f t="shared" si="11"/>
        <v>-5.461</v>
      </c>
      <c r="G109" s="144">
        <f t="shared" si="12"/>
        <v>-6.395</v>
      </c>
    </row>
    <row r="110" s="83" customFormat="1" ht="28" customHeight="1" spans="1:7">
      <c r="A110" s="251">
        <v>203</v>
      </c>
      <c r="B110" s="237" t="s">
        <v>165</v>
      </c>
      <c r="C110" s="232">
        <f>SUM(C111,C113)</f>
        <v>133</v>
      </c>
      <c r="D110" s="232">
        <f>SUM(D111,D113)</f>
        <v>149</v>
      </c>
      <c r="E110" s="232">
        <f>SUM(E113+E117)</f>
        <v>150</v>
      </c>
      <c r="F110" s="286">
        <f t="shared" si="11"/>
        <v>1.128</v>
      </c>
      <c r="G110" s="286">
        <f t="shared" si="12"/>
        <v>1.007</v>
      </c>
    </row>
    <row r="111" s="83" customFormat="1" ht="28" customHeight="1" spans="1:7">
      <c r="A111" s="251">
        <v>20301</v>
      </c>
      <c r="B111" s="393" t="s">
        <v>166</v>
      </c>
      <c r="C111" s="232">
        <f>SUM(C112)</f>
        <v>0</v>
      </c>
      <c r="D111" s="232">
        <v>0</v>
      </c>
      <c r="E111" s="232">
        <f>SUM(E112)</f>
        <v>0</v>
      </c>
      <c r="F111" s="286" t="str">
        <f t="shared" si="11"/>
        <v/>
      </c>
      <c r="G111" s="286" t="str">
        <f t="shared" si="12"/>
        <v/>
      </c>
    </row>
    <row r="112" s="83" customFormat="1" ht="28" customHeight="1" spans="1:7">
      <c r="A112" s="251">
        <v>2030101</v>
      </c>
      <c r="B112" s="394" t="s">
        <v>167</v>
      </c>
      <c r="C112" s="235"/>
      <c r="D112" s="235"/>
      <c r="E112" s="235"/>
      <c r="F112" s="144" t="str">
        <f t="shared" ref="F112:F130" si="13">IF(ISERROR(E112/C112),"",E112/C112)</f>
        <v/>
      </c>
      <c r="G112" s="144" t="str">
        <f t="shared" ref="G112:G130" si="14">IF(ISERROR(E112/D112),"",E112/D112)</f>
        <v/>
      </c>
    </row>
    <row r="113" s="83" customFormat="1" ht="28" customHeight="1" spans="1:7">
      <c r="A113" s="251">
        <v>20306</v>
      </c>
      <c r="B113" s="237" t="s">
        <v>168</v>
      </c>
      <c r="C113" s="232">
        <f>SUM(C114:C116)</f>
        <v>133</v>
      </c>
      <c r="D113" s="232">
        <f>SUM(D114:D116)</f>
        <v>149</v>
      </c>
      <c r="E113" s="232">
        <f>SUM(E114:E116)</f>
        <v>229</v>
      </c>
      <c r="F113" s="286">
        <f t="shared" si="13"/>
        <v>1.722</v>
      </c>
      <c r="G113" s="286">
        <f t="shared" si="14"/>
        <v>1.537</v>
      </c>
    </row>
    <row r="114" s="83" customFormat="1" ht="28" customHeight="1" spans="1:7">
      <c r="A114" s="251">
        <v>2030601</v>
      </c>
      <c r="B114" s="238" t="s">
        <v>169</v>
      </c>
      <c r="C114" s="235">
        <v>55</v>
      </c>
      <c r="D114" s="235">
        <v>70</v>
      </c>
      <c r="E114" s="392">
        <v>104</v>
      </c>
      <c r="F114" s="144">
        <f t="shared" si="13"/>
        <v>1.891</v>
      </c>
      <c r="G114" s="144">
        <f t="shared" si="14"/>
        <v>1.486</v>
      </c>
    </row>
    <row r="115" s="83" customFormat="1" ht="28" customHeight="1" spans="1:7">
      <c r="A115" s="251">
        <v>2030603</v>
      </c>
      <c r="B115" s="238" t="s">
        <v>170</v>
      </c>
      <c r="C115" s="235">
        <v>24</v>
      </c>
      <c r="D115" s="235"/>
      <c r="E115" s="239"/>
      <c r="F115" s="144">
        <f t="shared" si="13"/>
        <v>0</v>
      </c>
      <c r="G115" s="144" t="str">
        <f t="shared" si="14"/>
        <v/>
      </c>
    </row>
    <row r="116" s="83" customFormat="1" ht="28" customHeight="1" spans="1:7">
      <c r="A116" s="251">
        <v>2030607</v>
      </c>
      <c r="B116" s="238" t="s">
        <v>171</v>
      </c>
      <c r="C116" s="290">
        <v>54</v>
      </c>
      <c r="D116" s="290">
        <v>79</v>
      </c>
      <c r="E116" s="239">
        <v>125</v>
      </c>
      <c r="F116" s="144">
        <f t="shared" si="13"/>
        <v>2.315</v>
      </c>
      <c r="G116" s="144">
        <f t="shared" si="14"/>
        <v>1.582</v>
      </c>
    </row>
    <row r="117" s="83" customFormat="1" ht="28" customHeight="1" spans="1:7">
      <c r="A117" s="293">
        <v>20399</v>
      </c>
      <c r="B117" s="237" t="s">
        <v>172</v>
      </c>
      <c r="C117" s="290"/>
      <c r="D117" s="290"/>
      <c r="E117" s="239">
        <f>SUM(E118)</f>
        <v>-79</v>
      </c>
      <c r="F117" s="286" t="str">
        <f t="shared" si="13"/>
        <v/>
      </c>
      <c r="G117" s="286" t="str">
        <f t="shared" si="14"/>
        <v/>
      </c>
    </row>
    <row r="118" s="83" customFormat="1" ht="28" customHeight="1" spans="1:7">
      <c r="A118" s="251">
        <v>2039999</v>
      </c>
      <c r="B118" s="238" t="s">
        <v>173</v>
      </c>
      <c r="C118" s="290"/>
      <c r="D118" s="290"/>
      <c r="E118" s="239">
        <v>-79</v>
      </c>
      <c r="F118" s="286" t="str">
        <f t="shared" si="13"/>
        <v/>
      </c>
      <c r="G118" s="286" t="str">
        <f t="shared" si="14"/>
        <v/>
      </c>
    </row>
    <row r="119" s="83" customFormat="1" ht="28" customHeight="1" spans="1:7">
      <c r="A119" s="251">
        <v>204</v>
      </c>
      <c r="B119" s="237" t="s">
        <v>174</v>
      </c>
      <c r="C119" s="232">
        <f>SUM(C120,C122,C129,C132,C135,C145)</f>
        <v>7020</v>
      </c>
      <c r="D119" s="232">
        <f>SUM(D120,D122,D129,D132,D135,D145)</f>
        <v>6769</v>
      </c>
      <c r="E119" s="232">
        <f>SUM(E120,E122,E129,E132,E135,E145)</f>
        <v>7009</v>
      </c>
      <c r="F119" s="286">
        <f t="shared" si="13"/>
        <v>0.998</v>
      </c>
      <c r="G119" s="286">
        <f t="shared" si="14"/>
        <v>1.035</v>
      </c>
    </row>
    <row r="120" s="83" customFormat="1" ht="28" customHeight="1" spans="1:7">
      <c r="A120" s="251">
        <v>20401</v>
      </c>
      <c r="B120" s="237" t="s">
        <v>175</v>
      </c>
      <c r="C120" s="232">
        <f>SUM(C121:C121)</f>
        <v>0</v>
      </c>
      <c r="D120" s="232">
        <v>0</v>
      </c>
      <c r="E120" s="232">
        <f>SUM(E121:E121)</f>
        <v>0</v>
      </c>
      <c r="F120" s="286" t="str">
        <f t="shared" si="13"/>
        <v/>
      </c>
      <c r="G120" s="286" t="str">
        <f t="shared" si="14"/>
        <v/>
      </c>
    </row>
    <row r="121" s="83" customFormat="1" ht="28" customHeight="1" spans="1:7">
      <c r="A121" s="251">
        <v>2040101</v>
      </c>
      <c r="B121" s="238" t="s">
        <v>176</v>
      </c>
      <c r="C121" s="290"/>
      <c r="D121" s="235"/>
      <c r="E121" s="235"/>
      <c r="F121" s="144" t="str">
        <f t="shared" si="13"/>
        <v/>
      </c>
      <c r="G121" s="144" t="str">
        <f t="shared" si="14"/>
        <v/>
      </c>
    </row>
    <row r="122" s="83" customFormat="1" ht="28" customHeight="1" spans="1:7">
      <c r="A122" s="251">
        <v>20402</v>
      </c>
      <c r="B122" s="237" t="s">
        <v>177</v>
      </c>
      <c r="C122" s="232">
        <f>SUM(C123:C128)</f>
        <v>5847</v>
      </c>
      <c r="D122" s="232">
        <f>SUM(D123:D128)</f>
        <v>5792</v>
      </c>
      <c r="E122" s="232">
        <f>SUM(E123:E128)</f>
        <v>5967</v>
      </c>
      <c r="F122" s="286">
        <f t="shared" si="13"/>
        <v>1.021</v>
      </c>
      <c r="G122" s="286">
        <f t="shared" si="14"/>
        <v>1.03</v>
      </c>
    </row>
    <row r="123" s="83" customFormat="1" ht="28" customHeight="1" spans="1:7">
      <c r="A123" s="251">
        <v>2040201</v>
      </c>
      <c r="B123" s="238" t="s">
        <v>102</v>
      </c>
      <c r="C123" s="290">
        <v>4848</v>
      </c>
      <c r="D123" s="239">
        <v>4537</v>
      </c>
      <c r="E123" s="392">
        <v>4578</v>
      </c>
      <c r="F123" s="144">
        <f t="shared" si="13"/>
        <v>0.944</v>
      </c>
      <c r="G123" s="144">
        <f t="shared" si="14"/>
        <v>1.009</v>
      </c>
    </row>
    <row r="124" s="83" customFormat="1" ht="28" customHeight="1" spans="1:7">
      <c r="A124" s="251">
        <v>2040202</v>
      </c>
      <c r="B124" s="238" t="s">
        <v>103</v>
      </c>
      <c r="C124" s="290">
        <v>171</v>
      </c>
      <c r="D124" s="239">
        <v>198</v>
      </c>
      <c r="E124" s="392">
        <v>237</v>
      </c>
      <c r="F124" s="144">
        <f t="shared" si="13"/>
        <v>1.386</v>
      </c>
      <c r="G124" s="144">
        <f t="shared" si="14"/>
        <v>1.197</v>
      </c>
    </row>
    <row r="125" s="83" customFormat="1" ht="28" customHeight="1" spans="1:7">
      <c r="A125" s="251">
        <v>2040219</v>
      </c>
      <c r="B125" s="238" t="s">
        <v>178</v>
      </c>
      <c r="C125" s="290">
        <v>88</v>
      </c>
      <c r="D125" s="239">
        <v>175</v>
      </c>
      <c r="E125" s="239">
        <v>184</v>
      </c>
      <c r="F125" s="144">
        <f t="shared" si="13"/>
        <v>2.091</v>
      </c>
      <c r="G125" s="144">
        <f t="shared" si="14"/>
        <v>1.051</v>
      </c>
    </row>
    <row r="126" s="83" customFormat="1" ht="28" customHeight="1" spans="1:7">
      <c r="A126" s="251">
        <v>2040220</v>
      </c>
      <c r="B126" s="238" t="s">
        <v>179</v>
      </c>
      <c r="C126" s="290">
        <v>713</v>
      </c>
      <c r="D126" s="239">
        <v>864</v>
      </c>
      <c r="E126" s="239">
        <v>936</v>
      </c>
      <c r="F126" s="144">
        <f t="shared" si="13"/>
        <v>1.313</v>
      </c>
      <c r="G126" s="144">
        <f t="shared" si="14"/>
        <v>1.083</v>
      </c>
    </row>
    <row r="127" s="83" customFormat="1" ht="28" customHeight="1" spans="1:7">
      <c r="A127" s="251">
        <v>2040221</v>
      </c>
      <c r="B127" s="238" t="s">
        <v>180</v>
      </c>
      <c r="C127" s="290"/>
      <c r="D127" s="239"/>
      <c r="E127" s="239">
        <v>9</v>
      </c>
      <c r="F127" s="144" t="str">
        <f t="shared" si="13"/>
        <v/>
      </c>
      <c r="G127" s="144" t="str">
        <f t="shared" si="14"/>
        <v/>
      </c>
    </row>
    <row r="128" s="83" customFormat="1" ht="28" customHeight="1" spans="1:7">
      <c r="A128" s="251">
        <v>2040299</v>
      </c>
      <c r="B128" s="238" t="s">
        <v>181</v>
      </c>
      <c r="C128" s="290">
        <v>27</v>
      </c>
      <c r="D128" s="239">
        <v>18</v>
      </c>
      <c r="E128" s="239">
        <v>23</v>
      </c>
      <c r="F128" s="144">
        <f t="shared" si="13"/>
        <v>0.852</v>
      </c>
      <c r="G128" s="144">
        <f t="shared" si="14"/>
        <v>1.278</v>
      </c>
    </row>
    <row r="129" s="83" customFormat="1" ht="28" customHeight="1" spans="1:7">
      <c r="A129" s="251">
        <v>20404</v>
      </c>
      <c r="B129" s="237" t="s">
        <v>182</v>
      </c>
      <c r="C129" s="232">
        <f>SUM(C130:C130)</f>
        <v>21</v>
      </c>
      <c r="D129" s="232">
        <f>SUM(D130:D130)</f>
        <v>22</v>
      </c>
      <c r="E129" s="232">
        <f>SUM(E130:E131)</f>
        <v>24</v>
      </c>
      <c r="F129" s="286">
        <f t="shared" si="13"/>
        <v>1.143</v>
      </c>
      <c r="G129" s="286">
        <f t="shared" si="14"/>
        <v>1.091</v>
      </c>
    </row>
    <row r="130" s="83" customFormat="1" ht="28" customHeight="1" spans="1:7">
      <c r="A130" s="251">
        <v>2040401</v>
      </c>
      <c r="B130" s="238" t="s">
        <v>102</v>
      </c>
      <c r="C130" s="290">
        <v>21</v>
      </c>
      <c r="D130" s="239">
        <v>22</v>
      </c>
      <c r="E130" s="239">
        <v>21</v>
      </c>
      <c r="F130" s="144">
        <f t="shared" si="13"/>
        <v>1</v>
      </c>
      <c r="G130" s="144">
        <f t="shared" si="14"/>
        <v>0.955</v>
      </c>
    </row>
    <row r="131" s="83" customFormat="1" ht="28" customHeight="1" spans="1:7">
      <c r="A131" s="251">
        <v>2040402</v>
      </c>
      <c r="B131" s="238" t="s">
        <v>183</v>
      </c>
      <c r="C131" s="290"/>
      <c r="D131" s="239"/>
      <c r="E131" s="239">
        <v>3</v>
      </c>
      <c r="F131" s="144"/>
      <c r="G131" s="144"/>
    </row>
    <row r="132" s="83" customFormat="1" ht="28" customHeight="1" spans="1:7">
      <c r="A132" s="251">
        <v>20405</v>
      </c>
      <c r="B132" s="237" t="s">
        <v>184</v>
      </c>
      <c r="C132" s="232">
        <f>SUM(C133:C134)</f>
        <v>31</v>
      </c>
      <c r="D132" s="232">
        <f>SUM(D133:D134)</f>
        <v>38</v>
      </c>
      <c r="E132" s="232">
        <f>SUM(E133:E134)</f>
        <v>40</v>
      </c>
      <c r="F132" s="286">
        <f t="shared" ref="F132:F161" si="15">IF(ISERROR(E132/C132),"",E132/C132)</f>
        <v>1.29</v>
      </c>
      <c r="G132" s="286">
        <f t="shared" ref="G132:G156" si="16">IF(ISERROR(E132/D132),"",E132/D132)</f>
        <v>1.053</v>
      </c>
    </row>
    <row r="133" s="83" customFormat="1" ht="28" customHeight="1" spans="1:7">
      <c r="A133" s="251">
        <v>2040501</v>
      </c>
      <c r="B133" s="238" t="s">
        <v>102</v>
      </c>
      <c r="C133" s="290">
        <v>21</v>
      </c>
      <c r="D133" s="239">
        <v>23</v>
      </c>
      <c r="E133" s="239">
        <v>23</v>
      </c>
      <c r="F133" s="144">
        <f t="shared" si="15"/>
        <v>1.095</v>
      </c>
      <c r="G133" s="144">
        <f t="shared" si="16"/>
        <v>1</v>
      </c>
    </row>
    <row r="134" s="83" customFormat="1" ht="28" customHeight="1" spans="1:7">
      <c r="A134" s="291">
        <v>2040505</v>
      </c>
      <c r="B134" s="238" t="s">
        <v>185</v>
      </c>
      <c r="C134" s="290">
        <v>10</v>
      </c>
      <c r="D134" s="239">
        <v>15</v>
      </c>
      <c r="E134" s="239">
        <v>17</v>
      </c>
      <c r="F134" s="144">
        <f t="shared" si="15"/>
        <v>1.7</v>
      </c>
      <c r="G134" s="144">
        <f t="shared" si="16"/>
        <v>1.133</v>
      </c>
    </row>
    <row r="135" s="83" customFormat="1" ht="28" customHeight="1" spans="1:7">
      <c r="A135" s="251">
        <v>20406</v>
      </c>
      <c r="B135" s="237" t="s">
        <v>186</v>
      </c>
      <c r="C135" s="232">
        <f>SUM(C136:C143)</f>
        <v>991</v>
      </c>
      <c r="D135" s="232">
        <f>SUM(D136:D143)</f>
        <v>852</v>
      </c>
      <c r="E135" s="232">
        <f>SUM(E136:E144)</f>
        <v>923</v>
      </c>
      <c r="F135" s="286">
        <f t="shared" si="15"/>
        <v>0.931</v>
      </c>
      <c r="G135" s="286">
        <f t="shared" si="16"/>
        <v>1.083</v>
      </c>
    </row>
    <row r="136" s="83" customFormat="1" ht="28" customHeight="1" spans="1:7">
      <c r="A136" s="251">
        <v>2040601</v>
      </c>
      <c r="B136" s="238" t="s">
        <v>102</v>
      </c>
      <c r="C136" s="290">
        <v>899</v>
      </c>
      <c r="D136" s="239">
        <v>743</v>
      </c>
      <c r="E136" s="392">
        <v>751</v>
      </c>
      <c r="F136" s="144">
        <f t="shared" si="15"/>
        <v>0.835</v>
      </c>
      <c r="G136" s="144">
        <f t="shared" si="16"/>
        <v>1.011</v>
      </c>
    </row>
    <row r="137" s="83" customFormat="1" ht="28" customHeight="1" spans="1:7">
      <c r="A137" s="251">
        <v>2040602</v>
      </c>
      <c r="B137" s="238" t="s">
        <v>103</v>
      </c>
      <c r="C137" s="290"/>
      <c r="D137" s="239"/>
      <c r="E137" s="239"/>
      <c r="F137" s="144" t="str">
        <f t="shared" si="15"/>
        <v/>
      </c>
      <c r="G137" s="144" t="str">
        <f t="shared" si="16"/>
        <v/>
      </c>
    </row>
    <row r="138" s="83" customFormat="1" ht="28" customHeight="1" spans="1:7">
      <c r="A138" s="251">
        <v>2040604</v>
      </c>
      <c r="B138" s="238" t="s">
        <v>187</v>
      </c>
      <c r="C138" s="290">
        <v>61</v>
      </c>
      <c r="D138" s="239">
        <v>13</v>
      </c>
      <c r="E138" s="239">
        <v>23</v>
      </c>
      <c r="F138" s="144">
        <f t="shared" si="15"/>
        <v>0.377</v>
      </c>
      <c r="G138" s="144">
        <f t="shared" si="16"/>
        <v>1.769</v>
      </c>
    </row>
    <row r="139" s="83" customFormat="1" ht="28" customHeight="1" spans="1:7">
      <c r="A139" s="251">
        <v>2040605</v>
      </c>
      <c r="B139" s="238" t="s">
        <v>188</v>
      </c>
      <c r="C139" s="290">
        <v>31</v>
      </c>
      <c r="D139" s="239">
        <v>96</v>
      </c>
      <c r="E139" s="239">
        <v>129</v>
      </c>
      <c r="F139" s="144">
        <f t="shared" si="15"/>
        <v>4.161</v>
      </c>
      <c r="G139" s="144">
        <f t="shared" si="16"/>
        <v>1.344</v>
      </c>
    </row>
    <row r="140" s="83" customFormat="1" ht="28" customHeight="1" spans="1:7">
      <c r="A140" s="251">
        <v>2040606</v>
      </c>
      <c r="B140" s="238" t="s">
        <v>189</v>
      </c>
      <c r="C140" s="290"/>
      <c r="D140" s="239"/>
      <c r="E140" s="239"/>
      <c r="F140" s="144" t="str">
        <f t="shared" si="15"/>
        <v/>
      </c>
      <c r="G140" s="144" t="str">
        <f t="shared" si="16"/>
        <v/>
      </c>
    </row>
    <row r="141" s="83" customFormat="1" ht="28" customHeight="1" spans="1:7">
      <c r="A141" s="251">
        <v>2040607</v>
      </c>
      <c r="B141" s="238" t="s">
        <v>190</v>
      </c>
      <c r="C141" s="290"/>
      <c r="D141" s="239"/>
      <c r="E141" s="239"/>
      <c r="F141" s="144" t="str">
        <f t="shared" si="15"/>
        <v/>
      </c>
      <c r="G141" s="144" t="str">
        <f t="shared" si="16"/>
        <v/>
      </c>
    </row>
    <row r="142" s="83" customFormat="1" ht="28" customHeight="1" spans="1:7">
      <c r="A142" s="251">
        <v>2040610</v>
      </c>
      <c r="B142" s="238" t="s">
        <v>191</v>
      </c>
      <c r="C142" s="290"/>
      <c r="D142" s="239"/>
      <c r="E142" s="239">
        <v>7</v>
      </c>
      <c r="F142" s="144" t="str">
        <f t="shared" si="15"/>
        <v/>
      </c>
      <c r="G142" s="144" t="str">
        <f t="shared" si="16"/>
        <v/>
      </c>
    </row>
    <row r="143" s="83" customFormat="1" ht="28" customHeight="1" spans="1:7">
      <c r="A143" s="251">
        <v>2040613</v>
      </c>
      <c r="B143" s="238" t="s">
        <v>178</v>
      </c>
      <c r="C143" s="290"/>
      <c r="D143" s="239"/>
      <c r="E143" s="239"/>
      <c r="F143" s="144" t="str">
        <f t="shared" si="15"/>
        <v/>
      </c>
      <c r="G143" s="144" t="str">
        <f t="shared" si="16"/>
        <v/>
      </c>
    </row>
    <row r="144" s="83" customFormat="1" ht="28" customHeight="1" spans="1:7">
      <c r="A144" s="251">
        <v>2040699</v>
      </c>
      <c r="B144" s="238" t="s">
        <v>192</v>
      </c>
      <c r="C144" s="232"/>
      <c r="D144" s="239"/>
      <c r="E144" s="239">
        <v>13</v>
      </c>
      <c r="F144" s="144" t="str">
        <f t="shared" si="15"/>
        <v/>
      </c>
      <c r="G144" s="144" t="str">
        <f t="shared" si="16"/>
        <v/>
      </c>
    </row>
    <row r="145" s="83" customFormat="1" ht="28" customHeight="1" spans="1:7">
      <c r="A145" s="251">
        <v>20499</v>
      </c>
      <c r="B145" s="237" t="s">
        <v>193</v>
      </c>
      <c r="C145" s="232">
        <f>SUM(C146:C146)</f>
        <v>130</v>
      </c>
      <c r="D145" s="232">
        <f>SUM(D146:D146)</f>
        <v>65</v>
      </c>
      <c r="E145" s="232">
        <f>SUM(E146:E146)</f>
        <v>55</v>
      </c>
      <c r="F145" s="286">
        <f t="shared" si="15"/>
        <v>0.423</v>
      </c>
      <c r="G145" s="286">
        <f t="shared" si="16"/>
        <v>0.846</v>
      </c>
    </row>
    <row r="146" s="83" customFormat="1" ht="28" customHeight="1" spans="1:7">
      <c r="A146" s="251">
        <v>2049999</v>
      </c>
      <c r="B146" s="238" t="s">
        <v>194</v>
      </c>
      <c r="C146" s="290">
        <v>130</v>
      </c>
      <c r="D146" s="239">
        <v>65</v>
      </c>
      <c r="E146" s="239">
        <v>55</v>
      </c>
      <c r="F146" s="144">
        <f t="shared" si="15"/>
        <v>0.423</v>
      </c>
      <c r="G146" s="144">
        <f t="shared" si="16"/>
        <v>0.846</v>
      </c>
    </row>
    <row r="147" s="83" customFormat="1" ht="28" customHeight="1" spans="1:7">
      <c r="A147" s="251">
        <v>205</v>
      </c>
      <c r="B147" s="237" t="s">
        <v>195</v>
      </c>
      <c r="C147" s="232">
        <f>SUM(C148,C152,C159,C162,C164,C167,C169)</f>
        <v>50023</v>
      </c>
      <c r="D147" s="232">
        <f>SUM(D148,D152,D159,D162,D164,D167,D169)</f>
        <v>50506</v>
      </c>
      <c r="E147" s="232">
        <f>SUM(E148,E152,E159,E162,E164,E167,E169)</f>
        <v>48625</v>
      </c>
      <c r="F147" s="286">
        <f t="shared" si="15"/>
        <v>0.972</v>
      </c>
      <c r="G147" s="286">
        <f t="shared" si="16"/>
        <v>0.963</v>
      </c>
    </row>
    <row r="148" s="83" customFormat="1" ht="28" customHeight="1" spans="1:7">
      <c r="A148" s="251">
        <v>20501</v>
      </c>
      <c r="B148" s="237" t="s">
        <v>196</v>
      </c>
      <c r="C148" s="232">
        <f>SUM(C149:C151)</f>
        <v>1105</v>
      </c>
      <c r="D148" s="232">
        <f>SUM(D149:D151)</f>
        <v>1008</v>
      </c>
      <c r="E148" s="232">
        <f>SUM(E149:E151)</f>
        <v>962</v>
      </c>
      <c r="F148" s="286">
        <f t="shared" si="15"/>
        <v>0.871</v>
      </c>
      <c r="G148" s="286">
        <f t="shared" si="16"/>
        <v>0.954</v>
      </c>
    </row>
    <row r="149" s="83" customFormat="1" ht="28" customHeight="1" spans="1:7">
      <c r="A149" s="251">
        <v>2050101</v>
      </c>
      <c r="B149" s="238" t="s">
        <v>102</v>
      </c>
      <c r="C149" s="290">
        <v>985</v>
      </c>
      <c r="D149" s="239">
        <v>889</v>
      </c>
      <c r="E149" s="392">
        <v>843</v>
      </c>
      <c r="F149" s="144">
        <f t="shared" si="15"/>
        <v>0.856</v>
      </c>
      <c r="G149" s="144">
        <f t="shared" si="16"/>
        <v>0.948</v>
      </c>
    </row>
    <row r="150" s="83" customFormat="1" ht="28" customHeight="1" spans="1:7">
      <c r="A150" s="251">
        <v>2050102</v>
      </c>
      <c r="B150" s="238" t="s">
        <v>103</v>
      </c>
      <c r="C150" s="290"/>
      <c r="D150" s="239"/>
      <c r="E150" s="239"/>
      <c r="F150" s="144" t="str">
        <f t="shared" si="15"/>
        <v/>
      </c>
      <c r="G150" s="144" t="str">
        <f t="shared" si="16"/>
        <v/>
      </c>
    </row>
    <row r="151" s="83" customFormat="1" ht="28" customHeight="1" spans="1:7">
      <c r="A151" s="251">
        <v>2050199</v>
      </c>
      <c r="B151" s="238" t="s">
        <v>197</v>
      </c>
      <c r="C151" s="290">
        <v>120</v>
      </c>
      <c r="D151" s="239">
        <v>119</v>
      </c>
      <c r="E151" s="239">
        <v>119</v>
      </c>
      <c r="F151" s="144">
        <f t="shared" si="15"/>
        <v>0.992</v>
      </c>
      <c r="G151" s="144">
        <f t="shared" si="16"/>
        <v>1</v>
      </c>
    </row>
    <row r="152" s="83" customFormat="1" ht="28" customHeight="1" spans="1:7">
      <c r="A152" s="251">
        <v>20502</v>
      </c>
      <c r="B152" s="237" t="s">
        <v>198</v>
      </c>
      <c r="C152" s="232">
        <f>SUM(C153:C158)</f>
        <v>46227</v>
      </c>
      <c r="D152" s="232">
        <f>SUM(D153:D158)</f>
        <v>46879</v>
      </c>
      <c r="E152" s="232">
        <f>SUM(E153:E158)</f>
        <v>45155</v>
      </c>
      <c r="F152" s="286">
        <f t="shared" si="15"/>
        <v>0.977</v>
      </c>
      <c r="G152" s="286">
        <f t="shared" si="16"/>
        <v>0.963</v>
      </c>
    </row>
    <row r="153" s="83" customFormat="1" ht="28" customHeight="1" spans="1:7">
      <c r="A153" s="251">
        <v>2050201</v>
      </c>
      <c r="B153" s="238" t="s">
        <v>199</v>
      </c>
      <c r="C153" s="290">
        <v>1581</v>
      </c>
      <c r="D153" s="239">
        <v>1558</v>
      </c>
      <c r="E153" s="392">
        <v>1527</v>
      </c>
      <c r="F153" s="144">
        <f t="shared" si="15"/>
        <v>0.966</v>
      </c>
      <c r="G153" s="144">
        <f t="shared" si="16"/>
        <v>0.98</v>
      </c>
    </row>
    <row r="154" s="83" customFormat="1" ht="28" customHeight="1" spans="1:7">
      <c r="A154" s="251">
        <v>2050202</v>
      </c>
      <c r="B154" s="238" t="s">
        <v>200</v>
      </c>
      <c r="C154" s="290">
        <v>23906</v>
      </c>
      <c r="D154" s="239">
        <v>25675</v>
      </c>
      <c r="E154" s="392">
        <v>24767</v>
      </c>
      <c r="F154" s="144">
        <f t="shared" si="15"/>
        <v>1.036</v>
      </c>
      <c r="G154" s="144">
        <f t="shared" si="16"/>
        <v>0.965</v>
      </c>
    </row>
    <row r="155" s="83" customFormat="1" ht="28" customHeight="1" spans="1:7">
      <c r="A155" s="251">
        <v>2050203</v>
      </c>
      <c r="B155" s="238" t="s">
        <v>201</v>
      </c>
      <c r="C155" s="290">
        <v>14085</v>
      </c>
      <c r="D155" s="239">
        <v>13035</v>
      </c>
      <c r="E155" s="392">
        <v>13210</v>
      </c>
      <c r="F155" s="144">
        <f t="shared" si="15"/>
        <v>0.938</v>
      </c>
      <c r="G155" s="144">
        <f t="shared" si="16"/>
        <v>1.013</v>
      </c>
    </row>
    <row r="156" s="83" customFormat="1" ht="28" customHeight="1" spans="1:7">
      <c r="A156" s="251">
        <v>2050204</v>
      </c>
      <c r="B156" s="238" t="s">
        <v>202</v>
      </c>
      <c r="C156" s="290">
        <v>6655</v>
      </c>
      <c r="D156" s="239">
        <v>6611</v>
      </c>
      <c r="E156" s="392">
        <v>5651</v>
      </c>
      <c r="F156" s="144">
        <f t="shared" si="15"/>
        <v>0.849</v>
      </c>
      <c r="G156" s="144">
        <f t="shared" si="16"/>
        <v>0.855</v>
      </c>
    </row>
    <row r="157" s="83" customFormat="1" ht="28" customHeight="1" spans="1:7">
      <c r="A157" s="251">
        <v>2050205</v>
      </c>
      <c r="B157" s="238" t="s">
        <v>203</v>
      </c>
      <c r="C157" s="290"/>
      <c r="D157" s="239"/>
      <c r="E157" s="392"/>
      <c r="F157" s="144"/>
      <c r="G157" s="144"/>
    </row>
    <row r="158" s="83" customFormat="1" ht="28" customHeight="1" spans="1:7">
      <c r="A158" s="251">
        <v>2050299</v>
      </c>
      <c r="B158" s="238" t="s">
        <v>204</v>
      </c>
      <c r="C158" s="290"/>
      <c r="D158" s="239"/>
      <c r="E158" s="392"/>
      <c r="F158" s="144" t="str">
        <f>IF(ISERROR(E158/C158),"",E158/C158)</f>
        <v/>
      </c>
      <c r="G158" s="144" t="str">
        <f t="shared" ref="G158:G179" si="17">IF(ISERROR(E158/D158),"",E158/D158)</f>
        <v/>
      </c>
    </row>
    <row r="159" s="83" customFormat="1" ht="28" customHeight="1" spans="1:7">
      <c r="A159" s="251">
        <v>20503</v>
      </c>
      <c r="B159" s="231" t="s">
        <v>205</v>
      </c>
      <c r="C159" s="232">
        <f>SUM(C160:C161)</f>
        <v>1186</v>
      </c>
      <c r="D159" s="232">
        <f>SUM(D160:D161)</f>
        <v>1101</v>
      </c>
      <c r="E159" s="232">
        <f>SUM(E160:E161)</f>
        <v>1002</v>
      </c>
      <c r="F159" s="286">
        <f>IF(ISERROR(E159/C159),"",E159/C159)</f>
        <v>0.845</v>
      </c>
      <c r="G159" s="286">
        <f t="shared" si="17"/>
        <v>0.91</v>
      </c>
    </row>
    <row r="160" s="83" customFormat="1" ht="28" customHeight="1" spans="1:7">
      <c r="A160" s="251">
        <v>2050301</v>
      </c>
      <c r="B160" s="395" t="s">
        <v>206</v>
      </c>
      <c r="C160" s="290"/>
      <c r="D160" s="239"/>
      <c r="E160" s="239"/>
      <c r="F160" s="144" t="str">
        <f>IF(ISERROR(E160/C160),"",E160/C160)</f>
        <v/>
      </c>
      <c r="G160" s="144" t="str">
        <f t="shared" si="17"/>
        <v/>
      </c>
    </row>
    <row r="161" s="83" customFormat="1" ht="28" customHeight="1" spans="1:7">
      <c r="A161" s="251">
        <v>2050302</v>
      </c>
      <c r="B161" s="395" t="s">
        <v>207</v>
      </c>
      <c r="C161" s="290">
        <v>1186</v>
      </c>
      <c r="D161" s="239">
        <v>1101</v>
      </c>
      <c r="E161" s="392">
        <v>1002</v>
      </c>
      <c r="F161" s="144">
        <f>IF(ISERROR(E161/C161),"",E161/C161)</f>
        <v>0.845</v>
      </c>
      <c r="G161" s="144">
        <f t="shared" si="17"/>
        <v>0.91</v>
      </c>
    </row>
    <row r="162" s="83" customFormat="1" ht="28" customHeight="1" spans="1:7">
      <c r="A162" s="251">
        <v>20507</v>
      </c>
      <c r="B162" s="396" t="s">
        <v>208</v>
      </c>
      <c r="C162" s="232">
        <f>SUM(C163)</f>
        <v>100</v>
      </c>
      <c r="D162" s="232">
        <f>SUM(D163)</f>
        <v>99</v>
      </c>
      <c r="E162" s="232">
        <f>SUM(E163)</f>
        <v>89</v>
      </c>
      <c r="F162" s="286">
        <f>IF(ISERROR(E162/C162),"",E162/C162)</f>
        <v>0.89</v>
      </c>
      <c r="G162" s="286">
        <f t="shared" si="17"/>
        <v>0.899</v>
      </c>
    </row>
    <row r="163" s="83" customFormat="1" ht="28" customHeight="1" spans="1:7">
      <c r="A163" s="251">
        <v>2050701</v>
      </c>
      <c r="B163" s="395" t="s">
        <v>209</v>
      </c>
      <c r="C163" s="290">
        <v>100</v>
      </c>
      <c r="D163" s="239">
        <v>99</v>
      </c>
      <c r="E163" s="239">
        <v>89</v>
      </c>
      <c r="F163" s="144">
        <f t="shared" ref="F163:F180" si="18">IF(ISERROR(E163/C163),"",E163/C163)</f>
        <v>0.89</v>
      </c>
      <c r="G163" s="144">
        <f t="shared" si="17"/>
        <v>0.899</v>
      </c>
    </row>
    <row r="164" s="83" customFormat="1" ht="28" customHeight="1" spans="1:7">
      <c r="A164" s="251">
        <v>20508</v>
      </c>
      <c r="B164" s="396" t="s">
        <v>210</v>
      </c>
      <c r="C164" s="232">
        <f>SUM(C165:C166)</f>
        <v>533</v>
      </c>
      <c r="D164" s="232">
        <f>SUM(D165:D166)</f>
        <v>479</v>
      </c>
      <c r="E164" s="232">
        <f>SUM(E165:E166)</f>
        <v>470</v>
      </c>
      <c r="F164" s="286">
        <f t="shared" si="18"/>
        <v>0.882</v>
      </c>
      <c r="G164" s="286">
        <f t="shared" si="17"/>
        <v>0.981</v>
      </c>
    </row>
    <row r="165" s="83" customFormat="1" ht="28" customHeight="1" spans="1:7">
      <c r="A165" s="251">
        <v>2050801</v>
      </c>
      <c r="B165" s="395" t="s">
        <v>211</v>
      </c>
      <c r="C165" s="290">
        <v>294</v>
      </c>
      <c r="D165" s="239">
        <v>281</v>
      </c>
      <c r="E165" s="392">
        <v>271</v>
      </c>
      <c r="F165" s="144">
        <f t="shared" si="18"/>
        <v>0.922</v>
      </c>
      <c r="G165" s="144">
        <f t="shared" si="17"/>
        <v>0.964</v>
      </c>
    </row>
    <row r="166" s="83" customFormat="1" ht="28" customHeight="1" spans="1:7">
      <c r="A166" s="251">
        <v>2050802</v>
      </c>
      <c r="B166" s="395" t="s">
        <v>212</v>
      </c>
      <c r="C166" s="290">
        <v>239</v>
      </c>
      <c r="D166" s="239">
        <v>198</v>
      </c>
      <c r="E166" s="392">
        <v>199</v>
      </c>
      <c r="F166" s="144">
        <f t="shared" si="18"/>
        <v>0.833</v>
      </c>
      <c r="G166" s="144">
        <f t="shared" si="17"/>
        <v>1.005</v>
      </c>
    </row>
    <row r="167" s="83" customFormat="1" ht="28" customHeight="1" spans="1:7">
      <c r="A167" s="251">
        <v>20509</v>
      </c>
      <c r="B167" s="396" t="s">
        <v>213</v>
      </c>
      <c r="C167" s="232">
        <f>SUM(C168:C168)</f>
        <v>872</v>
      </c>
      <c r="D167" s="232">
        <f>SUM(D168:D168)</f>
        <v>940</v>
      </c>
      <c r="E167" s="232">
        <f>SUM(E168:E168)</f>
        <v>947</v>
      </c>
      <c r="F167" s="286">
        <f t="shared" si="18"/>
        <v>1.086</v>
      </c>
      <c r="G167" s="286">
        <f t="shared" si="17"/>
        <v>1.007</v>
      </c>
    </row>
    <row r="168" s="83" customFormat="1" ht="28" customHeight="1" spans="1:7">
      <c r="A168" s="251">
        <v>2050999</v>
      </c>
      <c r="B168" s="395" t="s">
        <v>214</v>
      </c>
      <c r="C168" s="239">
        <v>872</v>
      </c>
      <c r="D168" s="239">
        <v>940</v>
      </c>
      <c r="E168" s="239">
        <v>947</v>
      </c>
      <c r="F168" s="144">
        <f t="shared" si="18"/>
        <v>1.086</v>
      </c>
      <c r="G168" s="144">
        <f t="shared" si="17"/>
        <v>1.007</v>
      </c>
    </row>
    <row r="169" s="83" customFormat="1" ht="28" customHeight="1" spans="1:7">
      <c r="A169" s="251">
        <v>20599</v>
      </c>
      <c r="B169" s="396" t="s">
        <v>215</v>
      </c>
      <c r="C169" s="239"/>
      <c r="D169" s="243"/>
      <c r="E169" s="243"/>
      <c r="F169" s="286" t="str">
        <f t="shared" si="18"/>
        <v/>
      </c>
      <c r="G169" s="286" t="str">
        <f t="shared" si="17"/>
        <v/>
      </c>
    </row>
    <row r="170" s="83" customFormat="1" ht="28" customHeight="1" spans="1:7">
      <c r="A170" s="251">
        <v>2059999</v>
      </c>
      <c r="B170" s="395" t="s">
        <v>216</v>
      </c>
      <c r="C170" s="232"/>
      <c r="D170" s="239"/>
      <c r="E170" s="239"/>
      <c r="F170" s="144" t="str">
        <f t="shared" si="18"/>
        <v/>
      </c>
      <c r="G170" s="144" t="str">
        <f t="shared" si="17"/>
        <v/>
      </c>
    </row>
    <row r="171" s="83" customFormat="1" ht="28" customHeight="1" spans="1:7">
      <c r="A171" s="251">
        <v>206</v>
      </c>
      <c r="B171" s="396" t="s">
        <v>217</v>
      </c>
      <c r="C171" s="232">
        <f>SUM(C172,C175,C178,,C182)</f>
        <v>310</v>
      </c>
      <c r="D171" s="232">
        <f>SUM(D172,D175,D178,,D182)</f>
        <v>256</v>
      </c>
      <c r="E171" s="232">
        <f>SUM(E172,E175,E178,,E182)</f>
        <v>573</v>
      </c>
      <c r="F171" s="286">
        <f t="shared" si="18"/>
        <v>1.848</v>
      </c>
      <c r="G171" s="286">
        <f t="shared" si="17"/>
        <v>2.238</v>
      </c>
    </row>
    <row r="172" s="83" customFormat="1" ht="28" customHeight="1" spans="1:7">
      <c r="A172" s="251">
        <v>20601</v>
      </c>
      <c r="B172" s="237" t="s">
        <v>218</v>
      </c>
      <c r="C172" s="232">
        <f>SUM(C173:C174)</f>
        <v>149</v>
      </c>
      <c r="D172" s="232">
        <f>SUM(D173:D174)</f>
        <v>101</v>
      </c>
      <c r="E172" s="232">
        <f>SUM(E173:E174)</f>
        <v>109</v>
      </c>
      <c r="F172" s="286">
        <f t="shared" si="18"/>
        <v>0.732</v>
      </c>
      <c r="G172" s="286">
        <f t="shared" si="17"/>
        <v>1.079</v>
      </c>
    </row>
    <row r="173" s="83" customFormat="1" ht="28" customHeight="1" spans="1:7">
      <c r="A173" s="251">
        <v>2060101</v>
      </c>
      <c r="B173" s="395" t="s">
        <v>102</v>
      </c>
      <c r="C173" s="290">
        <v>149</v>
      </c>
      <c r="D173" s="239">
        <v>101</v>
      </c>
      <c r="E173" s="392">
        <v>104</v>
      </c>
      <c r="F173" s="144">
        <f t="shared" si="18"/>
        <v>0.698</v>
      </c>
      <c r="G173" s="144">
        <f t="shared" si="17"/>
        <v>1.03</v>
      </c>
    </row>
    <row r="174" s="83" customFormat="1" ht="28" customHeight="1" spans="1:7">
      <c r="A174" s="251">
        <v>2060102</v>
      </c>
      <c r="B174" s="395" t="s">
        <v>103</v>
      </c>
      <c r="C174" s="239"/>
      <c r="D174" s="239"/>
      <c r="E174" s="239">
        <v>5</v>
      </c>
      <c r="F174" s="144" t="str">
        <f t="shared" si="18"/>
        <v/>
      </c>
      <c r="G174" s="144" t="str">
        <f t="shared" si="17"/>
        <v/>
      </c>
    </row>
    <row r="175" s="83" customFormat="1" ht="28" customHeight="1" spans="1:7">
      <c r="A175" s="251">
        <v>20604</v>
      </c>
      <c r="B175" s="396" t="s">
        <v>219</v>
      </c>
      <c r="C175" s="232">
        <f>SUM(C176:C177)</f>
        <v>52</v>
      </c>
      <c r="D175" s="232">
        <f>SUM(D176:D177)</f>
        <v>50</v>
      </c>
      <c r="E175" s="232">
        <f>SUM(E176:E177)</f>
        <v>101</v>
      </c>
      <c r="F175" s="286">
        <f t="shared" si="18"/>
        <v>1.942</v>
      </c>
      <c r="G175" s="286">
        <f t="shared" si="17"/>
        <v>2.02</v>
      </c>
    </row>
    <row r="176" s="83" customFormat="1" ht="28" customHeight="1" spans="1:7">
      <c r="A176" s="251">
        <v>2060404</v>
      </c>
      <c r="B176" s="395" t="s">
        <v>220</v>
      </c>
      <c r="C176" s="290">
        <v>52</v>
      </c>
      <c r="D176" s="239">
        <v>50</v>
      </c>
      <c r="E176" s="239">
        <v>60</v>
      </c>
      <c r="F176" s="144">
        <f t="shared" si="18"/>
        <v>1.154</v>
      </c>
      <c r="G176" s="144">
        <f t="shared" si="17"/>
        <v>1.2</v>
      </c>
    </row>
    <row r="177" s="83" customFormat="1" ht="28" customHeight="1" spans="1:7">
      <c r="A177" s="251">
        <v>2060499</v>
      </c>
      <c r="B177" s="395" t="s">
        <v>221</v>
      </c>
      <c r="C177" s="290"/>
      <c r="D177" s="239"/>
      <c r="E177" s="392">
        <v>41</v>
      </c>
      <c r="F177" s="144" t="str">
        <f t="shared" si="18"/>
        <v/>
      </c>
      <c r="G177" s="144" t="str">
        <f t="shared" si="17"/>
        <v/>
      </c>
    </row>
    <row r="178" s="83" customFormat="1" ht="28" customHeight="1" spans="1:7">
      <c r="A178" s="251">
        <v>20607</v>
      </c>
      <c r="B178" s="396" t="s">
        <v>222</v>
      </c>
      <c r="C178" s="232">
        <f>SUM(C179:C181)</f>
        <v>109</v>
      </c>
      <c r="D178" s="232">
        <f>SUM(D179:D181)</f>
        <v>105</v>
      </c>
      <c r="E178" s="232">
        <f>SUM(E179:E181)</f>
        <v>337</v>
      </c>
      <c r="F178" s="286">
        <f t="shared" si="18"/>
        <v>3.092</v>
      </c>
      <c r="G178" s="286">
        <f t="shared" si="17"/>
        <v>3.21</v>
      </c>
    </row>
    <row r="179" s="83" customFormat="1" ht="28" customHeight="1" spans="1:7">
      <c r="A179" s="251">
        <v>2060702</v>
      </c>
      <c r="B179" s="395" t="s">
        <v>223</v>
      </c>
      <c r="C179" s="290">
        <v>104</v>
      </c>
      <c r="D179" s="239">
        <v>105</v>
      </c>
      <c r="E179" s="239">
        <v>157</v>
      </c>
      <c r="F179" s="144">
        <f t="shared" si="18"/>
        <v>1.51</v>
      </c>
      <c r="G179" s="144">
        <f t="shared" si="17"/>
        <v>1.495</v>
      </c>
    </row>
    <row r="180" s="83" customFormat="1" ht="28" customHeight="1" spans="1:7">
      <c r="A180" s="251">
        <v>2060701</v>
      </c>
      <c r="B180" s="395" t="s">
        <v>224</v>
      </c>
      <c r="C180" s="239">
        <v>5</v>
      </c>
      <c r="D180" s="239"/>
      <c r="E180" s="239"/>
      <c r="F180" s="144"/>
      <c r="G180" s="144"/>
    </row>
    <row r="181" s="83" customFormat="1" ht="28" customHeight="1" spans="1:7">
      <c r="A181" s="251">
        <v>2060799</v>
      </c>
      <c r="B181" s="395" t="s">
        <v>225</v>
      </c>
      <c r="C181" s="239"/>
      <c r="D181" s="239"/>
      <c r="E181" s="239">
        <v>180</v>
      </c>
      <c r="F181" s="144" t="str">
        <f>IF(ISERROR(E181/C181),"",E181/C181)</f>
        <v/>
      </c>
      <c r="G181" s="144" t="str">
        <f t="shared" ref="G181:G209" si="19">IF(ISERROR(E181/D181),"",E181/D181)</f>
        <v/>
      </c>
    </row>
    <row r="182" s="83" customFormat="1" ht="28" customHeight="1" spans="1:7">
      <c r="A182" s="251">
        <v>20699</v>
      </c>
      <c r="B182" s="396" t="s">
        <v>226</v>
      </c>
      <c r="C182" s="232">
        <f>SUM(C183:C183)</f>
        <v>0</v>
      </c>
      <c r="D182" s="232">
        <v>0</v>
      </c>
      <c r="E182" s="232">
        <f>SUM(E183:E183)</f>
        <v>26</v>
      </c>
      <c r="F182" s="286" t="str">
        <f t="shared" ref="F182:F243" si="20">IF(ISERROR(E182/C182),"",E182/C182)</f>
        <v/>
      </c>
      <c r="G182" s="286" t="str">
        <f t="shared" ref="G182:G241" si="21">IF(ISERROR(E182/D182),"",E182/D182)</f>
        <v/>
      </c>
    </row>
    <row r="183" s="83" customFormat="1" ht="28" customHeight="1" spans="1:7">
      <c r="A183" s="251">
        <v>2069999</v>
      </c>
      <c r="B183" s="395" t="s">
        <v>227</v>
      </c>
      <c r="C183" s="232"/>
      <c r="D183" s="239"/>
      <c r="E183" s="239">
        <v>26</v>
      </c>
      <c r="F183" s="144" t="str">
        <f t="shared" si="20"/>
        <v/>
      </c>
      <c r="G183" s="144" t="str">
        <f t="shared" si="21"/>
        <v/>
      </c>
    </row>
    <row r="184" s="83" customFormat="1" ht="28" customHeight="1" spans="1:7">
      <c r="A184" s="251">
        <v>207</v>
      </c>
      <c r="B184" s="396" t="s">
        <v>228</v>
      </c>
      <c r="C184" s="232">
        <f>C185+C196+C198+C202+C204+C208</f>
        <v>2453</v>
      </c>
      <c r="D184" s="232">
        <f>D185+D196+D198+D201+D203+D206</f>
        <v>1930</v>
      </c>
      <c r="E184" s="232">
        <f>E185+E196+E198+E202+E204+E208</f>
        <v>2049</v>
      </c>
      <c r="F184" s="286">
        <f t="shared" si="20"/>
        <v>0.835</v>
      </c>
      <c r="G184" s="286">
        <f t="shared" si="21"/>
        <v>1.062</v>
      </c>
    </row>
    <row r="185" s="83" customFormat="1" ht="28" customHeight="1" spans="1:7">
      <c r="A185" s="251">
        <v>20701</v>
      </c>
      <c r="B185" s="396" t="s">
        <v>229</v>
      </c>
      <c r="C185" s="232">
        <f>SUM(C186:C195)</f>
        <v>1502</v>
      </c>
      <c r="D185" s="232">
        <f>SUM(D186:D195)</f>
        <v>1288</v>
      </c>
      <c r="E185" s="232">
        <f>SUM(E186:E195)</f>
        <v>1301</v>
      </c>
      <c r="F185" s="286">
        <f t="shared" si="20"/>
        <v>0.866</v>
      </c>
      <c r="G185" s="286">
        <f t="shared" si="21"/>
        <v>1.01</v>
      </c>
    </row>
    <row r="186" s="83" customFormat="1" ht="28" customHeight="1" spans="1:7">
      <c r="A186" s="251">
        <v>2070101</v>
      </c>
      <c r="B186" s="395" t="s">
        <v>102</v>
      </c>
      <c r="C186" s="290">
        <v>721</v>
      </c>
      <c r="D186" s="239">
        <v>608</v>
      </c>
      <c r="E186" s="392">
        <v>616</v>
      </c>
      <c r="F186" s="144">
        <f t="shared" si="20"/>
        <v>0.854</v>
      </c>
      <c r="G186" s="144">
        <f t="shared" si="21"/>
        <v>1.013</v>
      </c>
    </row>
    <row r="187" s="83" customFormat="1" ht="28" customHeight="1" spans="1:7">
      <c r="A187" s="251">
        <v>2070102</v>
      </c>
      <c r="B187" s="395" t="s">
        <v>103</v>
      </c>
      <c r="C187" s="239"/>
      <c r="D187" s="239"/>
      <c r="E187" s="392"/>
      <c r="F187" s="144" t="str">
        <f t="shared" ref="F187:F203" si="22">IF(ISERROR(E187/C187),"",E187/C187)</f>
        <v/>
      </c>
      <c r="G187" s="144" t="str">
        <f t="shared" ref="G187:G203" si="23">IF(ISERROR(E187/D187),"",E187/D187)</f>
        <v/>
      </c>
    </row>
    <row r="188" s="83" customFormat="1" ht="28" customHeight="1" spans="1:7">
      <c r="A188" s="251">
        <v>2070104</v>
      </c>
      <c r="B188" s="395" t="s">
        <v>230</v>
      </c>
      <c r="C188" s="290">
        <v>69</v>
      </c>
      <c r="D188" s="239">
        <v>64</v>
      </c>
      <c r="E188" s="392">
        <v>64</v>
      </c>
      <c r="F188" s="144">
        <f t="shared" si="22"/>
        <v>0.928</v>
      </c>
      <c r="G188" s="144">
        <f t="shared" si="23"/>
        <v>1</v>
      </c>
    </row>
    <row r="189" s="83" customFormat="1" ht="28" customHeight="1" spans="1:7">
      <c r="A189" s="251">
        <v>2070105</v>
      </c>
      <c r="B189" s="395" t="s">
        <v>231</v>
      </c>
      <c r="C189" s="290">
        <v>286</v>
      </c>
      <c r="D189" s="239">
        <v>190</v>
      </c>
      <c r="E189" s="392">
        <v>191</v>
      </c>
      <c r="F189" s="144">
        <f t="shared" si="22"/>
        <v>0.668</v>
      </c>
      <c r="G189" s="144">
        <f t="shared" si="23"/>
        <v>1.005</v>
      </c>
    </row>
    <row r="190" s="83" customFormat="1" ht="28" customHeight="1" spans="1:7">
      <c r="A190" s="251">
        <v>2070107</v>
      </c>
      <c r="B190" s="395" t="s">
        <v>232</v>
      </c>
      <c r="C190" s="290"/>
      <c r="D190" s="239"/>
      <c r="E190" s="239"/>
      <c r="F190" s="144" t="str">
        <f t="shared" si="22"/>
        <v/>
      </c>
      <c r="G190" s="144" t="str">
        <f t="shared" si="23"/>
        <v/>
      </c>
    </row>
    <row r="191" s="83" customFormat="1" ht="28" customHeight="1" spans="1:7">
      <c r="A191" s="251">
        <v>2070108</v>
      </c>
      <c r="B191" s="395" t="s">
        <v>233</v>
      </c>
      <c r="C191" s="290"/>
      <c r="D191" s="239"/>
      <c r="E191" s="239"/>
      <c r="F191" s="144" t="str">
        <f t="shared" si="22"/>
        <v/>
      </c>
      <c r="G191" s="144" t="str">
        <f t="shared" si="23"/>
        <v/>
      </c>
    </row>
    <row r="192" s="83" customFormat="1" ht="28" customHeight="1" spans="1:7">
      <c r="A192" s="251">
        <v>2070109</v>
      </c>
      <c r="B192" s="395" t="s">
        <v>234</v>
      </c>
      <c r="C192" s="290">
        <v>306</v>
      </c>
      <c r="D192" s="239">
        <v>279</v>
      </c>
      <c r="E192" s="392">
        <v>279</v>
      </c>
      <c r="F192" s="144">
        <f t="shared" si="22"/>
        <v>0.912</v>
      </c>
      <c r="G192" s="144">
        <f t="shared" si="23"/>
        <v>1</v>
      </c>
    </row>
    <row r="193" s="83" customFormat="1" ht="28" customHeight="1" spans="1:7">
      <c r="A193" s="251">
        <v>2070111</v>
      </c>
      <c r="B193" s="395" t="s">
        <v>235</v>
      </c>
      <c r="C193" s="290"/>
      <c r="D193" s="239">
        <v>21</v>
      </c>
      <c r="E193" s="392">
        <v>21</v>
      </c>
      <c r="F193" s="144" t="str">
        <f t="shared" si="22"/>
        <v/>
      </c>
      <c r="G193" s="144">
        <f t="shared" si="23"/>
        <v>1</v>
      </c>
    </row>
    <row r="194" s="83" customFormat="1" ht="28" customHeight="1" spans="1:7">
      <c r="A194" s="251">
        <v>2070113</v>
      </c>
      <c r="B194" s="395" t="s">
        <v>236</v>
      </c>
      <c r="C194" s="290">
        <v>11</v>
      </c>
      <c r="D194" s="239">
        <v>16</v>
      </c>
      <c r="E194" s="239">
        <v>16</v>
      </c>
      <c r="F194" s="144">
        <f t="shared" si="22"/>
        <v>1.455</v>
      </c>
      <c r="G194" s="144">
        <f t="shared" si="23"/>
        <v>1</v>
      </c>
    </row>
    <row r="195" s="83" customFormat="1" ht="28" customHeight="1" spans="1:7">
      <c r="A195" s="251">
        <v>2070199</v>
      </c>
      <c r="B195" s="395" t="s">
        <v>237</v>
      </c>
      <c r="C195" s="290">
        <v>109</v>
      </c>
      <c r="D195" s="239">
        <v>110</v>
      </c>
      <c r="E195" s="239">
        <v>114</v>
      </c>
      <c r="F195" s="144">
        <f t="shared" si="22"/>
        <v>1.046</v>
      </c>
      <c r="G195" s="144">
        <f t="shared" si="23"/>
        <v>1.036</v>
      </c>
    </row>
    <row r="196" s="83" customFormat="1" ht="28" customHeight="1" spans="1:7">
      <c r="A196" s="251">
        <v>20702</v>
      </c>
      <c r="B196" s="396" t="s">
        <v>238</v>
      </c>
      <c r="C196" s="243">
        <f>SUM(C197)</f>
        <v>20</v>
      </c>
      <c r="D196" s="243">
        <f>SUM(D197)</f>
        <v>20</v>
      </c>
      <c r="E196" s="243">
        <f>SUM(E197)</f>
        <v>20</v>
      </c>
      <c r="F196" s="144">
        <f t="shared" si="22"/>
        <v>1</v>
      </c>
      <c r="G196" s="144">
        <f t="shared" si="23"/>
        <v>1</v>
      </c>
    </row>
    <row r="197" s="83" customFormat="1" ht="28" customHeight="1" spans="1:7">
      <c r="A197" s="251">
        <v>2070204</v>
      </c>
      <c r="B197" s="395" t="s">
        <v>239</v>
      </c>
      <c r="C197" s="239">
        <v>20</v>
      </c>
      <c r="D197" s="239">
        <v>20</v>
      </c>
      <c r="E197" s="239">
        <v>20</v>
      </c>
      <c r="F197" s="144">
        <f t="shared" si="22"/>
        <v>1</v>
      </c>
      <c r="G197" s="144">
        <f t="shared" si="23"/>
        <v>1</v>
      </c>
    </row>
    <row r="198" s="83" customFormat="1" ht="28" customHeight="1" spans="1:7">
      <c r="A198" s="251">
        <v>20703</v>
      </c>
      <c r="B198" s="396" t="s">
        <v>240</v>
      </c>
      <c r="C198" s="232">
        <f>SUM(C199:C200)</f>
        <v>96</v>
      </c>
      <c r="D198" s="232">
        <f>SUM(D199:D200)</f>
        <v>148</v>
      </c>
      <c r="E198" s="232">
        <f>SUM(E199:E200)</f>
        <v>157</v>
      </c>
      <c r="F198" s="144">
        <f t="shared" si="22"/>
        <v>1.635</v>
      </c>
      <c r="G198" s="144">
        <f t="shared" si="23"/>
        <v>1.061</v>
      </c>
    </row>
    <row r="199" s="83" customFormat="1" ht="28" customHeight="1" spans="1:7">
      <c r="A199" s="251">
        <v>2070305</v>
      </c>
      <c r="B199" s="395" t="s">
        <v>241</v>
      </c>
      <c r="C199" s="235">
        <v>5</v>
      </c>
      <c r="D199" s="235">
        <v>70</v>
      </c>
      <c r="E199" s="379">
        <v>73</v>
      </c>
      <c r="F199" s="144">
        <f t="shared" si="22"/>
        <v>14.6</v>
      </c>
      <c r="G199" s="144">
        <f t="shared" si="23"/>
        <v>1.043</v>
      </c>
    </row>
    <row r="200" s="83" customFormat="1" ht="28" customHeight="1" spans="1:7">
      <c r="A200" s="251">
        <v>2070307</v>
      </c>
      <c r="B200" s="395" t="s">
        <v>242</v>
      </c>
      <c r="C200" s="239">
        <v>91</v>
      </c>
      <c r="D200" s="235">
        <v>78</v>
      </c>
      <c r="E200" s="392">
        <v>84</v>
      </c>
      <c r="F200" s="144">
        <f t="shared" si="22"/>
        <v>0.923</v>
      </c>
      <c r="G200" s="144">
        <f t="shared" si="23"/>
        <v>1.077</v>
      </c>
    </row>
    <row r="201" s="83" customFormat="1" ht="28" customHeight="1" spans="1:7">
      <c r="A201" s="251">
        <v>2070308</v>
      </c>
      <c r="B201" s="395" t="s">
        <v>243</v>
      </c>
      <c r="C201" s="232"/>
      <c r="D201" s="239"/>
      <c r="E201" s="239"/>
      <c r="F201" s="144" t="str">
        <f t="shared" si="22"/>
        <v/>
      </c>
      <c r="G201" s="144" t="str">
        <f t="shared" si="23"/>
        <v/>
      </c>
    </row>
    <row r="202" s="83" customFormat="1" ht="28" customHeight="1" spans="1:7">
      <c r="A202" s="251">
        <v>20706</v>
      </c>
      <c r="B202" s="396" t="s">
        <v>244</v>
      </c>
      <c r="C202" s="239">
        <f>SUM(C203)</f>
        <v>0</v>
      </c>
      <c r="D202" s="232">
        <v>0</v>
      </c>
      <c r="E202" s="232">
        <f>SUM(E203:E203)</f>
        <v>0</v>
      </c>
      <c r="F202" s="144" t="str">
        <f t="shared" si="22"/>
        <v/>
      </c>
      <c r="G202" s="144" t="str">
        <f t="shared" si="23"/>
        <v/>
      </c>
    </row>
    <row r="203" s="83" customFormat="1" ht="28" customHeight="1" spans="1:7">
      <c r="A203" s="251">
        <v>2070699</v>
      </c>
      <c r="B203" s="395" t="s">
        <v>245</v>
      </c>
      <c r="C203" s="239"/>
      <c r="D203" s="239"/>
      <c r="E203" s="239"/>
      <c r="F203" s="144" t="str">
        <f t="shared" si="22"/>
        <v/>
      </c>
      <c r="G203" s="144" t="str">
        <f t="shared" si="23"/>
        <v/>
      </c>
    </row>
    <row r="204" s="83" customFormat="1" ht="28" customHeight="1" spans="1:7">
      <c r="A204" s="251">
        <v>20708</v>
      </c>
      <c r="B204" s="305" t="s">
        <v>246</v>
      </c>
      <c r="C204" s="397">
        <f>SUM(C205:C207)</f>
        <v>730</v>
      </c>
      <c r="D204" s="397">
        <f>SUM(D205:D207)</f>
        <v>516</v>
      </c>
      <c r="E204" s="243">
        <f>SUM(E205:E207)</f>
        <v>565</v>
      </c>
      <c r="F204" s="286">
        <f t="shared" si="20"/>
        <v>0.774</v>
      </c>
      <c r="G204" s="286">
        <f t="shared" si="21"/>
        <v>1.095</v>
      </c>
    </row>
    <row r="205" s="83" customFormat="1" ht="28" customHeight="1" spans="1:7">
      <c r="A205" s="251">
        <v>2070807</v>
      </c>
      <c r="B205" s="395" t="s">
        <v>247</v>
      </c>
      <c r="C205" s="290">
        <v>9</v>
      </c>
      <c r="D205" s="239">
        <v>9</v>
      </c>
      <c r="E205" s="392">
        <v>9</v>
      </c>
      <c r="F205" s="144">
        <f t="shared" si="20"/>
        <v>1</v>
      </c>
      <c r="G205" s="144">
        <f t="shared" si="21"/>
        <v>1</v>
      </c>
    </row>
    <row r="206" s="83" customFormat="1" ht="28" customHeight="1" spans="1:7">
      <c r="A206" s="251">
        <v>2070808</v>
      </c>
      <c r="B206" s="395" t="s">
        <v>248</v>
      </c>
      <c r="C206" s="239">
        <v>570</v>
      </c>
      <c r="D206" s="239">
        <v>474</v>
      </c>
      <c r="E206" s="392">
        <v>510</v>
      </c>
      <c r="F206" s="144">
        <f t="shared" si="20"/>
        <v>0.895</v>
      </c>
      <c r="G206" s="144">
        <f t="shared" si="21"/>
        <v>1.076</v>
      </c>
    </row>
    <row r="207" s="83" customFormat="1" ht="28" customHeight="1" spans="1:7">
      <c r="A207" s="251">
        <v>2070899</v>
      </c>
      <c r="B207" s="395" t="s">
        <v>249</v>
      </c>
      <c r="C207" s="235">
        <v>151</v>
      </c>
      <c r="D207" s="235">
        <v>33</v>
      </c>
      <c r="E207" s="392">
        <v>46</v>
      </c>
      <c r="F207" s="144">
        <f t="shared" si="20"/>
        <v>0.305</v>
      </c>
      <c r="G207" s="144">
        <f t="shared" si="21"/>
        <v>1.394</v>
      </c>
    </row>
    <row r="208" s="83" customFormat="1" ht="28" customHeight="1" spans="1:7">
      <c r="A208" s="251">
        <v>20799</v>
      </c>
      <c r="B208" s="396" t="s">
        <v>250</v>
      </c>
      <c r="C208" s="232">
        <f>SUM(C209:C210)</f>
        <v>105</v>
      </c>
      <c r="D208" s="232">
        <f>SUM(D209:D210)</f>
        <v>93</v>
      </c>
      <c r="E208" s="232">
        <f>SUM(E209:E210)</f>
        <v>6</v>
      </c>
      <c r="F208" s="286">
        <f t="shared" si="20"/>
        <v>0.057</v>
      </c>
      <c r="G208" s="286">
        <f t="shared" si="21"/>
        <v>0.065</v>
      </c>
    </row>
    <row r="209" s="83" customFormat="1" ht="28" customHeight="1" spans="1:7">
      <c r="A209" s="251">
        <v>2079902</v>
      </c>
      <c r="B209" s="395" t="s">
        <v>251</v>
      </c>
      <c r="C209" s="235">
        <v>42</v>
      </c>
      <c r="D209" s="235">
        <v>26</v>
      </c>
      <c r="E209" s="235">
        <v>26</v>
      </c>
      <c r="F209" s="144">
        <f t="shared" si="20"/>
        <v>0.619</v>
      </c>
      <c r="G209" s="144">
        <f t="shared" si="21"/>
        <v>1</v>
      </c>
    </row>
    <row r="210" s="83" customFormat="1" ht="28" customHeight="1" spans="1:7">
      <c r="A210" s="251">
        <v>2079999</v>
      </c>
      <c r="B210" s="395" t="s">
        <v>252</v>
      </c>
      <c r="C210" s="290">
        <v>63</v>
      </c>
      <c r="D210" s="239">
        <v>67</v>
      </c>
      <c r="E210" s="392">
        <v>-20</v>
      </c>
      <c r="F210" s="144">
        <f t="shared" si="20"/>
        <v>-0.317</v>
      </c>
      <c r="G210" s="144">
        <f t="shared" si="21"/>
        <v>-0.299</v>
      </c>
    </row>
    <row r="211" s="83" customFormat="1" ht="28" customHeight="1" spans="1:7">
      <c r="A211" s="251">
        <v>208</v>
      </c>
      <c r="B211" s="396" t="s">
        <v>253</v>
      </c>
      <c r="C211" s="232">
        <f>C212+C219+C224+C231+C238+C245+C252+C258+C266+C269+C272+C275+C278+C280+C287+C293+C283+C295</f>
        <v>46477</v>
      </c>
      <c r="D211" s="232">
        <f>D212+D219+D224+D231+D238+D245+D252+D258+D266+D269+D272+D275+D278+D280+D287+D293+D283</f>
        <v>44141</v>
      </c>
      <c r="E211" s="232">
        <f>E212+E219+E224+E231+E238+E245+E252+E258+E266+E269+E272+E275+E278+E280+E287+E293+E283+E295</f>
        <v>46885</v>
      </c>
      <c r="F211" s="286">
        <f t="shared" si="20"/>
        <v>1.009</v>
      </c>
      <c r="G211" s="286">
        <f t="shared" si="21"/>
        <v>1.062</v>
      </c>
    </row>
    <row r="212" s="83" customFormat="1" ht="28" customHeight="1" spans="1:7">
      <c r="A212" s="251">
        <v>20801</v>
      </c>
      <c r="B212" s="396" t="s">
        <v>254</v>
      </c>
      <c r="C212" s="232">
        <f>SUM(C213:C218)</f>
        <v>2544</v>
      </c>
      <c r="D212" s="232">
        <f>SUM(D213:D218)</f>
        <v>1501</v>
      </c>
      <c r="E212" s="232">
        <f>SUM(E213:E218)</f>
        <v>1499</v>
      </c>
      <c r="F212" s="286">
        <f t="shared" si="20"/>
        <v>0.589</v>
      </c>
      <c r="G212" s="286">
        <f t="shared" si="21"/>
        <v>0.999</v>
      </c>
    </row>
    <row r="213" s="83" customFormat="1" ht="28" customHeight="1" spans="1:7">
      <c r="A213" s="251">
        <v>2080101</v>
      </c>
      <c r="B213" s="395" t="s">
        <v>102</v>
      </c>
      <c r="C213" s="290">
        <v>1700</v>
      </c>
      <c r="D213" s="239">
        <v>651</v>
      </c>
      <c r="E213" s="392">
        <v>617</v>
      </c>
      <c r="F213" s="144">
        <f t="shared" si="20"/>
        <v>0.363</v>
      </c>
      <c r="G213" s="144">
        <f t="shared" si="21"/>
        <v>0.948</v>
      </c>
    </row>
    <row r="214" s="83" customFormat="1" ht="28" customHeight="1" spans="1:7">
      <c r="A214" s="251">
        <v>2080102</v>
      </c>
      <c r="B214" s="395" t="s">
        <v>103</v>
      </c>
      <c r="C214" s="274">
        <v>23</v>
      </c>
      <c r="D214" s="239">
        <v>30</v>
      </c>
      <c r="E214" s="239">
        <v>35</v>
      </c>
      <c r="F214" s="144">
        <f t="shared" si="20"/>
        <v>1.522</v>
      </c>
      <c r="G214" s="144">
        <f t="shared" si="21"/>
        <v>1.167</v>
      </c>
    </row>
    <row r="215" s="83" customFormat="1" ht="28" customHeight="1" spans="1:7">
      <c r="A215" s="251">
        <v>2080150</v>
      </c>
      <c r="B215" s="395" t="s">
        <v>108</v>
      </c>
      <c r="C215" s="235">
        <v>821</v>
      </c>
      <c r="D215" s="239">
        <v>820</v>
      </c>
      <c r="E215" s="239">
        <v>811</v>
      </c>
      <c r="F215" s="144">
        <f t="shared" si="20"/>
        <v>0.988</v>
      </c>
      <c r="G215" s="144">
        <f t="shared" si="21"/>
        <v>0.989</v>
      </c>
    </row>
    <row r="216" s="83" customFormat="1" ht="28" customHeight="1" spans="1:7">
      <c r="A216" s="251">
        <v>2080107</v>
      </c>
      <c r="B216" s="308" t="s">
        <v>255</v>
      </c>
      <c r="C216" s="290"/>
      <c r="D216" s="239"/>
      <c r="E216" s="239"/>
      <c r="F216" s="144" t="str">
        <f t="shared" si="20"/>
        <v/>
      </c>
      <c r="G216" s="144" t="str">
        <f t="shared" si="21"/>
        <v/>
      </c>
    </row>
    <row r="217" s="83" customFormat="1" ht="28" customHeight="1" spans="1:7">
      <c r="A217" s="251">
        <v>2080109</v>
      </c>
      <c r="B217" s="308" t="s">
        <v>256</v>
      </c>
      <c r="C217" s="290"/>
      <c r="D217" s="239"/>
      <c r="E217" s="239"/>
      <c r="F217" s="144" t="str">
        <f t="shared" si="20"/>
        <v/>
      </c>
      <c r="G217" s="144" t="str">
        <f t="shared" si="21"/>
        <v/>
      </c>
    </row>
    <row r="218" s="83" customFormat="1" ht="28" customHeight="1" spans="1:7">
      <c r="A218" s="251">
        <v>2080199</v>
      </c>
      <c r="B218" s="308" t="s">
        <v>257</v>
      </c>
      <c r="C218" s="290"/>
      <c r="D218" s="239"/>
      <c r="E218" s="239">
        <v>36</v>
      </c>
      <c r="F218" s="144" t="str">
        <f t="shared" si="20"/>
        <v/>
      </c>
      <c r="G218" s="144" t="str">
        <f t="shared" si="21"/>
        <v/>
      </c>
    </row>
    <row r="219" s="83" customFormat="1" ht="28" customHeight="1" spans="1:7">
      <c r="A219" s="251">
        <v>20802</v>
      </c>
      <c r="B219" s="396" t="s">
        <v>258</v>
      </c>
      <c r="C219" s="232">
        <f>SUM(C220:C223)</f>
        <v>914</v>
      </c>
      <c r="D219" s="232">
        <f>SUM(D220:D223)</f>
        <v>876</v>
      </c>
      <c r="E219" s="232">
        <f>SUM(E220:E223)</f>
        <v>870</v>
      </c>
      <c r="F219" s="286">
        <f t="shared" si="20"/>
        <v>0.952</v>
      </c>
      <c r="G219" s="286">
        <f t="shared" si="21"/>
        <v>0.993</v>
      </c>
    </row>
    <row r="220" s="83" customFormat="1" ht="28" customHeight="1" spans="1:7">
      <c r="A220" s="251">
        <v>2080201</v>
      </c>
      <c r="B220" s="238" t="s">
        <v>102</v>
      </c>
      <c r="C220" s="239">
        <v>556</v>
      </c>
      <c r="D220" s="239">
        <v>416</v>
      </c>
      <c r="E220" s="392">
        <v>424</v>
      </c>
      <c r="F220" s="144">
        <f t="shared" si="20"/>
        <v>0.763</v>
      </c>
      <c r="G220" s="144">
        <f t="shared" si="21"/>
        <v>1.019</v>
      </c>
    </row>
    <row r="221" s="83" customFormat="1" ht="28" customHeight="1" spans="1:7">
      <c r="A221" s="251">
        <v>2080202</v>
      </c>
      <c r="B221" s="395" t="s">
        <v>103</v>
      </c>
      <c r="C221" s="290">
        <v>52</v>
      </c>
      <c r="D221" s="239">
        <v>110</v>
      </c>
      <c r="E221" s="392">
        <v>106</v>
      </c>
      <c r="F221" s="144">
        <f t="shared" si="20"/>
        <v>2.038</v>
      </c>
      <c r="G221" s="144">
        <f t="shared" si="21"/>
        <v>0.964</v>
      </c>
    </row>
    <row r="222" s="83" customFormat="1" ht="28" customHeight="1" spans="1:7">
      <c r="A222" s="251">
        <v>2080208</v>
      </c>
      <c r="B222" s="395" t="s">
        <v>259</v>
      </c>
      <c r="C222" s="290">
        <v>0</v>
      </c>
      <c r="D222" s="239"/>
      <c r="E222" s="392">
        <v>6</v>
      </c>
      <c r="F222" s="144" t="str">
        <f t="shared" si="20"/>
        <v/>
      </c>
      <c r="G222" s="144" t="str">
        <f t="shared" si="21"/>
        <v/>
      </c>
    </row>
    <row r="223" s="83" customFormat="1" ht="28" customHeight="1" spans="1:7">
      <c r="A223" s="251">
        <v>2080299</v>
      </c>
      <c r="B223" s="395" t="s">
        <v>260</v>
      </c>
      <c r="C223" s="290">
        <v>306</v>
      </c>
      <c r="D223" s="239">
        <v>350</v>
      </c>
      <c r="E223" s="392">
        <v>334</v>
      </c>
      <c r="F223" s="144">
        <f t="shared" si="20"/>
        <v>1.092</v>
      </c>
      <c r="G223" s="144">
        <f t="shared" si="21"/>
        <v>0.954</v>
      </c>
    </row>
    <row r="224" s="83" customFormat="1" ht="28" customHeight="1" spans="1:7">
      <c r="A224" s="251">
        <v>20805</v>
      </c>
      <c r="B224" s="396" t="s">
        <v>261</v>
      </c>
      <c r="C224" s="232">
        <f>SUM(C225:C230)</f>
        <v>17393</v>
      </c>
      <c r="D224" s="232">
        <f>SUM(D225:D230)</f>
        <v>16952</v>
      </c>
      <c r="E224" s="232">
        <f>SUM(E225:E230)</f>
        <v>16820</v>
      </c>
      <c r="F224" s="286">
        <f t="shared" si="20"/>
        <v>0.967</v>
      </c>
      <c r="G224" s="286">
        <f t="shared" si="21"/>
        <v>0.992</v>
      </c>
    </row>
    <row r="225" s="83" customFormat="1" ht="28" customHeight="1" spans="1:7">
      <c r="A225" s="251">
        <v>2080501</v>
      </c>
      <c r="B225" s="398" t="s">
        <v>262</v>
      </c>
      <c r="C225" s="290">
        <v>2279</v>
      </c>
      <c r="D225" s="239">
        <v>1968</v>
      </c>
      <c r="E225" s="392">
        <v>1971</v>
      </c>
      <c r="F225" s="144">
        <f t="shared" si="20"/>
        <v>0.865</v>
      </c>
      <c r="G225" s="144">
        <f t="shared" si="21"/>
        <v>1.002</v>
      </c>
    </row>
    <row r="226" s="83" customFormat="1" ht="28" customHeight="1" spans="1:7">
      <c r="A226" s="251">
        <v>2080502</v>
      </c>
      <c r="B226" s="398" t="s">
        <v>263</v>
      </c>
      <c r="C226" s="239">
        <v>3557</v>
      </c>
      <c r="D226" s="239">
        <v>3543</v>
      </c>
      <c r="E226" s="392">
        <v>3266</v>
      </c>
      <c r="F226" s="144">
        <f t="shared" si="20"/>
        <v>0.918</v>
      </c>
      <c r="G226" s="144">
        <f t="shared" si="21"/>
        <v>0.922</v>
      </c>
    </row>
    <row r="227" s="83" customFormat="1" ht="28" customHeight="1" spans="1:7">
      <c r="A227" s="251">
        <v>2080505</v>
      </c>
      <c r="B227" s="398" t="s">
        <v>264</v>
      </c>
      <c r="C227" s="239">
        <v>10267</v>
      </c>
      <c r="D227" s="239">
        <v>9982</v>
      </c>
      <c r="E227" s="392">
        <v>10015</v>
      </c>
      <c r="F227" s="144">
        <f t="shared" si="20"/>
        <v>0.975</v>
      </c>
      <c r="G227" s="144">
        <f t="shared" si="21"/>
        <v>1.003</v>
      </c>
    </row>
    <row r="228" s="83" customFormat="1" ht="28" customHeight="1" spans="1:7">
      <c r="A228" s="251">
        <v>2080506</v>
      </c>
      <c r="B228" s="398" t="s">
        <v>265</v>
      </c>
      <c r="C228" s="239">
        <v>1289</v>
      </c>
      <c r="D228" s="239">
        <v>1459</v>
      </c>
      <c r="E228" s="392">
        <v>1567</v>
      </c>
      <c r="F228" s="144">
        <f t="shared" si="20"/>
        <v>1.216</v>
      </c>
      <c r="G228" s="144">
        <f t="shared" si="21"/>
        <v>1.074</v>
      </c>
    </row>
    <row r="229" s="83" customFormat="1" ht="28" customHeight="1" spans="1:7">
      <c r="A229" s="251">
        <v>2080507</v>
      </c>
      <c r="B229" s="398" t="s">
        <v>266</v>
      </c>
      <c r="C229" s="290">
        <v>1</v>
      </c>
      <c r="D229" s="239"/>
      <c r="E229" s="392"/>
      <c r="F229" s="144">
        <f t="shared" si="20"/>
        <v>0</v>
      </c>
      <c r="G229" s="144" t="str">
        <f t="shared" si="21"/>
        <v/>
      </c>
    </row>
    <row r="230" s="83" customFormat="1" ht="28" customHeight="1" spans="1:7">
      <c r="A230" s="251">
        <v>2080599</v>
      </c>
      <c r="B230" s="398" t="s">
        <v>267</v>
      </c>
      <c r="C230" s="290"/>
      <c r="D230" s="239"/>
      <c r="E230" s="239">
        <v>1</v>
      </c>
      <c r="F230" s="144" t="str">
        <f t="shared" si="20"/>
        <v/>
      </c>
      <c r="G230" s="144" t="str">
        <f t="shared" si="21"/>
        <v/>
      </c>
    </row>
    <row r="231" s="83" customFormat="1" ht="28" customHeight="1" spans="1:7">
      <c r="A231" s="251">
        <v>20807</v>
      </c>
      <c r="B231" s="396" t="s">
        <v>268</v>
      </c>
      <c r="C231" s="232">
        <f>SUM(C232:C237)</f>
        <v>1509</v>
      </c>
      <c r="D231" s="232">
        <f>SUM(D232:D237)</f>
        <v>1686</v>
      </c>
      <c r="E231" s="232">
        <f>SUM(E232:E237)</f>
        <v>2056</v>
      </c>
      <c r="F231" s="286">
        <f t="shared" si="20"/>
        <v>1.362</v>
      </c>
      <c r="G231" s="286">
        <f t="shared" si="21"/>
        <v>1.219</v>
      </c>
    </row>
    <row r="232" s="83" customFormat="1" ht="28" customHeight="1" spans="1:7">
      <c r="A232" s="251">
        <v>2080702</v>
      </c>
      <c r="B232" s="395" t="s">
        <v>269</v>
      </c>
      <c r="C232" s="290">
        <v>195</v>
      </c>
      <c r="D232" s="239">
        <v>100</v>
      </c>
      <c r="E232" s="239">
        <v>100</v>
      </c>
      <c r="F232" s="144">
        <f t="shared" si="20"/>
        <v>0.513</v>
      </c>
      <c r="G232" s="144">
        <f t="shared" si="21"/>
        <v>1</v>
      </c>
    </row>
    <row r="233" s="83" customFormat="1" ht="28" customHeight="1" spans="1:7">
      <c r="A233" s="251">
        <v>2080704</v>
      </c>
      <c r="B233" s="234" t="s">
        <v>270</v>
      </c>
      <c r="C233" s="239"/>
      <c r="D233" s="239">
        <v>289</v>
      </c>
      <c r="E233" s="239">
        <v>285</v>
      </c>
      <c r="F233" s="144" t="str">
        <f t="shared" si="20"/>
        <v/>
      </c>
      <c r="G233" s="144">
        <f t="shared" si="21"/>
        <v>0.986</v>
      </c>
    </row>
    <row r="234" s="83" customFormat="1" ht="28" customHeight="1" spans="1:7">
      <c r="A234" s="251">
        <v>2080705</v>
      </c>
      <c r="B234" s="395" t="s">
        <v>271</v>
      </c>
      <c r="C234" s="290">
        <v>650</v>
      </c>
      <c r="D234" s="239">
        <v>1088</v>
      </c>
      <c r="E234" s="239">
        <v>1052</v>
      </c>
      <c r="F234" s="144">
        <f t="shared" si="20"/>
        <v>1.618</v>
      </c>
      <c r="G234" s="144">
        <f t="shared" si="21"/>
        <v>0.967</v>
      </c>
    </row>
    <row r="235" s="83" customFormat="1" ht="28" customHeight="1" spans="1:7">
      <c r="A235" s="251">
        <v>2080709</v>
      </c>
      <c r="B235" s="395" t="s">
        <v>272</v>
      </c>
      <c r="C235" s="290"/>
      <c r="D235" s="239"/>
      <c r="E235" s="239"/>
      <c r="F235" s="144" t="str">
        <f t="shared" si="20"/>
        <v/>
      </c>
      <c r="G235" s="144" t="str">
        <f t="shared" si="21"/>
        <v/>
      </c>
    </row>
    <row r="236" s="83" customFormat="1" ht="28" customHeight="1" spans="1:7">
      <c r="A236" s="251">
        <v>2080711</v>
      </c>
      <c r="B236" s="395" t="s">
        <v>273</v>
      </c>
      <c r="C236" s="290">
        <v>58</v>
      </c>
      <c r="D236" s="239">
        <v>100</v>
      </c>
      <c r="E236" s="239">
        <v>105</v>
      </c>
      <c r="F236" s="144">
        <f t="shared" si="20"/>
        <v>1.81</v>
      </c>
      <c r="G236" s="144">
        <f t="shared" si="21"/>
        <v>1.05</v>
      </c>
    </row>
    <row r="237" s="83" customFormat="1" ht="28" customHeight="1" spans="1:7">
      <c r="A237" s="251">
        <v>2080799</v>
      </c>
      <c r="B237" s="395" t="s">
        <v>274</v>
      </c>
      <c r="C237" s="274">
        <v>606</v>
      </c>
      <c r="D237" s="239">
        <v>109</v>
      </c>
      <c r="E237" s="239">
        <v>514</v>
      </c>
      <c r="F237" s="144">
        <f t="shared" si="20"/>
        <v>0.848</v>
      </c>
      <c r="G237" s="144">
        <f t="shared" si="21"/>
        <v>4.716</v>
      </c>
    </row>
    <row r="238" s="83" customFormat="1" ht="28" customHeight="1" spans="1:7">
      <c r="A238" s="251">
        <v>20808</v>
      </c>
      <c r="B238" s="396" t="s">
        <v>275</v>
      </c>
      <c r="C238" s="232">
        <f>SUM(C239:C244)</f>
        <v>2843</v>
      </c>
      <c r="D238" s="232">
        <f>SUM(D239:D244)</f>
        <v>3485</v>
      </c>
      <c r="E238" s="232">
        <f>SUM(E239:E244)</f>
        <v>3882</v>
      </c>
      <c r="F238" s="286">
        <f t="shared" si="20"/>
        <v>1.365</v>
      </c>
      <c r="G238" s="286">
        <f t="shared" si="21"/>
        <v>1.114</v>
      </c>
    </row>
    <row r="239" s="83" customFormat="1" ht="28" customHeight="1" spans="1:7">
      <c r="A239" s="251">
        <v>2080801</v>
      </c>
      <c r="B239" s="395" t="s">
        <v>276</v>
      </c>
      <c r="C239" s="290">
        <v>674</v>
      </c>
      <c r="D239" s="239">
        <v>1291</v>
      </c>
      <c r="E239" s="392">
        <v>1421</v>
      </c>
      <c r="F239" s="144">
        <f t="shared" si="20"/>
        <v>2.108</v>
      </c>
      <c r="G239" s="144">
        <f t="shared" ref="G239:G244" si="24">IF(ISERROR(E239/D239),"",E239/D239)</f>
        <v>1.101</v>
      </c>
    </row>
    <row r="240" s="83" customFormat="1" ht="28" customHeight="1" spans="1:7">
      <c r="A240" s="251">
        <v>2080802</v>
      </c>
      <c r="B240" s="395" t="s">
        <v>277</v>
      </c>
      <c r="C240" s="290">
        <v>84</v>
      </c>
      <c r="D240" s="239">
        <v>51</v>
      </c>
      <c r="E240" s="392">
        <v>57</v>
      </c>
      <c r="F240" s="144">
        <f t="shared" ref="F239:F244" si="25">IF(ISERROR(E240/C240),"",E240/C240)</f>
        <v>0.679</v>
      </c>
      <c r="G240" s="144">
        <f t="shared" si="24"/>
        <v>1.118</v>
      </c>
    </row>
    <row r="241" s="83" customFormat="1" ht="28" customHeight="1" spans="1:7">
      <c r="A241" s="251">
        <v>2080803</v>
      </c>
      <c r="B241" s="395" t="s">
        <v>278</v>
      </c>
      <c r="C241" s="290">
        <v>25</v>
      </c>
      <c r="D241" s="239">
        <v>15</v>
      </c>
      <c r="E241" s="392">
        <v>20</v>
      </c>
      <c r="F241" s="144">
        <f t="shared" si="25"/>
        <v>0.8</v>
      </c>
      <c r="G241" s="144">
        <f t="shared" si="24"/>
        <v>1.333</v>
      </c>
    </row>
    <row r="242" s="83" customFormat="1" ht="28" customHeight="1" spans="1:7">
      <c r="A242" s="251">
        <v>2080805</v>
      </c>
      <c r="B242" s="395" t="s">
        <v>279</v>
      </c>
      <c r="C242" s="290">
        <v>165</v>
      </c>
      <c r="D242" s="239">
        <v>199</v>
      </c>
      <c r="E242" s="239">
        <v>193</v>
      </c>
      <c r="F242" s="144">
        <f t="shared" si="25"/>
        <v>1.17</v>
      </c>
      <c r="G242" s="144">
        <f t="shared" si="24"/>
        <v>0.97</v>
      </c>
    </row>
    <row r="243" s="83" customFormat="1" ht="28" customHeight="1" spans="1:7">
      <c r="A243" s="251">
        <v>2080808</v>
      </c>
      <c r="B243" s="395" t="s">
        <v>280</v>
      </c>
      <c r="C243" s="399">
        <v>6</v>
      </c>
      <c r="D243" s="239">
        <v>6</v>
      </c>
      <c r="E243" s="239">
        <v>6</v>
      </c>
      <c r="F243" s="144">
        <f t="shared" si="25"/>
        <v>1</v>
      </c>
      <c r="G243" s="144">
        <f t="shared" si="24"/>
        <v>1</v>
      </c>
    </row>
    <row r="244" s="83" customFormat="1" ht="28" customHeight="1" spans="1:7">
      <c r="A244" s="251">
        <v>2080899</v>
      </c>
      <c r="B244" s="395" t="s">
        <v>281</v>
      </c>
      <c r="C244" s="290">
        <v>1889</v>
      </c>
      <c r="D244" s="239">
        <v>1923</v>
      </c>
      <c r="E244" s="239">
        <v>2185</v>
      </c>
      <c r="F244" s="144">
        <f t="shared" si="25"/>
        <v>1.157</v>
      </c>
      <c r="G244" s="144">
        <f t="shared" si="24"/>
        <v>1.136</v>
      </c>
    </row>
    <row r="245" s="83" customFormat="1" ht="28" customHeight="1" spans="1:7">
      <c r="A245" s="251">
        <v>20809</v>
      </c>
      <c r="B245" s="396" t="s">
        <v>282</v>
      </c>
      <c r="C245" s="232">
        <f>SUM(C246:C251)</f>
        <v>228</v>
      </c>
      <c r="D245" s="232">
        <f>SUM(D246:D251)</f>
        <v>180</v>
      </c>
      <c r="E245" s="232">
        <f>SUM(E246:E251)</f>
        <v>224</v>
      </c>
      <c r="F245" s="286">
        <f t="shared" ref="F245:F276" si="26">IF(ISERROR(E245/C245),"",E245/C245)</f>
        <v>0.982</v>
      </c>
      <c r="G245" s="286">
        <f t="shared" ref="G245:G276" si="27">IF(ISERROR(E245/D245),"",E245/D245)</f>
        <v>1.244</v>
      </c>
    </row>
    <row r="246" s="83" customFormat="1" ht="28" customHeight="1" spans="1:7">
      <c r="A246" s="251">
        <v>2080901</v>
      </c>
      <c r="B246" s="395" t="s">
        <v>283</v>
      </c>
      <c r="C246" s="290">
        <v>105</v>
      </c>
      <c r="D246" s="239">
        <v>120</v>
      </c>
      <c r="E246" s="400">
        <v>124</v>
      </c>
      <c r="F246" s="144">
        <f t="shared" si="26"/>
        <v>1.181</v>
      </c>
      <c r="G246" s="144">
        <f t="shared" si="27"/>
        <v>1.033</v>
      </c>
    </row>
    <row r="247" s="83" customFormat="1" ht="28" customHeight="1" spans="1:7">
      <c r="A247" s="251">
        <v>2080902</v>
      </c>
      <c r="B247" s="395" t="s">
        <v>284</v>
      </c>
      <c r="C247" s="290">
        <v>88</v>
      </c>
      <c r="D247" s="239">
        <v>50</v>
      </c>
      <c r="E247" s="392">
        <v>50</v>
      </c>
      <c r="F247" s="144">
        <f t="shared" si="26"/>
        <v>0.568</v>
      </c>
      <c r="G247" s="144">
        <f t="shared" si="27"/>
        <v>1</v>
      </c>
    </row>
    <row r="248" s="83" customFormat="1" ht="28" customHeight="1" spans="1:7">
      <c r="A248" s="251">
        <v>2080903</v>
      </c>
      <c r="B248" s="395" t="s">
        <v>285</v>
      </c>
      <c r="C248" s="290"/>
      <c r="D248" s="239"/>
      <c r="E248" s="401">
        <v>14</v>
      </c>
      <c r="F248" s="144" t="str">
        <f t="shared" si="26"/>
        <v/>
      </c>
      <c r="G248" s="144" t="str">
        <f t="shared" si="27"/>
        <v/>
      </c>
    </row>
    <row r="249" s="83" customFormat="1" ht="28" customHeight="1" spans="1:7">
      <c r="A249" s="251">
        <v>2080904</v>
      </c>
      <c r="B249" s="395" t="s">
        <v>286</v>
      </c>
      <c r="C249" s="290">
        <v>23</v>
      </c>
      <c r="D249" s="239"/>
      <c r="E249" s="239">
        <v>8</v>
      </c>
      <c r="F249" s="144">
        <f t="shared" si="26"/>
        <v>0.348</v>
      </c>
      <c r="G249" s="144" t="str">
        <f t="shared" si="27"/>
        <v/>
      </c>
    </row>
    <row r="250" s="83" customFormat="1" ht="28" customHeight="1" spans="1:7">
      <c r="A250" s="251">
        <v>2080905</v>
      </c>
      <c r="B250" s="306" t="s">
        <v>287</v>
      </c>
      <c r="C250" s="290">
        <v>12</v>
      </c>
      <c r="D250" s="239">
        <v>10</v>
      </c>
      <c r="E250" s="239">
        <v>28</v>
      </c>
      <c r="F250" s="144">
        <f t="shared" si="26"/>
        <v>2.333</v>
      </c>
      <c r="G250" s="144">
        <f t="shared" si="27"/>
        <v>2.8</v>
      </c>
    </row>
    <row r="251" s="83" customFormat="1" ht="28" customHeight="1" spans="1:7">
      <c r="A251" s="251">
        <v>2080999</v>
      </c>
      <c r="B251" s="306" t="s">
        <v>288</v>
      </c>
      <c r="C251" s="239"/>
      <c r="D251" s="239"/>
      <c r="E251" s="239"/>
      <c r="F251" s="144" t="str">
        <f t="shared" si="26"/>
        <v/>
      </c>
      <c r="G251" s="144" t="str">
        <f t="shared" si="27"/>
        <v/>
      </c>
    </row>
    <row r="252" s="83" customFormat="1" ht="28" customHeight="1" spans="1:7">
      <c r="A252" s="251">
        <v>20810</v>
      </c>
      <c r="B252" s="396" t="s">
        <v>289</v>
      </c>
      <c r="C252" s="232">
        <f>SUM(C253:C256)</f>
        <v>1884</v>
      </c>
      <c r="D252" s="232">
        <f>SUM(D253:D256)</f>
        <v>2530</v>
      </c>
      <c r="E252" s="232">
        <f>SUM(E253:E257)</f>
        <v>2415</v>
      </c>
      <c r="F252" s="286">
        <f t="shared" si="26"/>
        <v>1.282</v>
      </c>
      <c r="G252" s="286">
        <f t="shared" si="27"/>
        <v>0.955</v>
      </c>
    </row>
    <row r="253" s="83" customFormat="1" ht="28" customHeight="1" spans="1:7">
      <c r="A253" s="251">
        <v>2081001</v>
      </c>
      <c r="B253" s="234" t="s">
        <v>290</v>
      </c>
      <c r="C253" s="290">
        <v>177</v>
      </c>
      <c r="D253" s="239">
        <v>166</v>
      </c>
      <c r="E253" s="392">
        <v>160</v>
      </c>
      <c r="F253" s="144">
        <f t="shared" si="26"/>
        <v>0.904</v>
      </c>
      <c r="G253" s="144">
        <f t="shared" si="27"/>
        <v>0.964</v>
      </c>
    </row>
    <row r="254" s="83" customFormat="1" ht="28" customHeight="1" spans="1:7">
      <c r="A254" s="251">
        <v>2081002</v>
      </c>
      <c r="B254" s="234" t="s">
        <v>291</v>
      </c>
      <c r="C254" s="290">
        <v>360</v>
      </c>
      <c r="D254" s="239">
        <v>468</v>
      </c>
      <c r="E254" s="392">
        <v>462</v>
      </c>
      <c r="F254" s="144">
        <f t="shared" si="26"/>
        <v>1.283</v>
      </c>
      <c r="G254" s="144">
        <f t="shared" si="27"/>
        <v>0.987</v>
      </c>
    </row>
    <row r="255" s="83" customFormat="1" ht="28" customHeight="1" spans="1:7">
      <c r="A255" s="251">
        <v>2081004</v>
      </c>
      <c r="B255" s="234" t="s">
        <v>292</v>
      </c>
      <c r="C255" s="290">
        <v>1347</v>
      </c>
      <c r="D255" s="239">
        <v>1566</v>
      </c>
      <c r="E255" s="239">
        <v>1458</v>
      </c>
      <c r="F255" s="144">
        <f t="shared" si="26"/>
        <v>1.082</v>
      </c>
      <c r="G255" s="144">
        <f t="shared" si="27"/>
        <v>0.931</v>
      </c>
    </row>
    <row r="256" s="83" customFormat="1" ht="28" customHeight="1" spans="1:7">
      <c r="A256" s="251">
        <v>2081006</v>
      </c>
      <c r="B256" s="395" t="s">
        <v>293</v>
      </c>
      <c r="C256" s="239"/>
      <c r="D256" s="239">
        <v>330</v>
      </c>
      <c r="E256" s="239">
        <v>335</v>
      </c>
      <c r="F256" s="144" t="str">
        <f t="shared" si="26"/>
        <v/>
      </c>
      <c r="G256" s="144">
        <f t="shared" si="27"/>
        <v>1.015</v>
      </c>
    </row>
    <row r="257" s="83" customFormat="1" ht="28" customHeight="1" spans="1:7">
      <c r="A257" s="251">
        <v>2081099</v>
      </c>
      <c r="B257" s="395" t="s">
        <v>294</v>
      </c>
      <c r="C257" s="387"/>
      <c r="D257" s="239"/>
      <c r="E257" s="239"/>
      <c r="F257" s="144" t="str">
        <f t="shared" si="26"/>
        <v/>
      </c>
      <c r="G257" s="144" t="str">
        <f t="shared" si="27"/>
        <v/>
      </c>
    </row>
    <row r="258" s="83" customFormat="1" ht="28" customHeight="1" spans="1:7">
      <c r="A258" s="251">
        <v>20811</v>
      </c>
      <c r="B258" s="396" t="s">
        <v>295</v>
      </c>
      <c r="C258" s="232">
        <f>SUM(C259:C265)</f>
        <v>1225</v>
      </c>
      <c r="D258" s="232">
        <f>SUM(D259:D265)</f>
        <v>1050</v>
      </c>
      <c r="E258" s="232">
        <f>SUM(E259:E265)</f>
        <v>1032</v>
      </c>
      <c r="F258" s="286">
        <f t="shared" si="26"/>
        <v>0.842</v>
      </c>
      <c r="G258" s="286">
        <f t="shared" si="27"/>
        <v>0.983</v>
      </c>
    </row>
    <row r="259" s="83" customFormat="1" ht="28" customHeight="1" spans="1:7">
      <c r="A259" s="251">
        <v>2081101</v>
      </c>
      <c r="B259" s="395" t="s">
        <v>102</v>
      </c>
      <c r="C259" s="290">
        <v>199</v>
      </c>
      <c r="D259" s="239">
        <v>151</v>
      </c>
      <c r="E259" s="392">
        <v>153</v>
      </c>
      <c r="F259" s="144">
        <f t="shared" si="26"/>
        <v>0.769</v>
      </c>
      <c r="G259" s="144">
        <f t="shared" si="27"/>
        <v>1.013</v>
      </c>
    </row>
    <row r="260" s="83" customFormat="1" ht="28" customHeight="1" spans="1:7">
      <c r="A260" s="251">
        <v>2081102</v>
      </c>
      <c r="B260" s="395" t="s">
        <v>103</v>
      </c>
      <c r="C260" s="239">
        <v>9</v>
      </c>
      <c r="D260" s="239"/>
      <c r="E260" s="392">
        <v>1</v>
      </c>
      <c r="F260" s="144">
        <f t="shared" si="26"/>
        <v>0.111</v>
      </c>
      <c r="G260" s="144" t="str">
        <f t="shared" si="27"/>
        <v/>
      </c>
    </row>
    <row r="261" s="83" customFormat="1" ht="28" customHeight="1" spans="1:7">
      <c r="A261" s="251">
        <v>2081104</v>
      </c>
      <c r="B261" s="395" t="s">
        <v>296</v>
      </c>
      <c r="C261" s="239"/>
      <c r="D261" s="239"/>
      <c r="E261" s="392">
        <v>30</v>
      </c>
      <c r="F261" s="144" t="str">
        <f t="shared" si="26"/>
        <v/>
      </c>
      <c r="G261" s="144" t="str">
        <f t="shared" si="27"/>
        <v/>
      </c>
    </row>
    <row r="262" s="83" customFormat="1" ht="28" customHeight="1" spans="1:7">
      <c r="A262" s="251">
        <v>2081105</v>
      </c>
      <c r="B262" s="308" t="s">
        <v>297</v>
      </c>
      <c r="C262" s="239">
        <v>218</v>
      </c>
      <c r="D262" s="239">
        <v>126</v>
      </c>
      <c r="E262" s="392">
        <v>125</v>
      </c>
      <c r="F262" s="144">
        <f t="shared" si="26"/>
        <v>0.573</v>
      </c>
      <c r="G262" s="144">
        <f t="shared" si="27"/>
        <v>0.992</v>
      </c>
    </row>
    <row r="263" s="83" customFormat="1" ht="28" customHeight="1" spans="1:7">
      <c r="A263" s="251">
        <v>2081106</v>
      </c>
      <c r="B263" s="308" t="s">
        <v>298</v>
      </c>
      <c r="C263" s="399"/>
      <c r="D263" s="239"/>
      <c r="E263" s="239"/>
      <c r="F263" s="144" t="str">
        <f t="shared" si="26"/>
        <v/>
      </c>
      <c r="G263" s="144" t="str">
        <f t="shared" si="27"/>
        <v/>
      </c>
    </row>
    <row r="264" s="83" customFormat="1" ht="28" customHeight="1" spans="1:7">
      <c r="A264" s="251">
        <v>2081107</v>
      </c>
      <c r="B264" s="308" t="s">
        <v>299</v>
      </c>
      <c r="C264" s="387">
        <v>750</v>
      </c>
      <c r="D264" s="239">
        <v>758</v>
      </c>
      <c r="E264" s="392">
        <v>707</v>
      </c>
      <c r="F264" s="144">
        <f t="shared" si="26"/>
        <v>0.943</v>
      </c>
      <c r="G264" s="144">
        <f t="shared" si="27"/>
        <v>0.933</v>
      </c>
    </row>
    <row r="265" s="83" customFormat="1" ht="28" customHeight="1" spans="1:7">
      <c r="A265" s="251">
        <v>2081199</v>
      </c>
      <c r="B265" s="395" t="s">
        <v>300</v>
      </c>
      <c r="C265" s="290">
        <v>49</v>
      </c>
      <c r="D265" s="239">
        <v>15</v>
      </c>
      <c r="E265" s="392">
        <v>16</v>
      </c>
      <c r="F265" s="144">
        <f t="shared" si="26"/>
        <v>0.327</v>
      </c>
      <c r="G265" s="144">
        <f t="shared" si="27"/>
        <v>1.067</v>
      </c>
    </row>
    <row r="266" s="83" customFormat="1" ht="28" customHeight="1" spans="1:7">
      <c r="A266" s="251">
        <v>20816</v>
      </c>
      <c r="B266" s="396" t="s">
        <v>301</v>
      </c>
      <c r="C266" s="232">
        <f>SUM(C267:C268)</f>
        <v>114</v>
      </c>
      <c r="D266" s="232">
        <f>SUM(D267:D267)</f>
        <v>98</v>
      </c>
      <c r="E266" s="232">
        <f>SUM(E267:E268)</f>
        <v>103</v>
      </c>
      <c r="F266" s="286">
        <f t="shared" si="26"/>
        <v>0.904</v>
      </c>
      <c r="G266" s="286">
        <f t="shared" si="27"/>
        <v>1.051</v>
      </c>
    </row>
    <row r="267" s="83" customFormat="1" ht="28" customHeight="1" spans="1:7">
      <c r="A267" s="251">
        <v>2081601</v>
      </c>
      <c r="B267" s="395" t="s">
        <v>102</v>
      </c>
      <c r="C267" s="290">
        <v>110</v>
      </c>
      <c r="D267" s="239">
        <v>98</v>
      </c>
      <c r="E267" s="392">
        <v>99</v>
      </c>
      <c r="F267" s="144">
        <f t="shared" si="26"/>
        <v>0.9</v>
      </c>
      <c r="G267" s="144">
        <f t="shared" si="27"/>
        <v>1.01</v>
      </c>
    </row>
    <row r="268" s="83" customFormat="1" ht="28" customHeight="1" spans="1:7">
      <c r="A268" s="251">
        <v>2081602</v>
      </c>
      <c r="B268" s="395" t="s">
        <v>103</v>
      </c>
      <c r="C268" s="387">
        <v>4</v>
      </c>
      <c r="D268" s="239">
        <v>4</v>
      </c>
      <c r="E268" s="239">
        <v>4</v>
      </c>
      <c r="F268" s="144">
        <f t="shared" si="26"/>
        <v>1</v>
      </c>
      <c r="G268" s="144">
        <f t="shared" si="27"/>
        <v>1</v>
      </c>
    </row>
    <row r="269" s="83" customFormat="1" ht="28" customHeight="1" spans="1:7">
      <c r="A269" s="251">
        <v>20819</v>
      </c>
      <c r="B269" s="396" t="s">
        <v>302</v>
      </c>
      <c r="C269" s="232">
        <f>SUM(C270:C271)</f>
        <v>9213</v>
      </c>
      <c r="D269" s="232">
        <f>SUM(D270:D271)</f>
        <v>8555</v>
      </c>
      <c r="E269" s="232">
        <f>SUM(E270:E271)</f>
        <v>8931</v>
      </c>
      <c r="F269" s="286">
        <f t="shared" si="26"/>
        <v>0.969</v>
      </c>
      <c r="G269" s="286">
        <f t="shared" si="27"/>
        <v>1.044</v>
      </c>
    </row>
    <row r="270" s="83" customFormat="1" ht="28" customHeight="1" spans="1:7">
      <c r="A270" s="251">
        <v>2081901</v>
      </c>
      <c r="B270" s="395" t="s">
        <v>303</v>
      </c>
      <c r="C270" s="290">
        <v>4480</v>
      </c>
      <c r="D270" s="239">
        <v>4456</v>
      </c>
      <c r="E270" s="392">
        <v>4236</v>
      </c>
      <c r="F270" s="144">
        <f t="shared" si="26"/>
        <v>0.946</v>
      </c>
      <c r="G270" s="144">
        <f t="shared" si="27"/>
        <v>0.951</v>
      </c>
    </row>
    <row r="271" s="83" customFormat="1" ht="28" customHeight="1" spans="1:7">
      <c r="A271" s="251">
        <v>2081902</v>
      </c>
      <c r="B271" s="395" t="s">
        <v>304</v>
      </c>
      <c r="C271" s="290">
        <v>4733</v>
      </c>
      <c r="D271" s="239">
        <v>4099</v>
      </c>
      <c r="E271" s="392">
        <v>4695</v>
      </c>
      <c r="F271" s="144">
        <f t="shared" si="26"/>
        <v>0.992</v>
      </c>
      <c r="G271" s="144">
        <f t="shared" si="27"/>
        <v>1.145</v>
      </c>
    </row>
    <row r="272" s="83" customFormat="1" ht="28" customHeight="1" spans="1:7">
      <c r="A272" s="251">
        <v>20820</v>
      </c>
      <c r="B272" s="396" t="s">
        <v>305</v>
      </c>
      <c r="C272" s="232">
        <f>SUM(C273:C274)</f>
        <v>754</v>
      </c>
      <c r="D272" s="232">
        <f>SUM(D273:D274)</f>
        <v>765</v>
      </c>
      <c r="E272" s="232">
        <f>SUM(E273:E274)</f>
        <v>765</v>
      </c>
      <c r="F272" s="286">
        <f t="shared" si="26"/>
        <v>1.015</v>
      </c>
      <c r="G272" s="286">
        <f t="shared" si="27"/>
        <v>1</v>
      </c>
    </row>
    <row r="273" s="83" customFormat="1" ht="28" customHeight="1" spans="1:7">
      <c r="A273" s="251">
        <v>2082001</v>
      </c>
      <c r="B273" s="395" t="s">
        <v>306</v>
      </c>
      <c r="C273" s="290">
        <v>748</v>
      </c>
      <c r="D273" s="235">
        <v>765</v>
      </c>
      <c r="E273" s="392">
        <v>765</v>
      </c>
      <c r="F273" s="144">
        <f t="shared" si="26"/>
        <v>1.023</v>
      </c>
      <c r="G273" s="144">
        <f t="shared" si="27"/>
        <v>1</v>
      </c>
    </row>
    <row r="274" s="83" customFormat="1" ht="28" customHeight="1" spans="1:7">
      <c r="A274" s="251">
        <v>2082002</v>
      </c>
      <c r="B274" s="395" t="s">
        <v>307</v>
      </c>
      <c r="C274" s="239">
        <v>6</v>
      </c>
      <c r="D274" s="239"/>
      <c r="E274" s="392"/>
      <c r="F274" s="144">
        <f t="shared" si="26"/>
        <v>0</v>
      </c>
      <c r="G274" s="144" t="str">
        <f t="shared" si="27"/>
        <v/>
      </c>
    </row>
    <row r="275" s="83" customFormat="1" ht="28" customHeight="1" spans="1:7">
      <c r="A275" s="251">
        <v>20821</v>
      </c>
      <c r="B275" s="396" t="s">
        <v>308</v>
      </c>
      <c r="C275" s="232">
        <f>SUM(C276:C277)</f>
        <v>1389</v>
      </c>
      <c r="D275" s="232">
        <f>SUM(D276:D277)</f>
        <v>1353</v>
      </c>
      <c r="E275" s="232">
        <f>SUM(E276:E277)</f>
        <v>1330</v>
      </c>
      <c r="F275" s="286">
        <f t="shared" si="26"/>
        <v>0.958</v>
      </c>
      <c r="G275" s="286">
        <f t="shared" si="27"/>
        <v>0.983</v>
      </c>
    </row>
    <row r="276" s="83" customFormat="1" ht="28" customHeight="1" spans="1:7">
      <c r="A276" s="251">
        <v>2082101</v>
      </c>
      <c r="B276" s="395" t="s">
        <v>309</v>
      </c>
      <c r="C276" s="235">
        <v>35</v>
      </c>
      <c r="D276" s="235">
        <v>28</v>
      </c>
      <c r="E276" s="392">
        <v>30</v>
      </c>
      <c r="F276" s="144">
        <f t="shared" si="26"/>
        <v>0.857</v>
      </c>
      <c r="G276" s="144">
        <f t="shared" si="27"/>
        <v>1.071</v>
      </c>
    </row>
    <row r="277" s="83" customFormat="1" ht="28" customHeight="1" spans="1:7">
      <c r="A277" s="251">
        <v>2082102</v>
      </c>
      <c r="B277" s="395" t="s">
        <v>310</v>
      </c>
      <c r="C277" s="290">
        <v>1354</v>
      </c>
      <c r="D277" s="239">
        <v>1325</v>
      </c>
      <c r="E277" s="392">
        <v>1300</v>
      </c>
      <c r="F277" s="144">
        <f t="shared" ref="F277:F297" si="28">IF(ISERROR(E277/C277),"",E277/C277)</f>
        <v>0.96</v>
      </c>
      <c r="G277" s="144">
        <f t="shared" ref="G277:G297" si="29">IF(ISERROR(E277/D277),"",E277/D277)</f>
        <v>0.981</v>
      </c>
    </row>
    <row r="278" s="83" customFormat="1" ht="28" customHeight="1" spans="1:7">
      <c r="A278" s="251">
        <v>20825</v>
      </c>
      <c r="B278" s="396" t="s">
        <v>311</v>
      </c>
      <c r="C278" s="232">
        <f>SUM(C279:C279)</f>
        <v>451</v>
      </c>
      <c r="D278" s="232">
        <f>SUM(D279:D279)</f>
        <v>271</v>
      </c>
      <c r="E278" s="232">
        <f>SUM(E279:E279)</f>
        <v>353</v>
      </c>
      <c r="F278" s="286">
        <f t="shared" si="28"/>
        <v>0.783</v>
      </c>
      <c r="G278" s="286">
        <f t="shared" si="29"/>
        <v>1.303</v>
      </c>
    </row>
    <row r="279" s="83" customFormat="1" ht="28" customHeight="1" spans="1:7">
      <c r="A279" s="251">
        <v>2082502</v>
      </c>
      <c r="B279" s="395" t="s">
        <v>312</v>
      </c>
      <c r="C279" s="290">
        <v>451</v>
      </c>
      <c r="D279" s="239">
        <v>271</v>
      </c>
      <c r="E279" s="392">
        <v>353</v>
      </c>
      <c r="F279" s="144">
        <f t="shared" si="28"/>
        <v>0.783</v>
      </c>
      <c r="G279" s="144">
        <f t="shared" si="29"/>
        <v>1.303</v>
      </c>
    </row>
    <row r="280" s="83" customFormat="1" ht="28" customHeight="1" spans="1:7">
      <c r="A280" s="251">
        <v>20826</v>
      </c>
      <c r="B280" s="396" t="s">
        <v>313</v>
      </c>
      <c r="C280" s="243">
        <f>SUM(C281:C282)</f>
        <v>5551</v>
      </c>
      <c r="D280" s="243">
        <f>SUM(D281:D282)</f>
        <v>4651</v>
      </c>
      <c r="E280" s="243">
        <f>SUM(E281:E282)</f>
        <v>6391</v>
      </c>
      <c r="F280" s="286">
        <f t="shared" si="28"/>
        <v>1.151</v>
      </c>
      <c r="G280" s="286">
        <f t="shared" si="29"/>
        <v>1.374</v>
      </c>
    </row>
    <row r="281" s="83" customFormat="1" ht="28" customHeight="1" spans="1:7">
      <c r="A281" s="251">
        <v>2082601</v>
      </c>
      <c r="B281" s="395" t="s">
        <v>314</v>
      </c>
      <c r="C281" s="290"/>
      <c r="D281" s="239"/>
      <c r="E281" s="239"/>
      <c r="F281" s="144" t="str">
        <f t="shared" si="28"/>
        <v/>
      </c>
      <c r="G281" s="144" t="str">
        <f t="shared" si="29"/>
        <v/>
      </c>
    </row>
    <row r="282" s="83" customFormat="1" ht="28" customHeight="1" spans="1:7">
      <c r="A282" s="251">
        <v>2082602</v>
      </c>
      <c r="B282" s="395" t="s">
        <v>315</v>
      </c>
      <c r="C282" s="239">
        <v>5551</v>
      </c>
      <c r="D282" s="239">
        <v>4651</v>
      </c>
      <c r="E282" s="392">
        <v>6391</v>
      </c>
      <c r="F282" s="144">
        <f t="shared" si="28"/>
        <v>1.151</v>
      </c>
      <c r="G282" s="144">
        <f t="shared" si="29"/>
        <v>1.374</v>
      </c>
    </row>
    <row r="283" s="83" customFormat="1" ht="28" customHeight="1" spans="1:7">
      <c r="A283" s="251">
        <v>20827</v>
      </c>
      <c r="B283" s="396" t="s">
        <v>316</v>
      </c>
      <c r="C283" s="235">
        <f>SUM(C284:C286)</f>
        <v>2</v>
      </c>
      <c r="D283" s="243">
        <v>0</v>
      </c>
      <c r="E283" s="243">
        <f>SUM(E284:E286)</f>
        <v>0</v>
      </c>
      <c r="F283" s="286">
        <f t="shared" si="28"/>
        <v>0</v>
      </c>
      <c r="G283" s="286" t="str">
        <f t="shared" si="29"/>
        <v/>
      </c>
    </row>
    <row r="284" s="83" customFormat="1" ht="28" customHeight="1" spans="1:7">
      <c r="A284" s="251">
        <v>2082701</v>
      </c>
      <c r="B284" s="395" t="s">
        <v>317</v>
      </c>
      <c r="C284" s="290">
        <v>2</v>
      </c>
      <c r="D284" s="239"/>
      <c r="E284" s="239"/>
      <c r="F284" s="144">
        <f t="shared" si="28"/>
        <v>0</v>
      </c>
      <c r="G284" s="144" t="str">
        <f t="shared" si="29"/>
        <v/>
      </c>
    </row>
    <row r="285" s="83" customFormat="1" ht="28" customHeight="1" spans="1:7">
      <c r="A285" s="251">
        <v>2082702</v>
      </c>
      <c r="B285" s="395" t="s">
        <v>318</v>
      </c>
      <c r="C285" s="290"/>
      <c r="D285" s="239"/>
      <c r="E285" s="239"/>
      <c r="F285" s="144" t="str">
        <f t="shared" si="28"/>
        <v/>
      </c>
      <c r="G285" s="144" t="str">
        <f t="shared" si="29"/>
        <v/>
      </c>
    </row>
    <row r="286" s="83" customFormat="1" ht="28" customHeight="1" spans="1:7">
      <c r="A286" s="251">
        <v>2082799</v>
      </c>
      <c r="B286" s="395" t="s">
        <v>319</v>
      </c>
      <c r="C286" s="243"/>
      <c r="D286" s="235"/>
      <c r="E286" s="235"/>
      <c r="F286" s="144" t="str">
        <f t="shared" si="28"/>
        <v/>
      </c>
      <c r="G286" s="144" t="str">
        <f t="shared" si="29"/>
        <v/>
      </c>
    </row>
    <row r="287" s="83" customFormat="1" ht="28" customHeight="1" spans="1:7">
      <c r="A287" s="251">
        <v>20828</v>
      </c>
      <c r="B287" s="396" t="s">
        <v>320</v>
      </c>
      <c r="C287" s="232">
        <f>SUM(C288:C292)</f>
        <v>270</v>
      </c>
      <c r="D287" s="232">
        <f>SUM(D288:D292)</f>
        <v>188</v>
      </c>
      <c r="E287" s="232">
        <f>SUM(E288:E292)</f>
        <v>188</v>
      </c>
      <c r="F287" s="286">
        <f t="shared" si="28"/>
        <v>0.696</v>
      </c>
      <c r="G287" s="286">
        <f t="shared" si="29"/>
        <v>1</v>
      </c>
    </row>
    <row r="288" s="83" customFormat="1" ht="28" customHeight="1" spans="1:7">
      <c r="A288" s="251">
        <v>2082801</v>
      </c>
      <c r="B288" s="398" t="s">
        <v>102</v>
      </c>
      <c r="C288" s="290">
        <v>182</v>
      </c>
      <c r="D288" s="235">
        <v>144</v>
      </c>
      <c r="E288" s="392">
        <v>145</v>
      </c>
      <c r="F288" s="144">
        <f t="shared" si="28"/>
        <v>0.797</v>
      </c>
      <c r="G288" s="144">
        <f t="shared" si="29"/>
        <v>1.007</v>
      </c>
    </row>
    <row r="289" s="83" customFormat="1" ht="28" customHeight="1" spans="1:7">
      <c r="A289" s="251">
        <v>2082802</v>
      </c>
      <c r="B289" s="398" t="s">
        <v>103</v>
      </c>
      <c r="C289" s="290">
        <v>8</v>
      </c>
      <c r="D289" s="235">
        <v>2</v>
      </c>
      <c r="E289" s="235">
        <v>2</v>
      </c>
      <c r="F289" s="144">
        <f t="shared" si="28"/>
        <v>0.25</v>
      </c>
      <c r="G289" s="144">
        <f t="shared" si="29"/>
        <v>1</v>
      </c>
    </row>
    <row r="290" s="83" customFormat="1" ht="28" customHeight="1" spans="1:7">
      <c r="A290" s="251">
        <v>2082803</v>
      </c>
      <c r="B290" s="398" t="s">
        <v>114</v>
      </c>
      <c r="C290" s="290"/>
      <c r="D290" s="235"/>
      <c r="E290" s="235"/>
      <c r="F290" s="144" t="str">
        <f t="shared" si="28"/>
        <v/>
      </c>
      <c r="G290" s="144" t="str">
        <f t="shared" si="29"/>
        <v/>
      </c>
    </row>
    <row r="291" s="83" customFormat="1" ht="28" customHeight="1" spans="1:7">
      <c r="A291" s="251">
        <v>2082804</v>
      </c>
      <c r="B291" s="398" t="s">
        <v>321</v>
      </c>
      <c r="C291" s="290">
        <v>80</v>
      </c>
      <c r="D291" s="235">
        <v>42</v>
      </c>
      <c r="E291" s="235">
        <v>41</v>
      </c>
      <c r="F291" s="144">
        <f t="shared" si="28"/>
        <v>0.513</v>
      </c>
      <c r="G291" s="144">
        <f t="shared" si="29"/>
        <v>0.976</v>
      </c>
    </row>
    <row r="292" s="83" customFormat="1" ht="28" customHeight="1" spans="1:7">
      <c r="A292" s="251">
        <v>2082899</v>
      </c>
      <c r="B292" s="398" t="s">
        <v>322</v>
      </c>
      <c r="C292" s="290"/>
      <c r="D292" s="235"/>
      <c r="E292" s="235"/>
      <c r="F292" s="144" t="str">
        <f t="shared" si="28"/>
        <v/>
      </c>
      <c r="G292" s="144" t="str">
        <f t="shared" si="29"/>
        <v/>
      </c>
    </row>
    <row r="293" s="83" customFormat="1" ht="28" customHeight="1" spans="1:7">
      <c r="A293" s="251">
        <v>20899</v>
      </c>
      <c r="B293" s="396" t="s">
        <v>323</v>
      </c>
      <c r="C293" s="243">
        <f>SUM(C294)</f>
        <v>4</v>
      </c>
      <c r="D293" s="243">
        <f>SUM(D294)</f>
        <v>0</v>
      </c>
      <c r="E293" s="243">
        <f>SUM(E294)</f>
        <v>-12</v>
      </c>
      <c r="F293" s="286">
        <f t="shared" si="28"/>
        <v>-3</v>
      </c>
      <c r="G293" s="286" t="str">
        <f t="shared" si="29"/>
        <v/>
      </c>
    </row>
    <row r="294" s="83" customFormat="1" ht="28" customHeight="1" spans="1:7">
      <c r="A294" s="251">
        <v>2089999</v>
      </c>
      <c r="B294" s="395" t="s">
        <v>324</v>
      </c>
      <c r="C294" s="290">
        <v>4</v>
      </c>
      <c r="D294" s="239"/>
      <c r="E294" s="239">
        <v>-12</v>
      </c>
      <c r="F294" s="144">
        <f t="shared" si="28"/>
        <v>-3</v>
      </c>
      <c r="G294" s="144" t="str">
        <f t="shared" si="29"/>
        <v/>
      </c>
    </row>
    <row r="295" s="83" customFormat="1" ht="28" customHeight="1" spans="1:7">
      <c r="A295" s="251">
        <v>20830</v>
      </c>
      <c r="B295" s="402" t="s">
        <v>325</v>
      </c>
      <c r="C295" s="397">
        <f>SUM(C296)</f>
        <v>189</v>
      </c>
      <c r="D295" s="397">
        <f>SUM(D296)</f>
        <v>40</v>
      </c>
      <c r="E295" s="397">
        <f>SUM(E296)</f>
        <v>38</v>
      </c>
      <c r="F295" s="286">
        <f t="shared" si="28"/>
        <v>0.201</v>
      </c>
      <c r="G295" s="286">
        <f t="shared" si="29"/>
        <v>0.95</v>
      </c>
    </row>
    <row r="296" s="83" customFormat="1" ht="28" customHeight="1" spans="1:7">
      <c r="A296" s="251">
        <v>2083001</v>
      </c>
      <c r="B296" s="398" t="s">
        <v>326</v>
      </c>
      <c r="C296" s="290">
        <v>189</v>
      </c>
      <c r="D296" s="239">
        <v>40</v>
      </c>
      <c r="E296" s="239">
        <v>38</v>
      </c>
      <c r="F296" s="144">
        <f t="shared" si="28"/>
        <v>0.201</v>
      </c>
      <c r="G296" s="144">
        <f t="shared" si="29"/>
        <v>0.95</v>
      </c>
    </row>
    <row r="297" s="83" customFormat="1" ht="28" customHeight="1" spans="1:7">
      <c r="A297" s="251">
        <v>210</v>
      </c>
      <c r="B297" s="403" t="s">
        <v>327</v>
      </c>
      <c r="C297" s="232">
        <f>SUM(C298,C302,C305,C308,C316,C318,C322,C327,C331,C335,C339,C342,C344)</f>
        <v>29600</v>
      </c>
      <c r="D297" s="232">
        <f>SUM(D298,D302,D305,D308,D316,D318,D322,D327,D331,D335,D339,D342,D344)</f>
        <v>22928</v>
      </c>
      <c r="E297" s="232">
        <f>SUM(E298,E302,E305,E308,E316,E318,E322,E327,E331,E335,E339,E342,E344)</f>
        <v>22662</v>
      </c>
      <c r="F297" s="286">
        <f t="shared" si="28"/>
        <v>0.766</v>
      </c>
      <c r="G297" s="286">
        <f t="shared" si="29"/>
        <v>0.988</v>
      </c>
    </row>
    <row r="298" s="83" customFormat="1" ht="28" customHeight="1" spans="1:7">
      <c r="A298" s="251">
        <v>21001</v>
      </c>
      <c r="B298" s="396" t="s">
        <v>328</v>
      </c>
      <c r="C298" s="243">
        <f>SUM(C299:C300)</f>
        <v>488</v>
      </c>
      <c r="D298" s="243">
        <f>SUM(D299:D300)</f>
        <v>286</v>
      </c>
      <c r="E298" s="243">
        <f>SUM(E299:E301)</f>
        <v>292</v>
      </c>
      <c r="F298" s="286">
        <f t="shared" ref="F298:F346" si="30">IF(ISERROR(E298/C298),"",E298/C298)</f>
        <v>0.598</v>
      </c>
      <c r="G298" s="286">
        <f t="shared" ref="G298:G352" si="31">IF(ISERROR(E298/D298),"",E298/D298)</f>
        <v>1.021</v>
      </c>
    </row>
    <row r="299" s="83" customFormat="1" ht="28" customHeight="1" spans="1:7">
      <c r="A299" s="251">
        <v>2100101</v>
      </c>
      <c r="B299" s="395" t="s">
        <v>102</v>
      </c>
      <c r="C299" s="290">
        <v>388</v>
      </c>
      <c r="D299" s="239">
        <v>286</v>
      </c>
      <c r="E299" s="392">
        <v>288</v>
      </c>
      <c r="F299" s="144">
        <f t="shared" si="30"/>
        <v>0.742</v>
      </c>
      <c r="G299" s="144">
        <f t="shared" si="31"/>
        <v>1.007</v>
      </c>
    </row>
    <row r="300" s="83" customFormat="1" ht="28" customHeight="1" spans="1:7">
      <c r="A300" s="251">
        <v>2100102</v>
      </c>
      <c r="B300" s="395" t="s">
        <v>103</v>
      </c>
      <c r="C300" s="290">
        <v>100</v>
      </c>
      <c r="D300" s="235"/>
      <c r="E300" s="235">
        <v>4</v>
      </c>
      <c r="F300" s="144">
        <f t="shared" si="30"/>
        <v>0.04</v>
      </c>
      <c r="G300" s="144" t="str">
        <f t="shared" si="31"/>
        <v/>
      </c>
    </row>
    <row r="301" s="83" customFormat="1" ht="28" customHeight="1" spans="1:7">
      <c r="A301" s="251">
        <v>2100199</v>
      </c>
      <c r="B301" s="395" t="s">
        <v>329</v>
      </c>
      <c r="C301" s="387"/>
      <c r="D301" s="235"/>
      <c r="E301" s="235"/>
      <c r="F301" s="286" t="str">
        <f t="shared" si="30"/>
        <v/>
      </c>
      <c r="G301" s="286" t="str">
        <f t="shared" si="31"/>
        <v/>
      </c>
    </row>
    <row r="302" s="83" customFormat="1" ht="28" customHeight="1" spans="1:7">
      <c r="A302" s="251">
        <v>21002</v>
      </c>
      <c r="B302" s="396" t="s">
        <v>330</v>
      </c>
      <c r="C302" s="243">
        <f>SUM(C303:C304)</f>
        <v>1763</v>
      </c>
      <c r="D302" s="243">
        <f>SUM(D303:D304)</f>
        <v>2005</v>
      </c>
      <c r="E302" s="243">
        <f>SUM(E303:E304)</f>
        <v>1895</v>
      </c>
      <c r="F302" s="286">
        <f t="shared" si="30"/>
        <v>1.075</v>
      </c>
      <c r="G302" s="286">
        <f t="shared" si="31"/>
        <v>0.945</v>
      </c>
    </row>
    <row r="303" s="83" customFormat="1" ht="28" customHeight="1" spans="1:7">
      <c r="A303" s="251">
        <v>2100201</v>
      </c>
      <c r="B303" s="395" t="s">
        <v>331</v>
      </c>
      <c r="C303" s="290">
        <v>1763</v>
      </c>
      <c r="D303" s="239">
        <v>1880</v>
      </c>
      <c r="E303" s="392">
        <v>1775</v>
      </c>
      <c r="F303" s="144">
        <f t="shared" si="30"/>
        <v>1.007</v>
      </c>
      <c r="G303" s="144">
        <f t="shared" si="31"/>
        <v>0.944</v>
      </c>
    </row>
    <row r="304" s="83" customFormat="1" ht="28" customHeight="1" spans="1:7">
      <c r="A304" s="251">
        <v>2100299</v>
      </c>
      <c r="B304" s="395" t="s">
        <v>332</v>
      </c>
      <c r="C304" s="290"/>
      <c r="D304" s="235">
        <v>125</v>
      </c>
      <c r="E304" s="235">
        <v>120</v>
      </c>
      <c r="F304" s="144" t="str">
        <f t="shared" si="30"/>
        <v/>
      </c>
      <c r="G304" s="144">
        <f t="shared" si="31"/>
        <v>0.96</v>
      </c>
    </row>
    <row r="305" s="83" customFormat="1" ht="28" customHeight="1" spans="1:7">
      <c r="A305" s="251">
        <v>21003</v>
      </c>
      <c r="B305" s="396" t="s">
        <v>333</v>
      </c>
      <c r="C305" s="243">
        <f>SUM(C306:C307)</f>
        <v>3849</v>
      </c>
      <c r="D305" s="243">
        <f>SUM(D306:D307)</f>
        <v>3695</v>
      </c>
      <c r="E305" s="243">
        <f>SUM(E306:E307)</f>
        <v>3757</v>
      </c>
      <c r="F305" s="286">
        <f t="shared" si="30"/>
        <v>0.976</v>
      </c>
      <c r="G305" s="286">
        <f t="shared" si="31"/>
        <v>1.017</v>
      </c>
    </row>
    <row r="306" s="83" customFormat="1" ht="28" customHeight="1" spans="1:7">
      <c r="A306" s="251">
        <v>2100302</v>
      </c>
      <c r="B306" s="395" t="s">
        <v>334</v>
      </c>
      <c r="C306" s="290">
        <v>3193</v>
      </c>
      <c r="D306" s="239">
        <v>3192</v>
      </c>
      <c r="E306" s="392">
        <v>3259</v>
      </c>
      <c r="F306" s="144">
        <f t="shared" si="30"/>
        <v>1.021</v>
      </c>
      <c r="G306" s="144">
        <f t="shared" si="31"/>
        <v>1.021</v>
      </c>
    </row>
    <row r="307" s="83" customFormat="1" ht="28" customHeight="1" spans="1:7">
      <c r="A307" s="251">
        <v>2100399</v>
      </c>
      <c r="B307" s="395" t="s">
        <v>335</v>
      </c>
      <c r="C307" s="290">
        <v>656</v>
      </c>
      <c r="D307" s="235">
        <v>503</v>
      </c>
      <c r="E307" s="392">
        <v>498</v>
      </c>
      <c r="F307" s="144">
        <f t="shared" si="30"/>
        <v>0.759</v>
      </c>
      <c r="G307" s="144">
        <f t="shared" si="31"/>
        <v>0.99</v>
      </c>
    </row>
    <row r="308" s="83" customFormat="1" ht="28" customHeight="1" spans="1:7">
      <c r="A308" s="251">
        <v>21004</v>
      </c>
      <c r="B308" s="396" t="s">
        <v>336</v>
      </c>
      <c r="C308" s="243">
        <f>SUM(C309:C315)</f>
        <v>4972</v>
      </c>
      <c r="D308" s="243">
        <f>SUM(D309:D315)</f>
        <v>5441</v>
      </c>
      <c r="E308" s="243">
        <f>SUM(E309:E315)</f>
        <v>5286</v>
      </c>
      <c r="F308" s="286">
        <f t="shared" si="30"/>
        <v>1.063</v>
      </c>
      <c r="G308" s="286">
        <f t="shared" si="31"/>
        <v>0.972</v>
      </c>
    </row>
    <row r="309" s="83" customFormat="1" ht="28" customHeight="1" spans="1:7">
      <c r="A309" s="251">
        <v>2100401</v>
      </c>
      <c r="B309" s="395" t="s">
        <v>337</v>
      </c>
      <c r="C309" s="290">
        <v>834</v>
      </c>
      <c r="D309" s="239">
        <v>745</v>
      </c>
      <c r="E309" s="392">
        <v>774</v>
      </c>
      <c r="F309" s="144">
        <f t="shared" si="30"/>
        <v>0.928</v>
      </c>
      <c r="G309" s="144">
        <f t="shared" si="31"/>
        <v>1.039</v>
      </c>
    </row>
    <row r="310" s="83" customFormat="1" ht="28" customHeight="1" spans="1:7">
      <c r="A310" s="251">
        <v>2100402</v>
      </c>
      <c r="B310" s="395" t="s">
        <v>338</v>
      </c>
      <c r="C310" s="290">
        <v>139</v>
      </c>
      <c r="D310" s="239">
        <v>116</v>
      </c>
      <c r="E310" s="392">
        <v>118</v>
      </c>
      <c r="F310" s="144">
        <f t="shared" si="30"/>
        <v>0.849</v>
      </c>
      <c r="G310" s="144">
        <f t="shared" si="31"/>
        <v>1.017</v>
      </c>
    </row>
    <row r="311" s="83" customFormat="1" ht="28" customHeight="1" spans="1:7">
      <c r="A311" s="251">
        <v>2100403</v>
      </c>
      <c r="B311" s="395" t="s">
        <v>339</v>
      </c>
      <c r="C311" s="290">
        <v>698</v>
      </c>
      <c r="D311" s="239">
        <v>584</v>
      </c>
      <c r="E311" s="392">
        <v>594</v>
      </c>
      <c r="F311" s="144">
        <f t="shared" si="30"/>
        <v>0.851</v>
      </c>
      <c r="G311" s="144">
        <f t="shared" si="31"/>
        <v>1.017</v>
      </c>
    </row>
    <row r="312" s="83" customFormat="1" ht="28" customHeight="1" spans="1:7">
      <c r="A312" s="251">
        <v>2100408</v>
      </c>
      <c r="B312" s="395" t="s">
        <v>340</v>
      </c>
      <c r="C312" s="290">
        <v>1800</v>
      </c>
      <c r="D312" s="239">
        <v>2250</v>
      </c>
      <c r="E312" s="392">
        <v>2125</v>
      </c>
      <c r="F312" s="144">
        <f t="shared" si="30"/>
        <v>1.181</v>
      </c>
      <c r="G312" s="144">
        <f t="shared" si="31"/>
        <v>0.944</v>
      </c>
    </row>
    <row r="313" s="83" customFormat="1" ht="28" customHeight="1" spans="1:7">
      <c r="A313" s="251">
        <v>2100409</v>
      </c>
      <c r="B313" s="395" t="s">
        <v>341</v>
      </c>
      <c r="C313" s="290">
        <v>521</v>
      </c>
      <c r="D313" s="235">
        <v>885</v>
      </c>
      <c r="E313" s="401">
        <v>821</v>
      </c>
      <c r="F313" s="144">
        <f t="shared" si="30"/>
        <v>1.576</v>
      </c>
      <c r="G313" s="144">
        <f t="shared" si="31"/>
        <v>0.928</v>
      </c>
    </row>
    <row r="314" s="83" customFormat="1" ht="28" customHeight="1" spans="1:7">
      <c r="A314" s="251">
        <v>2100410</v>
      </c>
      <c r="B314" s="395" t="s">
        <v>342</v>
      </c>
      <c r="C314" s="290">
        <v>923</v>
      </c>
      <c r="D314" s="235">
        <v>751</v>
      </c>
      <c r="E314" s="392">
        <v>735</v>
      </c>
      <c r="F314" s="144">
        <f t="shared" si="30"/>
        <v>0.796</v>
      </c>
      <c r="G314" s="144">
        <f t="shared" si="31"/>
        <v>0.979</v>
      </c>
    </row>
    <row r="315" s="83" customFormat="1" ht="28" customHeight="1" spans="1:7">
      <c r="A315" s="251">
        <v>2100499</v>
      </c>
      <c r="B315" s="395" t="s">
        <v>343</v>
      </c>
      <c r="C315" s="290">
        <v>57</v>
      </c>
      <c r="D315" s="235">
        <v>110</v>
      </c>
      <c r="E315" s="392">
        <v>119</v>
      </c>
      <c r="F315" s="144">
        <f t="shared" si="30"/>
        <v>2.088</v>
      </c>
      <c r="G315" s="144">
        <f t="shared" si="31"/>
        <v>1.082</v>
      </c>
    </row>
    <row r="316" s="83" customFormat="1" ht="28" customHeight="1" spans="1:7">
      <c r="A316" s="251">
        <v>21006</v>
      </c>
      <c r="B316" s="396" t="s">
        <v>344</v>
      </c>
      <c r="C316" s="232">
        <f>SUM(C317)</f>
        <v>61</v>
      </c>
      <c r="D316" s="232">
        <f>SUM(D317)</f>
        <v>18</v>
      </c>
      <c r="E316" s="232">
        <f>SUM(E317)</f>
        <v>17</v>
      </c>
      <c r="F316" s="286">
        <f t="shared" si="30"/>
        <v>0.279</v>
      </c>
      <c r="G316" s="286">
        <f t="shared" si="31"/>
        <v>0.944</v>
      </c>
    </row>
    <row r="317" s="83" customFormat="1" ht="28" customHeight="1" spans="1:7">
      <c r="A317" s="251">
        <v>2100601</v>
      </c>
      <c r="B317" s="395" t="s">
        <v>345</v>
      </c>
      <c r="C317" s="290">
        <v>61</v>
      </c>
      <c r="D317" s="235">
        <v>18</v>
      </c>
      <c r="E317" s="392">
        <v>17</v>
      </c>
      <c r="F317" s="144">
        <f t="shared" si="30"/>
        <v>0.279</v>
      </c>
      <c r="G317" s="144">
        <f t="shared" si="31"/>
        <v>0.944</v>
      </c>
    </row>
    <row r="318" s="83" customFormat="1" ht="28" customHeight="1" spans="1:7">
      <c r="A318" s="251">
        <v>21007</v>
      </c>
      <c r="B318" s="396" t="s">
        <v>346</v>
      </c>
      <c r="C318" s="243">
        <f>SUM(C320:C321)</f>
        <v>88</v>
      </c>
      <c r="D318" s="243">
        <f>SUM(D320:D321)</f>
        <v>630</v>
      </c>
      <c r="E318" s="243">
        <f>SUM(E319:E321)</f>
        <v>605</v>
      </c>
      <c r="F318" s="286">
        <f t="shared" si="30"/>
        <v>6.875</v>
      </c>
      <c r="G318" s="286">
        <f t="shared" si="31"/>
        <v>0.96</v>
      </c>
    </row>
    <row r="319" s="83" customFormat="1" ht="28" customHeight="1" spans="1:7">
      <c r="A319" s="251">
        <v>2100716</v>
      </c>
      <c r="B319" s="395" t="s">
        <v>347</v>
      </c>
      <c r="C319" s="399"/>
      <c r="D319" s="239"/>
      <c r="E319" s="239"/>
      <c r="F319" s="286" t="str">
        <f t="shared" si="30"/>
        <v/>
      </c>
      <c r="G319" s="286" t="str">
        <f t="shared" si="31"/>
        <v/>
      </c>
    </row>
    <row r="320" s="83" customFormat="1" ht="28" customHeight="1" spans="1:7">
      <c r="A320" s="251">
        <v>2100717</v>
      </c>
      <c r="B320" s="395" t="s">
        <v>348</v>
      </c>
      <c r="C320" s="399">
        <v>88</v>
      </c>
      <c r="D320" s="239">
        <v>80</v>
      </c>
      <c r="E320" s="392">
        <v>80</v>
      </c>
      <c r="F320" s="286">
        <f t="shared" si="30"/>
        <v>0.909</v>
      </c>
      <c r="G320" s="286">
        <f t="shared" si="31"/>
        <v>1</v>
      </c>
    </row>
    <row r="321" s="83" customFormat="1" ht="28" customHeight="1" spans="1:7">
      <c r="A321" s="251">
        <v>2100799</v>
      </c>
      <c r="B321" s="395" t="s">
        <v>349</v>
      </c>
      <c r="C321" s="235"/>
      <c r="D321" s="235">
        <v>550</v>
      </c>
      <c r="E321" s="392">
        <v>525</v>
      </c>
      <c r="F321" s="144" t="str">
        <f t="shared" si="30"/>
        <v/>
      </c>
      <c r="G321" s="144">
        <f t="shared" si="31"/>
        <v>0.955</v>
      </c>
    </row>
    <row r="322" s="83" customFormat="1" ht="28" customHeight="1" spans="1:7">
      <c r="A322" s="251">
        <v>21011</v>
      </c>
      <c r="B322" s="231" t="s">
        <v>350</v>
      </c>
      <c r="C322" s="243">
        <f>SUM(C323:C326)</f>
        <v>8385</v>
      </c>
      <c r="D322" s="243">
        <f>SUM(D323:D325)</f>
        <v>6212</v>
      </c>
      <c r="E322" s="243">
        <f>SUM(E323:E326)</f>
        <v>6465</v>
      </c>
      <c r="F322" s="286">
        <f t="shared" si="30"/>
        <v>0.771</v>
      </c>
      <c r="G322" s="286">
        <f t="shared" si="31"/>
        <v>1.041</v>
      </c>
    </row>
    <row r="323" s="83" customFormat="1" ht="28" customHeight="1" spans="1:7">
      <c r="A323" s="251">
        <v>2101101</v>
      </c>
      <c r="B323" s="395" t="s">
        <v>351</v>
      </c>
      <c r="C323" s="290">
        <v>1355</v>
      </c>
      <c r="D323" s="239">
        <v>899</v>
      </c>
      <c r="E323" s="392">
        <v>899</v>
      </c>
      <c r="F323" s="144">
        <f t="shared" si="30"/>
        <v>0.663</v>
      </c>
      <c r="G323" s="144">
        <f t="shared" si="31"/>
        <v>1</v>
      </c>
    </row>
    <row r="324" s="83" customFormat="1" ht="28" customHeight="1" spans="1:7">
      <c r="A324" s="251">
        <v>2101102</v>
      </c>
      <c r="B324" s="395" t="s">
        <v>352</v>
      </c>
      <c r="C324" s="290">
        <v>3690</v>
      </c>
      <c r="D324" s="239">
        <v>2633</v>
      </c>
      <c r="E324" s="392">
        <v>2542</v>
      </c>
      <c r="F324" s="144">
        <f t="shared" si="30"/>
        <v>0.689</v>
      </c>
      <c r="G324" s="144">
        <f t="shared" si="31"/>
        <v>0.965</v>
      </c>
    </row>
    <row r="325" s="83" customFormat="1" ht="28" customHeight="1" spans="1:7">
      <c r="A325" s="251">
        <v>2101103</v>
      </c>
      <c r="B325" s="395" t="s">
        <v>353</v>
      </c>
      <c r="C325" s="290">
        <v>2730</v>
      </c>
      <c r="D325" s="239">
        <v>2680</v>
      </c>
      <c r="E325" s="392">
        <v>2507</v>
      </c>
      <c r="F325" s="144">
        <f t="shared" si="30"/>
        <v>0.918</v>
      </c>
      <c r="G325" s="144">
        <f t="shared" si="31"/>
        <v>0.935</v>
      </c>
    </row>
    <row r="326" s="83" customFormat="1" ht="28" customHeight="1" spans="1:7">
      <c r="A326" s="251">
        <v>2101199</v>
      </c>
      <c r="B326" s="395" t="s">
        <v>354</v>
      </c>
      <c r="C326" s="290">
        <v>610</v>
      </c>
      <c r="D326" s="239">
        <v>507</v>
      </c>
      <c r="E326" s="392">
        <v>517</v>
      </c>
      <c r="F326" s="144">
        <f t="shared" si="30"/>
        <v>0.848</v>
      </c>
      <c r="G326" s="144">
        <f t="shared" si="31"/>
        <v>1.02</v>
      </c>
    </row>
    <row r="327" s="83" customFormat="1" ht="28" customHeight="1" spans="1:7">
      <c r="A327" s="251">
        <v>21012</v>
      </c>
      <c r="B327" s="231" t="s">
        <v>355</v>
      </c>
      <c r="C327" s="243">
        <f>SUM(C328:C330)</f>
        <v>5248</v>
      </c>
      <c r="D327" s="243">
        <f>SUM(D328:D330)</f>
        <v>517</v>
      </c>
      <c r="E327" s="243">
        <f>SUM(E328:E330)</f>
        <v>546</v>
      </c>
      <c r="F327" s="286">
        <f t="shared" si="30"/>
        <v>0.104</v>
      </c>
      <c r="G327" s="286">
        <f t="shared" si="31"/>
        <v>1.056</v>
      </c>
    </row>
    <row r="328" s="83" customFormat="1" ht="28" customHeight="1" spans="1:7">
      <c r="A328" s="251">
        <v>2101201</v>
      </c>
      <c r="B328" s="398" t="s">
        <v>356</v>
      </c>
      <c r="C328" s="290">
        <v>9</v>
      </c>
      <c r="D328" s="239"/>
      <c r="E328" s="239">
        <v>21</v>
      </c>
      <c r="F328" s="144">
        <f t="shared" si="30"/>
        <v>2.333</v>
      </c>
      <c r="G328" s="286" t="str">
        <f t="shared" si="31"/>
        <v/>
      </c>
    </row>
    <row r="329" s="83" customFormat="1" ht="28" customHeight="1" spans="1:7">
      <c r="A329" s="251">
        <v>2101202</v>
      </c>
      <c r="B329" s="398" t="s">
        <v>357</v>
      </c>
      <c r="C329" s="290">
        <v>5204</v>
      </c>
      <c r="D329" s="239">
        <v>517</v>
      </c>
      <c r="E329" s="392">
        <v>525</v>
      </c>
      <c r="F329" s="286">
        <f t="shared" si="30"/>
        <v>0.101</v>
      </c>
      <c r="G329" s="286">
        <f t="shared" si="31"/>
        <v>1.015</v>
      </c>
    </row>
    <row r="330" s="83" customFormat="1" ht="28" customHeight="1" spans="1:7">
      <c r="A330" s="251">
        <v>2101299</v>
      </c>
      <c r="B330" s="398" t="s">
        <v>358</v>
      </c>
      <c r="C330" s="239">
        <v>35</v>
      </c>
      <c r="D330" s="239"/>
      <c r="E330" s="239"/>
      <c r="F330" s="286">
        <f t="shared" si="30"/>
        <v>0</v>
      </c>
      <c r="G330" s="286" t="str">
        <f t="shared" si="31"/>
        <v/>
      </c>
    </row>
    <row r="331" s="83" customFormat="1" ht="28" customHeight="1" spans="1:7">
      <c r="A331" s="251">
        <v>21013</v>
      </c>
      <c r="B331" s="231" t="s">
        <v>359</v>
      </c>
      <c r="C331" s="243">
        <f>SUM(C332:C334)</f>
        <v>3785</v>
      </c>
      <c r="D331" s="243">
        <f>SUM(D332:D334)</f>
        <v>2850</v>
      </c>
      <c r="E331" s="243">
        <f>SUM(E332:E334)</f>
        <v>2583</v>
      </c>
      <c r="F331" s="286">
        <f t="shared" si="30"/>
        <v>0.682</v>
      </c>
      <c r="G331" s="286">
        <f t="shared" si="31"/>
        <v>0.906</v>
      </c>
    </row>
    <row r="332" s="83" customFormat="1" ht="28" customHeight="1" spans="1:7">
      <c r="A332" s="251">
        <v>2101301</v>
      </c>
      <c r="B332" s="234" t="s">
        <v>360</v>
      </c>
      <c r="C332" s="290">
        <v>3785</v>
      </c>
      <c r="D332" s="239">
        <v>2850</v>
      </c>
      <c r="E332" s="392">
        <v>2583</v>
      </c>
      <c r="F332" s="144">
        <f t="shared" si="30"/>
        <v>0.682</v>
      </c>
      <c r="G332" s="286">
        <f t="shared" si="31"/>
        <v>0.906</v>
      </c>
    </row>
    <row r="333" s="83" customFormat="1" ht="28" customHeight="1" spans="1:7">
      <c r="A333" s="251">
        <v>2101302</v>
      </c>
      <c r="B333" s="234" t="s">
        <v>361</v>
      </c>
      <c r="C333" s="239"/>
      <c r="D333" s="239"/>
      <c r="E333" s="392"/>
      <c r="F333" s="286" t="str">
        <f t="shared" si="30"/>
        <v/>
      </c>
      <c r="G333" s="286" t="str">
        <f t="shared" si="31"/>
        <v/>
      </c>
    </row>
    <row r="334" s="83" customFormat="1" ht="28" customHeight="1" spans="1:7">
      <c r="A334" s="251">
        <v>2101399</v>
      </c>
      <c r="B334" s="234" t="s">
        <v>362</v>
      </c>
      <c r="C334" s="239"/>
      <c r="D334" s="239"/>
      <c r="E334" s="239"/>
      <c r="F334" s="286" t="str">
        <f t="shared" si="30"/>
        <v/>
      </c>
      <c r="G334" s="286" t="str">
        <f t="shared" si="31"/>
        <v/>
      </c>
    </row>
    <row r="335" s="83" customFormat="1" ht="28" customHeight="1" spans="1:7">
      <c r="A335" s="251">
        <v>21015</v>
      </c>
      <c r="B335" s="396" t="s">
        <v>363</v>
      </c>
      <c r="C335" s="243">
        <f>SUM(C336:C338)</f>
        <v>334</v>
      </c>
      <c r="D335" s="243">
        <f>SUM(D336:D338)</f>
        <v>290</v>
      </c>
      <c r="E335" s="243">
        <f>SUM(E336:E338)</f>
        <v>286</v>
      </c>
      <c r="F335" s="286">
        <f t="shared" si="30"/>
        <v>0.856</v>
      </c>
      <c r="G335" s="286">
        <f t="shared" si="31"/>
        <v>0.986</v>
      </c>
    </row>
    <row r="336" s="83" customFormat="1" ht="28" customHeight="1" spans="1:7">
      <c r="A336" s="251">
        <v>2101501</v>
      </c>
      <c r="B336" s="394" t="s">
        <v>364</v>
      </c>
      <c r="C336" s="290">
        <v>329</v>
      </c>
      <c r="D336" s="239">
        <v>245</v>
      </c>
      <c r="E336" s="392">
        <v>245</v>
      </c>
      <c r="F336" s="144">
        <f t="shared" si="30"/>
        <v>0.745</v>
      </c>
      <c r="G336" s="144">
        <f t="shared" si="31"/>
        <v>1</v>
      </c>
    </row>
    <row r="337" s="83" customFormat="1" ht="28" customHeight="1" spans="1:7">
      <c r="A337" s="251">
        <v>2101502</v>
      </c>
      <c r="B337" s="394" t="s">
        <v>365</v>
      </c>
      <c r="C337" s="290">
        <v>5</v>
      </c>
      <c r="D337" s="239">
        <v>45</v>
      </c>
      <c r="E337" s="235">
        <v>41</v>
      </c>
      <c r="F337" s="144">
        <f t="shared" si="30"/>
        <v>8.2</v>
      </c>
      <c r="G337" s="144">
        <f t="shared" si="31"/>
        <v>0.911</v>
      </c>
    </row>
    <row r="338" s="83" customFormat="1" ht="28" customHeight="1" spans="1:7">
      <c r="A338" s="251">
        <v>2101505</v>
      </c>
      <c r="B338" s="394" t="s">
        <v>366</v>
      </c>
      <c r="C338" s="235"/>
      <c r="D338" s="239"/>
      <c r="E338" s="235"/>
      <c r="F338" s="286" t="str">
        <f t="shared" si="30"/>
        <v/>
      </c>
      <c r="G338" s="286" t="str">
        <f t="shared" si="31"/>
        <v/>
      </c>
    </row>
    <row r="339" s="83" customFormat="1" ht="28" customHeight="1" spans="1:7">
      <c r="A339" s="251">
        <v>21014</v>
      </c>
      <c r="B339" s="396" t="s">
        <v>367</v>
      </c>
      <c r="C339" s="243">
        <f>SUM(C340:C341)</f>
        <v>179</v>
      </c>
      <c r="D339" s="243">
        <f>SUM(D340:D341)</f>
        <v>211</v>
      </c>
      <c r="E339" s="243">
        <f>SUM(E340:E341)</f>
        <v>208</v>
      </c>
      <c r="F339" s="286">
        <f t="shared" si="30"/>
        <v>1.162</v>
      </c>
      <c r="G339" s="286">
        <f t="shared" si="31"/>
        <v>0.986</v>
      </c>
    </row>
    <row r="340" s="83" customFormat="1" ht="28" customHeight="1" spans="1:7">
      <c r="A340" s="251">
        <v>2101401</v>
      </c>
      <c r="B340" s="395" t="s">
        <v>368</v>
      </c>
      <c r="C340" s="235">
        <v>179</v>
      </c>
      <c r="D340" s="235">
        <v>211</v>
      </c>
      <c r="E340" s="392">
        <v>208</v>
      </c>
      <c r="F340" s="144">
        <f t="shared" si="30"/>
        <v>1.162</v>
      </c>
      <c r="G340" s="144">
        <f t="shared" si="31"/>
        <v>0.986</v>
      </c>
    </row>
    <row r="341" s="83" customFormat="1" ht="28" customHeight="1" spans="1:7">
      <c r="A341" s="251">
        <v>2101499</v>
      </c>
      <c r="B341" s="395" t="s">
        <v>369</v>
      </c>
      <c r="C341" s="235"/>
      <c r="D341" s="235"/>
      <c r="E341" s="235"/>
      <c r="F341" s="286" t="str">
        <f t="shared" si="30"/>
        <v/>
      </c>
      <c r="G341" s="286" t="str">
        <f t="shared" si="31"/>
        <v/>
      </c>
    </row>
    <row r="342" s="83" customFormat="1" ht="28" customHeight="1" spans="1:7">
      <c r="A342" s="251">
        <v>21016</v>
      </c>
      <c r="B342" s="396" t="s">
        <v>370</v>
      </c>
      <c r="C342" s="232">
        <f>SUM(C343)</f>
        <v>52</v>
      </c>
      <c r="D342" s="232">
        <f>SUM(D343)</f>
        <v>15</v>
      </c>
      <c r="E342" s="232">
        <f>SUM(E343)</f>
        <v>15</v>
      </c>
      <c r="F342" s="286">
        <f t="shared" si="30"/>
        <v>0.288</v>
      </c>
      <c r="G342" s="286">
        <f t="shared" si="31"/>
        <v>1</v>
      </c>
    </row>
    <row r="343" s="83" customFormat="1" ht="28" customHeight="1" spans="1:7">
      <c r="A343" s="251">
        <v>2101601</v>
      </c>
      <c r="B343" s="395" t="s">
        <v>371</v>
      </c>
      <c r="C343" s="290">
        <v>52</v>
      </c>
      <c r="D343" s="235">
        <v>15</v>
      </c>
      <c r="E343" s="392">
        <v>15</v>
      </c>
      <c r="F343" s="144">
        <f t="shared" si="30"/>
        <v>0.288</v>
      </c>
      <c r="G343" s="144">
        <f t="shared" si="31"/>
        <v>1</v>
      </c>
    </row>
    <row r="344" s="83" customFormat="1" ht="28" customHeight="1" spans="1:7">
      <c r="A344" s="251">
        <v>21099</v>
      </c>
      <c r="B344" s="396" t="s">
        <v>372</v>
      </c>
      <c r="C344" s="397">
        <f>SUM(C345)</f>
        <v>396</v>
      </c>
      <c r="D344" s="397">
        <f>SUM(D345)</f>
        <v>758</v>
      </c>
      <c r="E344" s="232">
        <f>SUM(E345)</f>
        <v>707</v>
      </c>
      <c r="F344" s="286">
        <f t="shared" si="30"/>
        <v>1.785</v>
      </c>
      <c r="G344" s="286">
        <f t="shared" si="31"/>
        <v>0.933</v>
      </c>
    </row>
    <row r="345" s="83" customFormat="1" ht="28" customHeight="1" spans="1:7">
      <c r="A345" s="251">
        <v>2109999</v>
      </c>
      <c r="B345" s="395" t="s">
        <v>373</v>
      </c>
      <c r="C345" s="290">
        <v>396</v>
      </c>
      <c r="D345" s="235">
        <v>758</v>
      </c>
      <c r="E345" s="392">
        <v>707</v>
      </c>
      <c r="F345" s="144">
        <f t="shared" si="30"/>
        <v>1.785</v>
      </c>
      <c r="G345" s="144">
        <f t="shared" si="31"/>
        <v>0.933</v>
      </c>
    </row>
    <row r="346" s="83" customFormat="1" ht="28" customHeight="1" spans="1:7">
      <c r="A346" s="251">
        <v>211</v>
      </c>
      <c r="B346" s="396" t="s">
        <v>374</v>
      </c>
      <c r="C346" s="232">
        <f>SUM(C347,C350,C352,C355,C360,C363,C368,C372,C370,C366)</f>
        <v>8417</v>
      </c>
      <c r="D346" s="232">
        <f>SUM(D347,D350,D352,D355,D360,D363,D368,D372,D370)</f>
        <v>1932</v>
      </c>
      <c r="E346" s="232">
        <f>SUM(E347,E350,E352,E355,E360,E363,E368,E372,E370)</f>
        <v>2723</v>
      </c>
      <c r="F346" s="286">
        <f t="shared" si="30"/>
        <v>0.324</v>
      </c>
      <c r="G346" s="286">
        <f t="shared" si="31"/>
        <v>1.409</v>
      </c>
    </row>
    <row r="347" s="83" customFormat="1" ht="28" customHeight="1" spans="1:7">
      <c r="A347" s="251">
        <v>21101</v>
      </c>
      <c r="B347" s="396" t="s">
        <v>375</v>
      </c>
      <c r="C347" s="243">
        <f>SUM(C348:C349)</f>
        <v>26</v>
      </c>
      <c r="D347" s="243">
        <f>SUM(D348:D349)</f>
        <v>14</v>
      </c>
      <c r="E347" s="243">
        <f>SUM(E348:E349)</f>
        <v>11</v>
      </c>
      <c r="F347" s="286">
        <f t="shared" ref="F346:F352" si="32">IF(ISERROR(E347/C347),"",E347/C347)</f>
        <v>0.423</v>
      </c>
      <c r="G347" s="286">
        <f t="shared" si="31"/>
        <v>0.786</v>
      </c>
    </row>
    <row r="348" s="83" customFormat="1" ht="28" customHeight="1" spans="1:7">
      <c r="A348" s="251">
        <v>2110101</v>
      </c>
      <c r="B348" s="395" t="s">
        <v>102</v>
      </c>
      <c r="C348" s="290"/>
      <c r="D348" s="239"/>
      <c r="E348" s="392"/>
      <c r="F348" s="144" t="str">
        <f t="shared" si="32"/>
        <v/>
      </c>
      <c r="G348" s="144" t="str">
        <f t="shared" si="31"/>
        <v/>
      </c>
    </row>
    <row r="349" s="83" customFormat="1" ht="28" customHeight="1" spans="1:7">
      <c r="A349" s="251">
        <v>2110102</v>
      </c>
      <c r="B349" s="395" t="s">
        <v>103</v>
      </c>
      <c r="C349" s="235">
        <v>26</v>
      </c>
      <c r="D349" s="235">
        <v>14</v>
      </c>
      <c r="E349" s="235">
        <v>11</v>
      </c>
      <c r="F349" s="144">
        <f t="shared" si="32"/>
        <v>0.423</v>
      </c>
      <c r="G349" s="144">
        <f t="shared" si="31"/>
        <v>0.786</v>
      </c>
    </row>
    <row r="350" s="83" customFormat="1" ht="28" customHeight="1" spans="1:7">
      <c r="A350" s="251">
        <v>21102</v>
      </c>
      <c r="B350" s="396" t="s">
        <v>376</v>
      </c>
      <c r="C350" s="243">
        <f>SUM(C351)</f>
        <v>0</v>
      </c>
      <c r="D350" s="243">
        <v>0</v>
      </c>
      <c r="E350" s="243">
        <f>SUM(E351)</f>
        <v>0</v>
      </c>
      <c r="F350" s="286" t="str">
        <f t="shared" si="32"/>
        <v/>
      </c>
      <c r="G350" s="286" t="str">
        <f t="shared" si="31"/>
        <v/>
      </c>
    </row>
    <row r="351" s="83" customFormat="1" ht="28" customHeight="1" spans="1:7">
      <c r="A351" s="251">
        <v>2110203</v>
      </c>
      <c r="B351" s="395" t="s">
        <v>377</v>
      </c>
      <c r="C351" s="235"/>
      <c r="D351" s="235"/>
      <c r="E351" s="235"/>
      <c r="F351" s="144" t="str">
        <f t="shared" si="32"/>
        <v/>
      </c>
      <c r="G351" s="144" t="str">
        <f t="shared" si="31"/>
        <v/>
      </c>
    </row>
    <row r="352" s="83" customFormat="1" ht="28" customHeight="1" spans="1:7">
      <c r="A352" s="251">
        <v>21103</v>
      </c>
      <c r="B352" s="396" t="s">
        <v>378</v>
      </c>
      <c r="C352" s="232">
        <f>SUM(C354:C354)</f>
        <v>4352</v>
      </c>
      <c r="D352" s="232">
        <f>SUM(D354:D354)</f>
        <v>0</v>
      </c>
      <c r="E352" s="232">
        <f>SUM(E353:E354)</f>
        <v>438</v>
      </c>
      <c r="F352" s="286">
        <f t="shared" si="32"/>
        <v>0.101</v>
      </c>
      <c r="G352" s="286" t="str">
        <f t="shared" si="31"/>
        <v/>
      </c>
    </row>
    <row r="353" s="83" customFormat="1" ht="28" customHeight="1" spans="1:7">
      <c r="A353" s="251">
        <v>2110301</v>
      </c>
      <c r="B353" s="395" t="s">
        <v>379</v>
      </c>
      <c r="C353" s="235"/>
      <c r="D353" s="235"/>
      <c r="E353" s="235">
        <v>64</v>
      </c>
      <c r="F353" s="144"/>
      <c r="G353" s="144"/>
    </row>
    <row r="354" s="83" customFormat="1" ht="28" customHeight="1" spans="1:7">
      <c r="A354" s="251">
        <v>2110302</v>
      </c>
      <c r="B354" s="395" t="s">
        <v>380</v>
      </c>
      <c r="C354" s="235">
        <v>4352</v>
      </c>
      <c r="D354" s="235"/>
      <c r="E354" s="235">
        <v>374</v>
      </c>
      <c r="F354" s="144">
        <f>IF(ISERROR(E354/C354),"",E354/C354)</f>
        <v>0.086</v>
      </c>
      <c r="G354" s="144" t="str">
        <f>IF(ISERROR(E354/D354),"",E354/D354)</f>
        <v/>
      </c>
    </row>
    <row r="355" s="83" customFormat="1" ht="28" customHeight="1" spans="1:7">
      <c r="A355" s="251">
        <v>21104</v>
      </c>
      <c r="B355" s="396" t="s">
        <v>381</v>
      </c>
      <c r="C355" s="243">
        <f>SUM(C356:C359)</f>
        <v>2621</v>
      </c>
      <c r="D355" s="243">
        <f>SUM(D356:D359)</f>
        <v>1197</v>
      </c>
      <c r="E355" s="243">
        <f>SUM(E356:E359)</f>
        <v>1844</v>
      </c>
      <c r="F355" s="286">
        <f>IF(ISERROR(E355/C355),"",E355/C355)</f>
        <v>0.704</v>
      </c>
      <c r="G355" s="286">
        <f>IF(ISERROR(E355/D355),"",E355/D355)</f>
        <v>1.541</v>
      </c>
    </row>
    <row r="356" s="83" customFormat="1" ht="28" customHeight="1" spans="1:7">
      <c r="A356" s="251">
        <v>2110401</v>
      </c>
      <c r="B356" s="395" t="s">
        <v>382</v>
      </c>
      <c r="C356" s="235">
        <v>1985</v>
      </c>
      <c r="D356" s="235">
        <v>1182</v>
      </c>
      <c r="E356" s="235">
        <v>1829</v>
      </c>
      <c r="F356" s="144">
        <f t="shared" ref="F354:F365" si="33">IF(ISERROR(E356/C356),"",E356/C356)</f>
        <v>0.921</v>
      </c>
      <c r="G356" s="144">
        <f t="shared" ref="G354:G365" si="34">IF(ISERROR(E356/D356),"",E356/D356)</f>
        <v>1.547</v>
      </c>
    </row>
    <row r="357" s="83" customFormat="1" ht="28" customHeight="1" spans="1:7">
      <c r="A357" s="251">
        <v>2110404</v>
      </c>
      <c r="B357" s="395" t="s">
        <v>383</v>
      </c>
      <c r="C357" s="235">
        <v>445</v>
      </c>
      <c r="D357" s="235">
        <v>15</v>
      </c>
      <c r="E357" s="235">
        <v>15</v>
      </c>
      <c r="F357" s="144">
        <f t="shared" si="33"/>
        <v>0.034</v>
      </c>
      <c r="G357" s="144">
        <f t="shared" si="34"/>
        <v>1</v>
      </c>
    </row>
    <row r="358" s="83" customFormat="1" ht="28" customHeight="1" spans="1:7">
      <c r="A358" s="251">
        <v>2110405</v>
      </c>
      <c r="B358" s="395" t="s">
        <v>384</v>
      </c>
      <c r="C358" s="235">
        <v>102</v>
      </c>
      <c r="D358" s="235"/>
      <c r="E358" s="235"/>
      <c r="F358" s="144">
        <f t="shared" si="33"/>
        <v>0</v>
      </c>
      <c r="G358" s="144" t="str">
        <f t="shared" si="34"/>
        <v/>
      </c>
    </row>
    <row r="359" s="83" customFormat="1" ht="28" customHeight="1" spans="1:7">
      <c r="A359" s="251">
        <v>2110499</v>
      </c>
      <c r="B359" s="395" t="s">
        <v>385</v>
      </c>
      <c r="C359" s="235">
        <v>89</v>
      </c>
      <c r="D359" s="235"/>
      <c r="E359" s="235"/>
      <c r="F359" s="144">
        <f t="shared" si="33"/>
        <v>0</v>
      </c>
      <c r="G359" s="144" t="str">
        <f t="shared" si="34"/>
        <v/>
      </c>
    </row>
    <row r="360" s="83" customFormat="1" ht="28" customHeight="1" spans="1:7">
      <c r="A360" s="251">
        <v>21105</v>
      </c>
      <c r="B360" s="396" t="s">
        <v>386</v>
      </c>
      <c r="C360" s="243">
        <f>SUM(C361:C362)</f>
        <v>120</v>
      </c>
      <c r="D360" s="243">
        <f>SUM(D361:D362)</f>
        <v>201</v>
      </c>
      <c r="E360" s="243">
        <f>SUM(E361:E362)</f>
        <v>230</v>
      </c>
      <c r="F360" s="286">
        <f t="shared" si="33"/>
        <v>1.917</v>
      </c>
      <c r="G360" s="286">
        <f t="shared" si="34"/>
        <v>1.144</v>
      </c>
    </row>
    <row r="361" s="83" customFormat="1" ht="28" customHeight="1" spans="1:7">
      <c r="A361" s="251">
        <v>2110501</v>
      </c>
      <c r="B361" s="395" t="s">
        <v>387</v>
      </c>
      <c r="C361" s="290">
        <v>120</v>
      </c>
      <c r="D361" s="239">
        <v>201</v>
      </c>
      <c r="E361" s="401">
        <v>230</v>
      </c>
      <c r="F361" s="144">
        <f t="shared" si="33"/>
        <v>1.917</v>
      </c>
      <c r="G361" s="144">
        <f t="shared" si="34"/>
        <v>1.144</v>
      </c>
    </row>
    <row r="362" s="83" customFormat="1" ht="28" customHeight="1" spans="1:7">
      <c r="A362" s="251">
        <v>2110506</v>
      </c>
      <c r="B362" s="395" t="s">
        <v>388</v>
      </c>
      <c r="C362" s="235"/>
      <c r="D362" s="235"/>
      <c r="E362" s="235"/>
      <c r="F362" s="144" t="str">
        <f t="shared" si="33"/>
        <v/>
      </c>
      <c r="G362" s="144" t="str">
        <f t="shared" si="34"/>
        <v/>
      </c>
    </row>
    <row r="363" s="83" customFormat="1" ht="28" customHeight="1" spans="1:7">
      <c r="A363" s="251">
        <v>21106</v>
      </c>
      <c r="B363" s="396" t="s">
        <v>389</v>
      </c>
      <c r="C363" s="243">
        <f>SUM(C364:C365)</f>
        <v>1259</v>
      </c>
      <c r="D363" s="243">
        <f>SUM(D364:D365)</f>
        <v>520</v>
      </c>
      <c r="E363" s="243">
        <f>SUM(E364:E365)</f>
        <v>521</v>
      </c>
      <c r="F363" s="286">
        <f t="shared" si="33"/>
        <v>0.414</v>
      </c>
      <c r="G363" s="286">
        <f t="shared" si="34"/>
        <v>1.002</v>
      </c>
    </row>
    <row r="364" s="83" customFormat="1" ht="28" customHeight="1" spans="1:7">
      <c r="A364" s="251">
        <v>2110602</v>
      </c>
      <c r="B364" s="395" t="s">
        <v>390</v>
      </c>
      <c r="C364" s="290">
        <v>1259</v>
      </c>
      <c r="D364" s="239">
        <v>520</v>
      </c>
      <c r="E364" s="392">
        <v>521</v>
      </c>
      <c r="F364" s="144">
        <f t="shared" si="33"/>
        <v>0.414</v>
      </c>
      <c r="G364" s="144">
        <f t="shared" si="34"/>
        <v>1.002</v>
      </c>
    </row>
    <row r="365" s="83" customFormat="1" ht="28" customHeight="1" spans="1:7">
      <c r="A365" s="251">
        <v>2110699</v>
      </c>
      <c r="B365" s="395" t="s">
        <v>391</v>
      </c>
      <c r="C365" s="290"/>
      <c r="D365" s="235"/>
      <c r="E365" s="235"/>
      <c r="F365" s="144" t="str">
        <f t="shared" si="33"/>
        <v/>
      </c>
      <c r="G365" s="144" t="str">
        <f t="shared" si="34"/>
        <v/>
      </c>
    </row>
    <row r="366" s="83" customFormat="1" ht="28" customHeight="1" spans="1:7">
      <c r="A366" s="251">
        <v>21110</v>
      </c>
      <c r="B366" s="396" t="s">
        <v>392</v>
      </c>
      <c r="C366" s="232">
        <f>SUM(C367)</f>
        <v>39</v>
      </c>
      <c r="D366" s="235">
        <f>SUM(D367)</f>
        <v>0</v>
      </c>
      <c r="E366" s="235">
        <f>SUM(E367)</f>
        <v>0</v>
      </c>
      <c r="F366" s="144"/>
      <c r="G366" s="144"/>
    </row>
    <row r="367" s="83" customFormat="1" ht="28" customHeight="1" spans="1:7">
      <c r="A367" s="251">
        <v>2111001</v>
      </c>
      <c r="B367" s="395" t="s">
        <v>393</v>
      </c>
      <c r="C367" s="290">
        <v>39</v>
      </c>
      <c r="D367" s="235"/>
      <c r="E367" s="235"/>
      <c r="F367" s="144"/>
      <c r="G367" s="144"/>
    </row>
    <row r="368" s="83" customFormat="1" ht="28" customHeight="1" spans="1:7">
      <c r="A368" s="251">
        <v>21114</v>
      </c>
      <c r="B368" s="396" t="s">
        <v>394</v>
      </c>
      <c r="C368" s="232">
        <f>SUM(C369)</f>
        <v>0</v>
      </c>
      <c r="D368" s="232">
        <f>SUM(D369)</f>
        <v>0</v>
      </c>
      <c r="E368" s="232">
        <f>SUM(E369)</f>
        <v>0</v>
      </c>
      <c r="F368" s="286" t="str">
        <f t="shared" ref="F368:F377" si="35">IF(ISERROR(E368/C368),"",E368/C368)</f>
        <v/>
      </c>
      <c r="G368" s="286" t="str">
        <f t="shared" ref="G368:G377" si="36">IF(ISERROR(E368/D368),"",E368/D368)</f>
        <v/>
      </c>
    </row>
    <row r="369" s="83" customFormat="1" ht="28" customHeight="1" spans="1:7">
      <c r="A369" s="251">
        <v>2111407</v>
      </c>
      <c r="B369" s="395" t="s">
        <v>395</v>
      </c>
      <c r="C369" s="232"/>
      <c r="D369" s="235"/>
      <c r="E369" s="235"/>
      <c r="F369" s="144" t="str">
        <f t="shared" si="35"/>
        <v/>
      </c>
      <c r="G369" s="144" t="str">
        <f t="shared" si="36"/>
        <v/>
      </c>
    </row>
    <row r="370" s="83" customFormat="1" ht="28" customHeight="1" spans="1:7">
      <c r="A370" s="251">
        <v>21111</v>
      </c>
      <c r="B370" s="402" t="s">
        <v>396</v>
      </c>
      <c r="C370" s="232">
        <f>SUM(C371)</f>
        <v>0</v>
      </c>
      <c r="D370" s="232">
        <v>0</v>
      </c>
      <c r="E370" s="232">
        <f>SUM(E371)</f>
        <v>0</v>
      </c>
      <c r="F370" s="286" t="str">
        <f t="shared" si="35"/>
        <v/>
      </c>
      <c r="G370" s="286" t="str">
        <f t="shared" si="36"/>
        <v/>
      </c>
    </row>
    <row r="371" s="83" customFormat="1" ht="28" customHeight="1" spans="1:7">
      <c r="A371" s="251">
        <v>2111199</v>
      </c>
      <c r="B371" s="395" t="s">
        <v>397</v>
      </c>
      <c r="C371" s="290"/>
      <c r="D371" s="235"/>
      <c r="E371" s="235"/>
      <c r="F371" s="144" t="str">
        <f t="shared" si="35"/>
        <v/>
      </c>
      <c r="G371" s="144" t="str">
        <f t="shared" si="36"/>
        <v/>
      </c>
    </row>
    <row r="372" s="83" customFormat="1" ht="28" customHeight="1" spans="1:7">
      <c r="A372" s="251">
        <v>21199</v>
      </c>
      <c r="B372" s="396" t="s">
        <v>398</v>
      </c>
      <c r="C372" s="290"/>
      <c r="D372" s="232">
        <v>0</v>
      </c>
      <c r="E372" s="232">
        <f>SUM(E373)</f>
        <v>-321</v>
      </c>
      <c r="F372" s="286" t="str">
        <f t="shared" si="35"/>
        <v/>
      </c>
      <c r="G372" s="286" t="str">
        <f t="shared" si="36"/>
        <v/>
      </c>
    </row>
    <row r="373" s="83" customFormat="1" ht="28" customHeight="1" spans="1:7">
      <c r="A373" s="251">
        <v>2119999</v>
      </c>
      <c r="B373" s="395" t="s">
        <v>399</v>
      </c>
      <c r="C373" s="290"/>
      <c r="D373" s="235"/>
      <c r="E373" s="235">
        <v>-321</v>
      </c>
      <c r="F373" s="144" t="str">
        <f t="shared" si="35"/>
        <v/>
      </c>
      <c r="G373" s="144" t="str">
        <f t="shared" si="36"/>
        <v/>
      </c>
    </row>
    <row r="374" s="83" customFormat="1" ht="28" customHeight="1" spans="1:7">
      <c r="A374" s="251">
        <v>212</v>
      </c>
      <c r="B374" s="396" t="s">
        <v>400</v>
      </c>
      <c r="C374" s="232">
        <f>SUM(C375,C380,C382,C385,C387)</f>
        <v>2620</v>
      </c>
      <c r="D374" s="232">
        <f>SUM(D375,D380,D382,D385,D387)</f>
        <v>5459</v>
      </c>
      <c r="E374" s="232">
        <f>SUM(E375,E380,E382,E385,E387)</f>
        <v>5501</v>
      </c>
      <c r="F374" s="286">
        <f t="shared" si="35"/>
        <v>2.1</v>
      </c>
      <c r="G374" s="286">
        <f t="shared" si="36"/>
        <v>1.008</v>
      </c>
    </row>
    <row r="375" s="83" customFormat="1" ht="28" customHeight="1" spans="1:7">
      <c r="A375" s="251">
        <v>21201</v>
      </c>
      <c r="B375" s="396" t="s">
        <v>401</v>
      </c>
      <c r="C375" s="243">
        <f>SUM(C376:C379)</f>
        <v>1077</v>
      </c>
      <c r="D375" s="243">
        <f>SUM(D376:D379)</f>
        <v>890</v>
      </c>
      <c r="E375" s="243">
        <f>SUM(E376:E379)</f>
        <v>946</v>
      </c>
      <c r="F375" s="286">
        <f t="shared" si="35"/>
        <v>0.878</v>
      </c>
      <c r="G375" s="286">
        <f t="shared" si="36"/>
        <v>1.063</v>
      </c>
    </row>
    <row r="376" s="83" customFormat="1" ht="28" customHeight="1" spans="1:7">
      <c r="A376" s="251">
        <v>2120101</v>
      </c>
      <c r="B376" s="395" t="s">
        <v>102</v>
      </c>
      <c r="C376" s="290">
        <v>536</v>
      </c>
      <c r="D376" s="239">
        <v>496</v>
      </c>
      <c r="E376" s="392">
        <v>499</v>
      </c>
      <c r="F376" s="144">
        <f t="shared" si="35"/>
        <v>0.931</v>
      </c>
      <c r="G376" s="144">
        <f t="shared" si="36"/>
        <v>1.006</v>
      </c>
    </row>
    <row r="377" s="83" customFormat="1" ht="28" customHeight="1" spans="1:7">
      <c r="A377" s="251">
        <v>2120102</v>
      </c>
      <c r="B377" s="395" t="s">
        <v>103</v>
      </c>
      <c r="C377" s="290">
        <v>8</v>
      </c>
      <c r="D377" s="239">
        <v>1</v>
      </c>
      <c r="E377" s="392">
        <v>6</v>
      </c>
      <c r="F377" s="144">
        <f t="shared" si="35"/>
        <v>0.75</v>
      </c>
      <c r="G377" s="144">
        <f t="shared" si="36"/>
        <v>6</v>
      </c>
    </row>
    <row r="378" s="83" customFormat="1" ht="28" customHeight="1" spans="1:7">
      <c r="A378" s="251">
        <v>2120199</v>
      </c>
      <c r="B378" s="395" t="s">
        <v>402</v>
      </c>
      <c r="C378" s="290">
        <v>40</v>
      </c>
      <c r="D378" s="239"/>
      <c r="E378" s="392"/>
      <c r="F378" s="144"/>
      <c r="G378" s="144"/>
    </row>
    <row r="379" s="83" customFormat="1" ht="28" customHeight="1" spans="1:7">
      <c r="A379" s="251">
        <v>2120104</v>
      </c>
      <c r="B379" s="395" t="s">
        <v>403</v>
      </c>
      <c r="C379" s="290">
        <v>493</v>
      </c>
      <c r="D379" s="239">
        <v>393</v>
      </c>
      <c r="E379" s="239">
        <v>441</v>
      </c>
      <c r="F379" s="144">
        <f t="shared" ref="F379:F394" si="37">IF(ISERROR(E379/C379),"",E379/C379)</f>
        <v>0.895</v>
      </c>
      <c r="G379" s="144">
        <f t="shared" ref="G379:G389" si="38">IF(ISERROR(E379/D379),"",E379/D379)</f>
        <v>1.122</v>
      </c>
    </row>
    <row r="380" s="83" customFormat="1" ht="28" customHeight="1" spans="1:7">
      <c r="A380" s="251">
        <v>21202</v>
      </c>
      <c r="B380" s="396" t="s">
        <v>404</v>
      </c>
      <c r="C380" s="243">
        <f>SUM(C381:C381)</f>
        <v>389</v>
      </c>
      <c r="D380" s="243">
        <f>SUM(D381:D381)</f>
        <v>252</v>
      </c>
      <c r="E380" s="243">
        <f>SUM(E381:E381)</f>
        <v>256</v>
      </c>
      <c r="F380" s="286">
        <f t="shared" si="37"/>
        <v>0.658</v>
      </c>
      <c r="G380" s="286">
        <f t="shared" si="38"/>
        <v>1.016</v>
      </c>
    </row>
    <row r="381" s="83" customFormat="1" ht="28" customHeight="1" spans="1:7">
      <c r="A381" s="251">
        <v>2120201</v>
      </c>
      <c r="B381" s="395" t="s">
        <v>405</v>
      </c>
      <c r="C381" s="290">
        <v>389</v>
      </c>
      <c r="D381" s="235">
        <v>252</v>
      </c>
      <c r="E381" s="379">
        <v>256</v>
      </c>
      <c r="F381" s="144">
        <f t="shared" si="37"/>
        <v>0.658</v>
      </c>
      <c r="G381" s="144">
        <f t="shared" si="38"/>
        <v>1.016</v>
      </c>
    </row>
    <row r="382" s="83" customFormat="1" ht="28" customHeight="1" spans="1:7">
      <c r="A382" s="251">
        <v>21203</v>
      </c>
      <c r="B382" s="396" t="s">
        <v>406</v>
      </c>
      <c r="C382" s="243">
        <f>SUM(C383:C384)</f>
        <v>90</v>
      </c>
      <c r="D382" s="243">
        <f>SUM(D383:D384)</f>
        <v>3866</v>
      </c>
      <c r="E382" s="243">
        <f>SUM(E383:E384)</f>
        <v>4465</v>
      </c>
      <c r="F382" s="286">
        <f t="shared" si="37"/>
        <v>49.611</v>
      </c>
      <c r="G382" s="286">
        <f t="shared" si="38"/>
        <v>1.155</v>
      </c>
    </row>
    <row r="383" s="83" customFormat="1" ht="28" customHeight="1" spans="1:7">
      <c r="A383" s="251">
        <v>2120303</v>
      </c>
      <c r="B383" s="395" t="s">
        <v>407</v>
      </c>
      <c r="C383" s="239">
        <v>90</v>
      </c>
      <c r="D383" s="239">
        <v>3866</v>
      </c>
      <c r="E383" s="392">
        <v>4465</v>
      </c>
      <c r="F383" s="144">
        <f t="shared" si="37"/>
        <v>49.611</v>
      </c>
      <c r="G383" s="144">
        <f t="shared" si="38"/>
        <v>1.155</v>
      </c>
    </row>
    <row r="384" s="83" customFormat="1" ht="28" customHeight="1" spans="1:7">
      <c r="A384" s="251">
        <v>2120399</v>
      </c>
      <c r="B384" s="395" t="s">
        <v>408</v>
      </c>
      <c r="C384" s="235"/>
      <c r="D384" s="235"/>
      <c r="E384" s="235"/>
      <c r="F384" s="144" t="str">
        <f t="shared" si="37"/>
        <v/>
      </c>
      <c r="G384" s="144" t="str">
        <f t="shared" si="38"/>
        <v/>
      </c>
    </row>
    <row r="385" s="83" customFormat="1" ht="28" customHeight="1" spans="1:7">
      <c r="A385" s="251">
        <v>21205</v>
      </c>
      <c r="B385" s="396" t="s">
        <v>409</v>
      </c>
      <c r="C385" s="243">
        <f>SUM(C386:C386)</f>
        <v>1047</v>
      </c>
      <c r="D385" s="243">
        <f>SUM(D386)</f>
        <v>446</v>
      </c>
      <c r="E385" s="243">
        <f>SUM(E386:E386)</f>
        <v>446</v>
      </c>
      <c r="F385" s="286">
        <f t="shared" si="37"/>
        <v>0.426</v>
      </c>
      <c r="G385" s="286">
        <f t="shared" si="38"/>
        <v>1</v>
      </c>
    </row>
    <row r="386" s="83" customFormat="1" ht="28" customHeight="1" spans="1:7">
      <c r="A386" s="251">
        <v>2120501</v>
      </c>
      <c r="B386" s="395" t="s">
        <v>410</v>
      </c>
      <c r="C386" s="290">
        <v>1047</v>
      </c>
      <c r="D386" s="235">
        <v>446</v>
      </c>
      <c r="E386" s="392">
        <v>446</v>
      </c>
      <c r="F386" s="144">
        <f t="shared" si="37"/>
        <v>0.426</v>
      </c>
      <c r="G386" s="144">
        <f t="shared" si="38"/>
        <v>1</v>
      </c>
    </row>
    <row r="387" s="83" customFormat="1" ht="28" customHeight="1" spans="1:7">
      <c r="A387" s="251">
        <v>21299</v>
      </c>
      <c r="B387" s="396" t="s">
        <v>411</v>
      </c>
      <c r="C387" s="243">
        <f>SUM(C388)</f>
        <v>17</v>
      </c>
      <c r="D387" s="243">
        <f>SUM(D388)</f>
        <v>5</v>
      </c>
      <c r="E387" s="243">
        <f>SUM(E388)</f>
        <v>-612</v>
      </c>
      <c r="F387" s="286">
        <f t="shared" si="37"/>
        <v>-36</v>
      </c>
      <c r="G387" s="286">
        <f t="shared" si="38"/>
        <v>-122.4</v>
      </c>
    </row>
    <row r="388" s="83" customFormat="1" ht="28" customHeight="1" spans="1:7">
      <c r="A388" s="251">
        <v>2129999</v>
      </c>
      <c r="B388" s="395" t="s">
        <v>412</v>
      </c>
      <c r="C388" s="290">
        <v>17</v>
      </c>
      <c r="D388" s="235">
        <v>5</v>
      </c>
      <c r="E388" s="235">
        <v>-612</v>
      </c>
      <c r="F388" s="144">
        <f t="shared" si="37"/>
        <v>-36</v>
      </c>
      <c r="G388" s="144">
        <f t="shared" si="38"/>
        <v>-122.4</v>
      </c>
    </row>
    <row r="389" s="83" customFormat="1" ht="28" customHeight="1" spans="1:7">
      <c r="A389" s="251">
        <v>213</v>
      </c>
      <c r="B389" s="396" t="s">
        <v>413</v>
      </c>
      <c r="C389" s="232">
        <f>SUM(C390,C410,C424,C440,C448,C453,C458)</f>
        <v>64982</v>
      </c>
      <c r="D389" s="232">
        <f>SUM(D390,D410,D424,D440,D448,D453,D458)</f>
        <v>55365</v>
      </c>
      <c r="E389" s="232">
        <f>SUM(E390,E410,E424,E440,E448,E453,E458)</f>
        <v>60944</v>
      </c>
      <c r="F389" s="286">
        <f t="shared" si="37"/>
        <v>0.938</v>
      </c>
      <c r="G389" s="286">
        <f t="shared" si="38"/>
        <v>1.101</v>
      </c>
    </row>
    <row r="390" s="83" customFormat="1" ht="28" customHeight="1" spans="1:7">
      <c r="A390" s="251">
        <v>21301</v>
      </c>
      <c r="B390" s="396" t="s">
        <v>414</v>
      </c>
      <c r="C390" s="232">
        <f>SUM(C391:C409)</f>
        <v>12186</v>
      </c>
      <c r="D390" s="232">
        <f>SUM(D391:D409)</f>
        <v>10606</v>
      </c>
      <c r="E390" s="232">
        <f>SUM(E391:E409)</f>
        <v>11663</v>
      </c>
      <c r="F390" s="286">
        <f t="shared" ref="F390:F421" si="39">IF(ISERROR(E390/C390),"",E390/C390)</f>
        <v>0.957</v>
      </c>
      <c r="G390" s="286">
        <f t="shared" ref="G390:G421" si="40">IF(ISERROR(E390/D390),"",E390/D390)</f>
        <v>1.1</v>
      </c>
    </row>
    <row r="391" s="83" customFormat="1" ht="28" customHeight="1" spans="1:7">
      <c r="A391" s="251">
        <v>2130101</v>
      </c>
      <c r="B391" s="395" t="s">
        <v>102</v>
      </c>
      <c r="C391" s="290">
        <v>2102</v>
      </c>
      <c r="D391" s="239">
        <v>1733</v>
      </c>
      <c r="E391" s="392">
        <v>1745</v>
      </c>
      <c r="F391" s="144">
        <f t="shared" si="39"/>
        <v>0.83</v>
      </c>
      <c r="G391" s="144">
        <f t="shared" si="40"/>
        <v>1.007</v>
      </c>
    </row>
    <row r="392" s="83" customFormat="1" ht="28" customHeight="1" spans="1:7">
      <c r="A392" s="251">
        <v>2130102</v>
      </c>
      <c r="B392" s="395" t="s">
        <v>103</v>
      </c>
      <c r="C392" s="290"/>
      <c r="D392" s="239"/>
      <c r="E392" s="239">
        <v>1</v>
      </c>
      <c r="F392" s="144" t="str">
        <f t="shared" si="39"/>
        <v/>
      </c>
      <c r="G392" s="144" t="str">
        <f t="shared" si="40"/>
        <v/>
      </c>
    </row>
    <row r="393" s="83" customFormat="1" ht="28" customHeight="1" spans="1:7">
      <c r="A393" s="251">
        <v>2130104</v>
      </c>
      <c r="B393" s="395" t="s">
        <v>108</v>
      </c>
      <c r="C393" s="290">
        <v>2467</v>
      </c>
      <c r="D393" s="239">
        <v>2175</v>
      </c>
      <c r="E393" s="239">
        <v>2256</v>
      </c>
      <c r="F393" s="144">
        <f t="shared" si="39"/>
        <v>0.914</v>
      </c>
      <c r="G393" s="144">
        <f t="shared" si="40"/>
        <v>1.037</v>
      </c>
    </row>
    <row r="394" s="83" customFormat="1" ht="28" customHeight="1" spans="1:7">
      <c r="A394" s="251">
        <v>2130106</v>
      </c>
      <c r="B394" s="395" t="s">
        <v>415</v>
      </c>
      <c r="C394" s="290">
        <v>397</v>
      </c>
      <c r="D394" s="239">
        <v>356</v>
      </c>
      <c r="E394" s="239">
        <v>349</v>
      </c>
      <c r="F394" s="144">
        <f t="shared" si="39"/>
        <v>0.879</v>
      </c>
      <c r="G394" s="144">
        <f t="shared" si="40"/>
        <v>0.98</v>
      </c>
    </row>
    <row r="395" s="83" customFormat="1" ht="28" customHeight="1" spans="1:7">
      <c r="A395" s="251">
        <v>2130109</v>
      </c>
      <c r="B395" s="395" t="s">
        <v>416</v>
      </c>
      <c r="C395" s="290"/>
      <c r="D395" s="239"/>
      <c r="E395" s="399"/>
      <c r="F395" s="144" t="str">
        <f t="shared" si="39"/>
        <v/>
      </c>
      <c r="G395" s="144" t="str">
        <f t="shared" si="40"/>
        <v/>
      </c>
    </row>
    <row r="396" s="83" customFormat="1" ht="28" customHeight="1" spans="1:7">
      <c r="A396" s="251">
        <v>2130108</v>
      </c>
      <c r="B396" s="306" t="s">
        <v>417</v>
      </c>
      <c r="C396" s="290">
        <v>240</v>
      </c>
      <c r="D396" s="239">
        <v>91</v>
      </c>
      <c r="E396" s="399">
        <v>94</v>
      </c>
      <c r="F396" s="144">
        <f t="shared" si="39"/>
        <v>0.392</v>
      </c>
      <c r="G396" s="144">
        <f t="shared" si="40"/>
        <v>1.033</v>
      </c>
    </row>
    <row r="397" s="83" customFormat="1" ht="28" customHeight="1" spans="1:7">
      <c r="A397" s="251">
        <v>2130122</v>
      </c>
      <c r="B397" s="306" t="s">
        <v>418</v>
      </c>
      <c r="C397" s="290">
        <v>1059</v>
      </c>
      <c r="D397" s="239">
        <v>3001</v>
      </c>
      <c r="E397" s="239">
        <v>3828</v>
      </c>
      <c r="F397" s="144">
        <f t="shared" si="39"/>
        <v>3.615</v>
      </c>
      <c r="G397" s="144">
        <f t="shared" si="40"/>
        <v>1.276</v>
      </c>
    </row>
    <row r="398" s="83" customFormat="1" ht="28" customHeight="1" spans="1:7">
      <c r="A398" s="251">
        <v>2130112</v>
      </c>
      <c r="B398" s="308" t="s">
        <v>419</v>
      </c>
      <c r="C398" s="387">
        <v>14</v>
      </c>
      <c r="D398" s="239"/>
      <c r="E398" s="239"/>
      <c r="F398" s="144">
        <f t="shared" si="39"/>
        <v>0</v>
      </c>
      <c r="G398" s="144" t="str">
        <f t="shared" si="40"/>
        <v/>
      </c>
    </row>
    <row r="399" s="83" customFormat="1" ht="28" customHeight="1" spans="1:7">
      <c r="A399" s="251">
        <v>2130111</v>
      </c>
      <c r="B399" s="308" t="s">
        <v>420</v>
      </c>
      <c r="C399" s="239"/>
      <c r="D399" s="239"/>
      <c r="E399" s="239">
        <v>2</v>
      </c>
      <c r="F399" s="144" t="str">
        <f t="shared" si="39"/>
        <v/>
      </c>
      <c r="G399" s="144" t="str">
        <f t="shared" si="40"/>
        <v/>
      </c>
    </row>
    <row r="400" s="83" customFormat="1" ht="28" customHeight="1" spans="1:7">
      <c r="A400" s="251">
        <v>2130119</v>
      </c>
      <c r="B400" s="395" t="s">
        <v>421</v>
      </c>
      <c r="C400" s="239">
        <v>220</v>
      </c>
      <c r="D400" s="239">
        <v>220</v>
      </c>
      <c r="E400" s="239">
        <v>220</v>
      </c>
      <c r="F400" s="144">
        <f t="shared" si="39"/>
        <v>1</v>
      </c>
      <c r="G400" s="144">
        <f t="shared" si="40"/>
        <v>1</v>
      </c>
    </row>
    <row r="401" s="83" customFormat="1" ht="28" customHeight="1" spans="1:7">
      <c r="A401" s="251">
        <v>2130120</v>
      </c>
      <c r="B401" s="395" t="s">
        <v>422</v>
      </c>
      <c r="C401" s="239"/>
      <c r="D401" s="239"/>
      <c r="E401" s="239">
        <v>202</v>
      </c>
      <c r="F401" s="144" t="str">
        <f t="shared" si="39"/>
        <v/>
      </c>
      <c r="G401" s="144" t="str">
        <f t="shared" si="40"/>
        <v/>
      </c>
    </row>
    <row r="402" s="83" customFormat="1" ht="28" customHeight="1" spans="1:7">
      <c r="A402" s="251">
        <v>2130125</v>
      </c>
      <c r="B402" s="306" t="s">
        <v>423</v>
      </c>
      <c r="C402" s="239">
        <v>23</v>
      </c>
      <c r="D402" s="239"/>
      <c r="E402" s="239"/>
      <c r="F402" s="144">
        <f t="shared" si="39"/>
        <v>0</v>
      </c>
      <c r="G402" s="144" t="str">
        <f t="shared" si="40"/>
        <v/>
      </c>
    </row>
    <row r="403" s="83" customFormat="1" ht="28" customHeight="1" spans="1:7">
      <c r="A403" s="251">
        <v>2130126</v>
      </c>
      <c r="B403" s="308" t="s">
        <v>424</v>
      </c>
      <c r="C403" s="239">
        <v>929</v>
      </c>
      <c r="D403" s="239">
        <v>540</v>
      </c>
      <c r="E403" s="239">
        <v>541</v>
      </c>
      <c r="F403" s="144">
        <f t="shared" si="39"/>
        <v>0.582</v>
      </c>
      <c r="G403" s="144">
        <f t="shared" si="40"/>
        <v>1.002</v>
      </c>
    </row>
    <row r="404" s="83" customFormat="1" ht="28" customHeight="1" spans="1:7">
      <c r="A404" s="251">
        <v>2130135</v>
      </c>
      <c r="B404" s="308" t="s">
        <v>425</v>
      </c>
      <c r="C404" s="239">
        <v>119</v>
      </c>
      <c r="D404" s="239">
        <v>689</v>
      </c>
      <c r="E404" s="239">
        <v>701</v>
      </c>
      <c r="F404" s="144">
        <f t="shared" si="39"/>
        <v>5.891</v>
      </c>
      <c r="G404" s="144">
        <f t="shared" si="40"/>
        <v>1.017</v>
      </c>
    </row>
    <row r="405" s="83" customFormat="1" ht="28" customHeight="1" spans="1:7">
      <c r="A405" s="251">
        <v>2130142</v>
      </c>
      <c r="B405" s="308" t="s">
        <v>426</v>
      </c>
      <c r="C405" s="290"/>
      <c r="D405" s="239"/>
      <c r="E405" s="239"/>
      <c r="F405" s="144" t="str">
        <f t="shared" si="39"/>
        <v/>
      </c>
      <c r="G405" s="144" t="str">
        <f t="shared" si="40"/>
        <v/>
      </c>
    </row>
    <row r="406" s="83" customFormat="1" ht="28" customHeight="1" spans="1:7">
      <c r="A406" s="251">
        <v>2130148</v>
      </c>
      <c r="B406" s="308" t="s">
        <v>427</v>
      </c>
      <c r="C406" s="290">
        <v>103</v>
      </c>
      <c r="D406" s="239"/>
      <c r="E406" s="239"/>
      <c r="F406" s="144">
        <f t="shared" si="39"/>
        <v>0</v>
      </c>
      <c r="G406" s="144" t="str">
        <f t="shared" si="40"/>
        <v/>
      </c>
    </row>
    <row r="407" s="83" customFormat="1" ht="28" customHeight="1" spans="1:7">
      <c r="A407" s="251">
        <v>2130152</v>
      </c>
      <c r="B407" s="308" t="s">
        <v>428</v>
      </c>
      <c r="C407" s="232"/>
      <c r="D407" s="239"/>
      <c r="E407" s="239"/>
      <c r="F407" s="144" t="str">
        <f t="shared" si="39"/>
        <v/>
      </c>
      <c r="G407" s="144" t="str">
        <f t="shared" si="40"/>
        <v/>
      </c>
    </row>
    <row r="408" s="83" customFormat="1" ht="28" customHeight="1" spans="1:7">
      <c r="A408" s="251">
        <v>2130153</v>
      </c>
      <c r="B408" s="395" t="s">
        <v>429</v>
      </c>
      <c r="C408" s="290">
        <v>4225</v>
      </c>
      <c r="D408" s="239">
        <v>1801</v>
      </c>
      <c r="E408" s="239">
        <v>1724</v>
      </c>
      <c r="F408" s="144">
        <f t="shared" si="39"/>
        <v>0.408</v>
      </c>
      <c r="G408" s="144">
        <f t="shared" si="40"/>
        <v>0.957</v>
      </c>
    </row>
    <row r="409" s="83" customFormat="1" ht="28" customHeight="1" spans="1:7">
      <c r="A409" s="251">
        <v>2130199</v>
      </c>
      <c r="B409" s="395" t="s">
        <v>430</v>
      </c>
      <c r="C409" s="239">
        <v>288</v>
      </c>
      <c r="D409" s="235"/>
      <c r="E409" s="235"/>
      <c r="F409" s="144">
        <f t="shared" si="39"/>
        <v>0</v>
      </c>
      <c r="G409" s="144" t="str">
        <f t="shared" si="40"/>
        <v/>
      </c>
    </row>
    <row r="410" s="83" customFormat="1" ht="28" customHeight="1" spans="1:7">
      <c r="A410" s="251">
        <v>21302</v>
      </c>
      <c r="B410" s="396" t="s">
        <v>431</v>
      </c>
      <c r="C410" s="232">
        <f>SUM(C411:C423)</f>
        <v>4773</v>
      </c>
      <c r="D410" s="232">
        <f>SUM(D411:D423)</f>
        <v>2977</v>
      </c>
      <c r="E410" s="232">
        <f>SUM(E411:E423)</f>
        <v>3976</v>
      </c>
      <c r="F410" s="286">
        <f t="shared" si="39"/>
        <v>0.833</v>
      </c>
      <c r="G410" s="286">
        <f t="shared" si="40"/>
        <v>1.336</v>
      </c>
    </row>
    <row r="411" s="83" customFormat="1" ht="28" customHeight="1" spans="1:7">
      <c r="A411" s="251">
        <v>2130201</v>
      </c>
      <c r="B411" s="395" t="s">
        <v>102</v>
      </c>
      <c r="C411" s="290">
        <v>750</v>
      </c>
      <c r="D411" s="239">
        <v>882</v>
      </c>
      <c r="E411" s="239">
        <v>887</v>
      </c>
      <c r="F411" s="144">
        <f t="shared" si="39"/>
        <v>1.183</v>
      </c>
      <c r="G411" s="144">
        <f t="shared" si="40"/>
        <v>1.006</v>
      </c>
    </row>
    <row r="412" s="83" customFormat="1" ht="28" customHeight="1" spans="1:7">
      <c r="A412" s="251">
        <v>2130202</v>
      </c>
      <c r="B412" s="395" t="s">
        <v>103</v>
      </c>
      <c r="C412" s="239">
        <v>198</v>
      </c>
      <c r="D412" s="239">
        <v>150</v>
      </c>
      <c r="E412" s="239">
        <v>145</v>
      </c>
      <c r="F412" s="144">
        <f t="shared" si="39"/>
        <v>0.732</v>
      </c>
      <c r="G412" s="144">
        <f t="shared" si="40"/>
        <v>0.967</v>
      </c>
    </row>
    <row r="413" s="83" customFormat="1" ht="28" customHeight="1" spans="1:7">
      <c r="A413" s="251">
        <v>2130204</v>
      </c>
      <c r="B413" s="395" t="s">
        <v>432</v>
      </c>
      <c r="C413" s="290">
        <v>1149</v>
      </c>
      <c r="D413" s="239">
        <v>1002</v>
      </c>
      <c r="E413" s="239">
        <v>1019</v>
      </c>
      <c r="F413" s="144">
        <f t="shared" si="39"/>
        <v>0.887</v>
      </c>
      <c r="G413" s="144">
        <f t="shared" si="40"/>
        <v>1.017</v>
      </c>
    </row>
    <row r="414" s="83" customFormat="1" ht="28" customHeight="1" spans="1:7">
      <c r="A414" s="251">
        <v>2130205</v>
      </c>
      <c r="B414" s="395" t="s">
        <v>433</v>
      </c>
      <c r="C414" s="290">
        <v>349</v>
      </c>
      <c r="D414" s="239">
        <v>90</v>
      </c>
      <c r="E414" s="378">
        <v>123</v>
      </c>
      <c r="F414" s="144">
        <f t="shared" si="39"/>
        <v>0.352</v>
      </c>
      <c r="G414" s="144">
        <f t="shared" si="40"/>
        <v>1.367</v>
      </c>
    </row>
    <row r="415" s="83" customFormat="1" ht="28" customHeight="1" spans="1:7">
      <c r="A415" s="251">
        <v>2130207</v>
      </c>
      <c r="B415" s="395" t="s">
        <v>434</v>
      </c>
      <c r="C415" s="387">
        <v>334</v>
      </c>
      <c r="D415" s="239">
        <v>216</v>
      </c>
      <c r="E415" s="239">
        <v>216</v>
      </c>
      <c r="F415" s="144">
        <f t="shared" si="39"/>
        <v>0.647</v>
      </c>
      <c r="G415" s="144">
        <f t="shared" si="40"/>
        <v>1</v>
      </c>
    </row>
    <row r="416" s="83" customFormat="1" ht="28" customHeight="1" spans="1:7">
      <c r="A416" s="251">
        <v>2130209</v>
      </c>
      <c r="B416" s="395" t="s">
        <v>435</v>
      </c>
      <c r="C416" s="290">
        <v>1880</v>
      </c>
      <c r="D416" s="239">
        <v>588</v>
      </c>
      <c r="E416" s="239">
        <v>575</v>
      </c>
      <c r="F416" s="144">
        <f t="shared" si="39"/>
        <v>0.306</v>
      </c>
      <c r="G416" s="144">
        <f t="shared" si="40"/>
        <v>0.978</v>
      </c>
    </row>
    <row r="417" s="83" customFormat="1" ht="28" customHeight="1" spans="1:7">
      <c r="A417" s="251">
        <v>2130221</v>
      </c>
      <c r="B417" s="395" t="s">
        <v>436</v>
      </c>
      <c r="C417" s="239"/>
      <c r="D417" s="239"/>
      <c r="E417" s="239"/>
      <c r="F417" s="144" t="str">
        <f t="shared" si="39"/>
        <v/>
      </c>
      <c r="G417" s="144" t="str">
        <f t="shared" si="40"/>
        <v/>
      </c>
    </row>
    <row r="418" s="83" customFormat="1" ht="28" customHeight="1" spans="1:7">
      <c r="A418" s="251">
        <v>2130211</v>
      </c>
      <c r="B418" s="395" t="s">
        <v>437</v>
      </c>
      <c r="C418" s="239"/>
      <c r="D418" s="239"/>
      <c r="E418" s="239"/>
      <c r="F418" s="144" t="str">
        <f t="shared" si="39"/>
        <v/>
      </c>
      <c r="G418" s="144" t="str">
        <f t="shared" si="40"/>
        <v/>
      </c>
    </row>
    <row r="419" s="83" customFormat="1" ht="28" customHeight="1" spans="1:7">
      <c r="A419" s="251">
        <v>2130234</v>
      </c>
      <c r="B419" s="395" t="s">
        <v>438</v>
      </c>
      <c r="C419" s="239">
        <v>105</v>
      </c>
      <c r="D419" s="239">
        <v>49</v>
      </c>
      <c r="E419" s="239">
        <v>53</v>
      </c>
      <c r="F419" s="144">
        <f t="shared" si="39"/>
        <v>0.505</v>
      </c>
      <c r="G419" s="144">
        <f t="shared" si="40"/>
        <v>1.082</v>
      </c>
    </row>
    <row r="420" s="83" customFormat="1" ht="28" customHeight="1" spans="1:7">
      <c r="A420" s="251">
        <v>2130213</v>
      </c>
      <c r="B420" s="395" t="s">
        <v>439</v>
      </c>
      <c r="C420" s="243"/>
      <c r="D420" s="239"/>
      <c r="E420" s="239"/>
      <c r="F420" s="144" t="str">
        <f t="shared" si="39"/>
        <v/>
      </c>
      <c r="G420" s="144" t="str">
        <f t="shared" si="40"/>
        <v/>
      </c>
    </row>
    <row r="421" s="83" customFormat="1" ht="28" customHeight="1" spans="1:7">
      <c r="A421" s="251">
        <v>2130236</v>
      </c>
      <c r="B421" s="395" t="s">
        <v>440</v>
      </c>
      <c r="C421" s="290"/>
      <c r="D421" s="239"/>
      <c r="E421" s="239"/>
      <c r="F421" s="144" t="str">
        <f t="shared" si="39"/>
        <v/>
      </c>
      <c r="G421" s="144" t="str">
        <f t="shared" si="40"/>
        <v/>
      </c>
    </row>
    <row r="422" s="83" customFormat="1" ht="28" customHeight="1" spans="1:7">
      <c r="A422" s="251">
        <v>2130227</v>
      </c>
      <c r="B422" s="395" t="s">
        <v>441</v>
      </c>
      <c r="C422" s="290">
        <v>8</v>
      </c>
      <c r="D422" s="239"/>
      <c r="E422" s="239"/>
      <c r="F422" s="144">
        <f t="shared" ref="F422:F459" si="41">IF(ISERROR(E422/C422),"",E422/C422)</f>
        <v>0</v>
      </c>
      <c r="G422" s="144" t="str">
        <f t="shared" ref="G422:G459" si="42">IF(ISERROR(E422/D422),"",E422/D422)</f>
        <v/>
      </c>
    </row>
    <row r="423" s="83" customFormat="1" ht="28" customHeight="1" spans="1:7">
      <c r="A423" s="251">
        <v>2130299</v>
      </c>
      <c r="B423" s="395" t="s">
        <v>442</v>
      </c>
      <c r="C423" s="290"/>
      <c r="D423" s="239"/>
      <c r="E423" s="239">
        <v>958</v>
      </c>
      <c r="F423" s="144" t="str">
        <f t="shared" si="41"/>
        <v/>
      </c>
      <c r="G423" s="144" t="str">
        <f t="shared" si="42"/>
        <v/>
      </c>
    </row>
    <row r="424" s="83" customFormat="1" ht="28" customHeight="1" spans="1:7">
      <c r="A424" s="251">
        <v>21303</v>
      </c>
      <c r="B424" s="396" t="s">
        <v>443</v>
      </c>
      <c r="C424" s="243">
        <f>SUM(C425:C439)</f>
        <v>5017</v>
      </c>
      <c r="D424" s="243">
        <f>SUM(D425:D439)</f>
        <v>4158</v>
      </c>
      <c r="E424" s="243">
        <f>SUM(E425:E439)</f>
        <v>4162</v>
      </c>
      <c r="F424" s="286">
        <f t="shared" si="41"/>
        <v>0.83</v>
      </c>
      <c r="G424" s="286">
        <f t="shared" si="42"/>
        <v>1.001</v>
      </c>
    </row>
    <row r="425" s="83" customFormat="1" ht="28" customHeight="1" spans="1:7">
      <c r="A425" s="251">
        <v>2130301</v>
      </c>
      <c r="B425" s="395" t="s">
        <v>102</v>
      </c>
      <c r="C425" s="290">
        <v>896</v>
      </c>
      <c r="D425" s="239">
        <v>851</v>
      </c>
      <c r="E425" s="239">
        <v>854</v>
      </c>
      <c r="F425" s="144">
        <f t="shared" si="41"/>
        <v>0.953</v>
      </c>
      <c r="G425" s="144">
        <f t="shared" si="42"/>
        <v>1.004</v>
      </c>
    </row>
    <row r="426" s="83" customFormat="1" ht="28" customHeight="1" spans="1:7">
      <c r="A426" s="251">
        <v>2130302</v>
      </c>
      <c r="B426" s="234" t="s">
        <v>103</v>
      </c>
      <c r="C426" s="290"/>
      <c r="D426" s="239"/>
      <c r="E426" s="239">
        <v>5</v>
      </c>
      <c r="F426" s="144" t="str">
        <f t="shared" si="41"/>
        <v/>
      </c>
      <c r="G426" s="144" t="str">
        <f t="shared" si="42"/>
        <v/>
      </c>
    </row>
    <row r="427" s="83" customFormat="1" ht="28" customHeight="1" spans="1:7">
      <c r="A427" s="251">
        <v>2130303</v>
      </c>
      <c r="B427" s="234" t="s">
        <v>114</v>
      </c>
      <c r="C427" s="387"/>
      <c r="D427" s="239"/>
      <c r="E427" s="239"/>
      <c r="F427" s="144" t="str">
        <f t="shared" si="41"/>
        <v/>
      </c>
      <c r="G427" s="144" t="str">
        <f t="shared" si="42"/>
        <v/>
      </c>
    </row>
    <row r="428" s="83" customFormat="1" ht="28" customHeight="1" spans="1:7">
      <c r="A428" s="251">
        <v>2130304</v>
      </c>
      <c r="B428" s="395" t="s">
        <v>444</v>
      </c>
      <c r="C428" s="290">
        <v>998</v>
      </c>
      <c r="D428" s="239">
        <v>769</v>
      </c>
      <c r="E428" s="378">
        <v>779</v>
      </c>
      <c r="F428" s="144">
        <f t="shared" si="41"/>
        <v>0.781</v>
      </c>
      <c r="G428" s="144">
        <f t="shared" si="42"/>
        <v>1.013</v>
      </c>
    </row>
    <row r="429" s="83" customFormat="1" ht="28" customHeight="1" spans="1:7">
      <c r="A429" s="251">
        <v>2130305</v>
      </c>
      <c r="B429" s="395" t="s">
        <v>445</v>
      </c>
      <c r="C429" s="290">
        <v>859</v>
      </c>
      <c r="D429" s="239">
        <v>1956</v>
      </c>
      <c r="E429" s="378">
        <v>1955</v>
      </c>
      <c r="F429" s="144">
        <f t="shared" si="41"/>
        <v>2.276</v>
      </c>
      <c r="G429" s="144">
        <f t="shared" si="42"/>
        <v>0.999</v>
      </c>
    </row>
    <row r="430" s="83" customFormat="1" ht="28" customHeight="1" spans="1:7">
      <c r="A430" s="251">
        <v>2130308</v>
      </c>
      <c r="B430" s="395" t="s">
        <v>446</v>
      </c>
      <c r="C430" s="290">
        <v>210</v>
      </c>
      <c r="D430" s="239"/>
      <c r="E430" s="378"/>
      <c r="F430" s="144">
        <f t="shared" si="41"/>
        <v>0</v>
      </c>
      <c r="G430" s="144" t="str">
        <f t="shared" si="42"/>
        <v/>
      </c>
    </row>
    <row r="431" s="83" customFormat="1" ht="28" customHeight="1" spans="1:7">
      <c r="A431" s="251">
        <v>2130306</v>
      </c>
      <c r="B431" s="395" t="s">
        <v>447</v>
      </c>
      <c r="C431" s="239"/>
      <c r="D431" s="239"/>
      <c r="E431" s="239"/>
      <c r="F431" s="144" t="str">
        <f t="shared" si="41"/>
        <v/>
      </c>
      <c r="G431" s="144" t="str">
        <f t="shared" si="42"/>
        <v/>
      </c>
    </row>
    <row r="432" s="83" customFormat="1" ht="28" customHeight="1" spans="1:7">
      <c r="A432" s="251">
        <v>2130311</v>
      </c>
      <c r="B432" s="404" t="s">
        <v>448</v>
      </c>
      <c r="C432" s="239">
        <v>1696</v>
      </c>
      <c r="D432" s="239">
        <v>451</v>
      </c>
      <c r="E432" s="378">
        <v>436</v>
      </c>
      <c r="F432" s="144">
        <f t="shared" si="41"/>
        <v>0.257</v>
      </c>
      <c r="G432" s="144">
        <f t="shared" si="42"/>
        <v>0.967</v>
      </c>
    </row>
    <row r="433" s="83" customFormat="1" ht="28" customHeight="1" spans="1:7">
      <c r="A433" s="251">
        <v>2130310</v>
      </c>
      <c r="B433" s="395" t="s">
        <v>449</v>
      </c>
      <c r="C433" s="387"/>
      <c r="D433" s="239"/>
      <c r="E433" s="239"/>
      <c r="F433" s="144" t="str">
        <f t="shared" si="41"/>
        <v/>
      </c>
      <c r="G433" s="144" t="str">
        <f t="shared" si="42"/>
        <v/>
      </c>
    </row>
    <row r="434" s="83" customFormat="1" ht="28" customHeight="1" spans="1:7">
      <c r="A434" s="251">
        <v>2130314</v>
      </c>
      <c r="B434" s="395" t="s">
        <v>450</v>
      </c>
      <c r="C434" s="239">
        <v>10</v>
      </c>
      <c r="D434" s="239">
        <v>10</v>
      </c>
      <c r="E434" s="387">
        <v>9</v>
      </c>
      <c r="F434" s="144">
        <f t="shared" si="41"/>
        <v>0.9</v>
      </c>
      <c r="G434" s="144">
        <f t="shared" si="42"/>
        <v>0.9</v>
      </c>
    </row>
    <row r="435" s="83" customFormat="1" ht="28" customHeight="1" spans="1:7">
      <c r="A435" s="251">
        <v>2130315</v>
      </c>
      <c r="B435" s="395" t="s">
        <v>451</v>
      </c>
      <c r="C435" s="239">
        <v>122</v>
      </c>
      <c r="D435" s="239">
        <v>121</v>
      </c>
      <c r="E435" s="239">
        <v>122</v>
      </c>
      <c r="F435" s="144">
        <f t="shared" si="41"/>
        <v>1</v>
      </c>
      <c r="G435" s="144">
        <f t="shared" si="42"/>
        <v>1.008</v>
      </c>
    </row>
    <row r="436" s="83" customFormat="1" ht="28" customHeight="1" spans="1:7">
      <c r="A436" s="251">
        <v>2130316</v>
      </c>
      <c r="B436" s="395" t="s">
        <v>452</v>
      </c>
      <c r="C436" s="239"/>
      <c r="D436" s="239"/>
      <c r="E436" s="239">
        <v>2</v>
      </c>
      <c r="F436" s="144" t="str">
        <f t="shared" si="41"/>
        <v/>
      </c>
      <c r="G436" s="144" t="str">
        <f t="shared" si="42"/>
        <v/>
      </c>
    </row>
    <row r="437" s="83" customFormat="1" ht="28" customHeight="1" spans="1:7">
      <c r="A437" s="251">
        <v>2130319</v>
      </c>
      <c r="B437" s="395" t="s">
        <v>453</v>
      </c>
      <c r="C437" s="239">
        <v>226</v>
      </c>
      <c r="D437" s="239"/>
      <c r="E437" s="239"/>
      <c r="F437" s="144">
        <f t="shared" si="41"/>
        <v>0</v>
      </c>
      <c r="G437" s="144" t="str">
        <f t="shared" si="42"/>
        <v/>
      </c>
    </row>
    <row r="438" s="83" customFormat="1" ht="28" customHeight="1" spans="1:7">
      <c r="A438" s="251">
        <v>2130321</v>
      </c>
      <c r="B438" s="395" t="s">
        <v>454</v>
      </c>
      <c r="C438" s="239"/>
      <c r="D438" s="239"/>
      <c r="E438" s="239"/>
      <c r="F438" s="144" t="str">
        <f t="shared" si="41"/>
        <v/>
      </c>
      <c r="G438" s="144" t="str">
        <f t="shared" si="42"/>
        <v/>
      </c>
    </row>
    <row r="439" s="83" customFormat="1" ht="28" customHeight="1" spans="1:7">
      <c r="A439" s="251">
        <v>2130335</v>
      </c>
      <c r="B439" s="395" t="s">
        <v>455</v>
      </c>
      <c r="C439" s="239"/>
      <c r="D439" s="239"/>
      <c r="E439" s="239"/>
      <c r="F439" s="144" t="str">
        <f t="shared" si="41"/>
        <v/>
      </c>
      <c r="G439" s="144" t="str">
        <f t="shared" si="42"/>
        <v/>
      </c>
    </row>
    <row r="440" s="83" customFormat="1" ht="28" customHeight="1" spans="1:7">
      <c r="A440" s="251">
        <v>21305</v>
      </c>
      <c r="B440" s="396" t="s">
        <v>456</v>
      </c>
      <c r="C440" s="243">
        <f>SUM(C441:C447)</f>
        <v>37234</v>
      </c>
      <c r="D440" s="243">
        <f>SUM(D441:D447)</f>
        <v>34060</v>
      </c>
      <c r="E440" s="243">
        <f>SUM(E441:E447)</f>
        <v>36429</v>
      </c>
      <c r="F440" s="286">
        <f t="shared" si="41"/>
        <v>0.978</v>
      </c>
      <c r="G440" s="286">
        <f t="shared" si="42"/>
        <v>1.07</v>
      </c>
    </row>
    <row r="441" s="83" customFormat="1" ht="28" customHeight="1" spans="1:7">
      <c r="A441" s="251">
        <v>2130501</v>
      </c>
      <c r="B441" s="234" t="s">
        <v>102</v>
      </c>
      <c r="C441" s="290">
        <v>452</v>
      </c>
      <c r="D441" s="239">
        <v>396</v>
      </c>
      <c r="E441" s="239">
        <v>401</v>
      </c>
      <c r="F441" s="144">
        <f t="shared" si="41"/>
        <v>0.887</v>
      </c>
      <c r="G441" s="144">
        <f t="shared" si="42"/>
        <v>1.013</v>
      </c>
    </row>
    <row r="442" s="83" customFormat="1" ht="28" customHeight="1" spans="1:7">
      <c r="A442" s="251">
        <v>2130502</v>
      </c>
      <c r="B442" s="306" t="s">
        <v>103</v>
      </c>
      <c r="C442" s="239"/>
      <c r="D442" s="239"/>
      <c r="E442" s="239">
        <v>9</v>
      </c>
      <c r="F442" s="144" t="str">
        <f t="shared" si="41"/>
        <v/>
      </c>
      <c r="G442" s="144" t="str">
        <f t="shared" si="42"/>
        <v/>
      </c>
    </row>
    <row r="443" s="83" customFormat="1" ht="28" customHeight="1" spans="1:7">
      <c r="A443" s="251">
        <v>2130504</v>
      </c>
      <c r="B443" s="395" t="s">
        <v>457</v>
      </c>
      <c r="C443" s="290">
        <v>12990</v>
      </c>
      <c r="D443" s="239">
        <v>8201</v>
      </c>
      <c r="E443" s="239">
        <v>8179</v>
      </c>
      <c r="F443" s="144">
        <f t="shared" si="41"/>
        <v>0.63</v>
      </c>
      <c r="G443" s="144">
        <f t="shared" si="42"/>
        <v>0.997</v>
      </c>
    </row>
    <row r="444" s="83" customFormat="1" ht="28" customHeight="1" spans="1:7">
      <c r="A444" s="251">
        <v>2130505</v>
      </c>
      <c r="B444" s="395" t="s">
        <v>458</v>
      </c>
      <c r="C444" s="239">
        <v>19579</v>
      </c>
      <c r="D444" s="239">
        <v>21161</v>
      </c>
      <c r="E444" s="239">
        <v>23247</v>
      </c>
      <c r="F444" s="144">
        <f t="shared" si="41"/>
        <v>1.187</v>
      </c>
      <c r="G444" s="144">
        <f t="shared" si="42"/>
        <v>1.099</v>
      </c>
    </row>
    <row r="445" s="83" customFormat="1" ht="28" customHeight="1" spans="1:7">
      <c r="A445" s="251">
        <v>2130506</v>
      </c>
      <c r="B445" s="395" t="s">
        <v>459</v>
      </c>
      <c r="C445" s="239"/>
      <c r="D445" s="239"/>
      <c r="E445" s="239">
        <v>300</v>
      </c>
      <c r="F445" s="144" t="str">
        <f t="shared" si="41"/>
        <v/>
      </c>
      <c r="G445" s="144" t="str">
        <f t="shared" si="42"/>
        <v/>
      </c>
    </row>
    <row r="446" s="83" customFormat="1" ht="28" customHeight="1" spans="1:7">
      <c r="A446" s="251">
        <v>2130507</v>
      </c>
      <c r="B446" s="395" t="s">
        <v>460</v>
      </c>
      <c r="C446" s="290">
        <v>120</v>
      </c>
      <c r="D446" s="239">
        <v>1121</v>
      </c>
      <c r="E446" s="239">
        <v>1115</v>
      </c>
      <c r="F446" s="144">
        <f t="shared" si="41"/>
        <v>9.292</v>
      </c>
      <c r="G446" s="144">
        <f t="shared" si="42"/>
        <v>0.995</v>
      </c>
    </row>
    <row r="447" s="83" customFormat="1" ht="28" customHeight="1" spans="1:7">
      <c r="A447" s="251">
        <v>2130599</v>
      </c>
      <c r="B447" s="395" t="s">
        <v>461</v>
      </c>
      <c r="C447" s="290">
        <v>4093</v>
      </c>
      <c r="D447" s="235">
        <v>3181</v>
      </c>
      <c r="E447" s="235">
        <v>3178</v>
      </c>
      <c r="F447" s="144">
        <f t="shared" si="41"/>
        <v>0.776</v>
      </c>
      <c r="G447" s="144">
        <f t="shared" si="42"/>
        <v>0.999</v>
      </c>
    </row>
    <row r="448" s="83" customFormat="1" ht="28" customHeight="1" spans="1:7">
      <c r="A448" s="251">
        <v>21307</v>
      </c>
      <c r="B448" s="396" t="s">
        <v>462</v>
      </c>
      <c r="C448" s="243">
        <f>SUM(C450:C452)</f>
        <v>3419</v>
      </c>
      <c r="D448" s="243">
        <f>SUM(D450:D452)</f>
        <v>2442</v>
      </c>
      <c r="E448" s="243">
        <f>SUM(E449:E452)</f>
        <v>2742</v>
      </c>
      <c r="F448" s="286">
        <f t="shared" si="41"/>
        <v>0.802</v>
      </c>
      <c r="G448" s="286">
        <f t="shared" si="42"/>
        <v>1.123</v>
      </c>
    </row>
    <row r="449" s="83" customFormat="1" ht="28" customHeight="1" spans="1:7">
      <c r="A449" s="251">
        <v>2130701</v>
      </c>
      <c r="B449" s="395" t="s">
        <v>463</v>
      </c>
      <c r="C449" s="243"/>
      <c r="D449" s="243"/>
      <c r="E449" s="239">
        <v>118</v>
      </c>
      <c r="F449" s="144" t="str">
        <f t="shared" si="41"/>
        <v/>
      </c>
      <c r="G449" s="144" t="str">
        <f t="shared" si="42"/>
        <v/>
      </c>
    </row>
    <row r="450" s="83" customFormat="1" ht="28" customHeight="1" spans="1:7">
      <c r="A450" s="251">
        <v>2130705</v>
      </c>
      <c r="B450" s="395" t="s">
        <v>464</v>
      </c>
      <c r="C450" s="239">
        <v>1299</v>
      </c>
      <c r="D450" s="239">
        <v>1199</v>
      </c>
      <c r="E450" s="239">
        <v>1345</v>
      </c>
      <c r="F450" s="144">
        <f t="shared" si="41"/>
        <v>1.035</v>
      </c>
      <c r="G450" s="144">
        <f t="shared" si="42"/>
        <v>1.122</v>
      </c>
    </row>
    <row r="451" s="83" customFormat="1" ht="28" customHeight="1" spans="1:7">
      <c r="A451" s="251">
        <v>2130706</v>
      </c>
      <c r="B451" s="395" t="s">
        <v>465</v>
      </c>
      <c r="C451" s="290">
        <v>1825</v>
      </c>
      <c r="D451" s="235">
        <v>1103</v>
      </c>
      <c r="E451" s="235">
        <v>1139</v>
      </c>
      <c r="F451" s="144">
        <f t="shared" si="41"/>
        <v>0.624</v>
      </c>
      <c r="G451" s="144">
        <f t="shared" si="42"/>
        <v>1.033</v>
      </c>
    </row>
    <row r="452" s="83" customFormat="1" ht="28" customHeight="1" spans="1:7">
      <c r="A452" s="251">
        <v>2130707</v>
      </c>
      <c r="B452" s="395" t="s">
        <v>466</v>
      </c>
      <c r="C452" s="399">
        <v>295</v>
      </c>
      <c r="D452" s="235">
        <v>140</v>
      </c>
      <c r="E452" s="235">
        <v>140</v>
      </c>
      <c r="F452" s="144">
        <f t="shared" si="41"/>
        <v>0.475</v>
      </c>
      <c r="G452" s="144">
        <f t="shared" si="42"/>
        <v>1</v>
      </c>
    </row>
    <row r="453" s="83" customFormat="1" ht="28" customHeight="1" spans="1:7">
      <c r="A453" s="251">
        <v>21308</v>
      </c>
      <c r="B453" s="396" t="s">
        <v>467</v>
      </c>
      <c r="C453" s="232">
        <f>SUM(C454:C457)</f>
        <v>1843</v>
      </c>
      <c r="D453" s="232">
        <f>SUM(D454:D457)</f>
        <v>1016</v>
      </c>
      <c r="E453" s="232">
        <f>SUM(E454:E457)</f>
        <v>1879</v>
      </c>
      <c r="F453" s="286">
        <f t="shared" si="41"/>
        <v>1.02</v>
      </c>
      <c r="G453" s="286">
        <f t="shared" si="42"/>
        <v>1.849</v>
      </c>
    </row>
    <row r="454" s="83" customFormat="1" ht="28" customHeight="1" spans="1:7">
      <c r="A454" s="251">
        <v>2130801</v>
      </c>
      <c r="B454" s="395" t="s">
        <v>468</v>
      </c>
      <c r="C454" s="239"/>
      <c r="D454" s="239"/>
      <c r="E454" s="239">
        <v>729</v>
      </c>
      <c r="F454" s="144" t="str">
        <f t="shared" si="41"/>
        <v/>
      </c>
      <c r="G454" s="144" t="str">
        <f t="shared" si="42"/>
        <v/>
      </c>
    </row>
    <row r="455" s="83" customFormat="1" ht="28" customHeight="1" spans="1:7">
      <c r="A455" s="251">
        <v>2130803</v>
      </c>
      <c r="B455" s="395" t="s">
        <v>469</v>
      </c>
      <c r="C455" s="290">
        <v>1085</v>
      </c>
      <c r="D455" s="239">
        <v>486</v>
      </c>
      <c r="E455" s="239">
        <v>614</v>
      </c>
      <c r="F455" s="144">
        <f t="shared" si="41"/>
        <v>0.566</v>
      </c>
      <c r="G455" s="144">
        <f t="shared" si="42"/>
        <v>1.263</v>
      </c>
    </row>
    <row r="456" s="83" customFormat="1" ht="28" customHeight="1" spans="1:7">
      <c r="A456" s="251">
        <v>2130804</v>
      </c>
      <c r="B456" s="395" t="s">
        <v>470</v>
      </c>
      <c r="C456" s="290">
        <v>749</v>
      </c>
      <c r="D456" s="235">
        <v>520</v>
      </c>
      <c r="E456" s="235">
        <v>525</v>
      </c>
      <c r="F456" s="144">
        <f t="shared" si="41"/>
        <v>0.701</v>
      </c>
      <c r="G456" s="144">
        <f t="shared" si="42"/>
        <v>1.01</v>
      </c>
    </row>
    <row r="457" s="83" customFormat="1" ht="28" customHeight="1" spans="1:7">
      <c r="A457" s="251">
        <v>2130899</v>
      </c>
      <c r="B457" s="395" t="s">
        <v>471</v>
      </c>
      <c r="C457" s="235">
        <v>9</v>
      </c>
      <c r="D457" s="235">
        <v>10</v>
      </c>
      <c r="E457" s="235">
        <v>11</v>
      </c>
      <c r="F457" s="144">
        <f t="shared" si="41"/>
        <v>1.222</v>
      </c>
      <c r="G457" s="144">
        <f t="shared" si="42"/>
        <v>1.1</v>
      </c>
    </row>
    <row r="458" s="83" customFormat="1" ht="28" customHeight="1" spans="1:7">
      <c r="A458" s="251">
        <v>21399</v>
      </c>
      <c r="B458" s="307" t="s">
        <v>472</v>
      </c>
      <c r="C458" s="243">
        <f>SUM(C459:C459)</f>
        <v>510</v>
      </c>
      <c r="D458" s="243">
        <f>SUM(D459:D459)</f>
        <v>106</v>
      </c>
      <c r="E458" s="243">
        <f>SUM(E459:E459)</f>
        <v>93</v>
      </c>
      <c r="F458" s="286">
        <f t="shared" si="41"/>
        <v>0.182</v>
      </c>
      <c r="G458" s="286">
        <f t="shared" si="42"/>
        <v>0.877</v>
      </c>
    </row>
    <row r="459" s="83" customFormat="1" ht="28" customHeight="1" spans="1:7">
      <c r="A459" s="251">
        <v>2139999</v>
      </c>
      <c r="B459" s="308" t="s">
        <v>473</v>
      </c>
      <c r="C459" s="290">
        <v>510</v>
      </c>
      <c r="D459" s="235">
        <v>106</v>
      </c>
      <c r="E459" s="235">
        <v>93</v>
      </c>
      <c r="F459" s="144">
        <f t="shared" si="41"/>
        <v>0.182</v>
      </c>
      <c r="G459" s="144">
        <f t="shared" si="42"/>
        <v>0.877</v>
      </c>
    </row>
    <row r="460" s="83" customFormat="1" ht="28" customHeight="1" spans="1:7">
      <c r="A460" s="251">
        <v>214</v>
      </c>
      <c r="B460" s="231" t="s">
        <v>474</v>
      </c>
      <c r="C460" s="232">
        <f>SUM(C461,C469,C473,C477)</f>
        <v>9125</v>
      </c>
      <c r="D460" s="232">
        <f>SUM(D461,D469,D473,D477)</f>
        <v>6010</v>
      </c>
      <c r="E460" s="232">
        <f>SUM(E461,E469,E473,E477)</f>
        <v>6209</v>
      </c>
      <c r="F460" s="286">
        <f>IF(ISERROR(E460/C461),"",E460/C461)</f>
        <v>1.541</v>
      </c>
      <c r="G460" s="286">
        <f t="shared" ref="G453:G475" si="43">IF(ISERROR(E460/D460),"",E460/D460)</f>
        <v>1.033</v>
      </c>
    </row>
    <row r="461" s="83" customFormat="1" ht="28" customHeight="1" spans="1:7">
      <c r="A461" s="251">
        <v>21401</v>
      </c>
      <c r="B461" s="396" t="s">
        <v>475</v>
      </c>
      <c r="C461" s="243">
        <f>SUM(C462:C468)</f>
        <v>4028</v>
      </c>
      <c r="D461" s="243">
        <f>SUM(D462:D468)</f>
        <v>1929</v>
      </c>
      <c r="E461" s="243">
        <f>SUM(E462:E468)</f>
        <v>2137</v>
      </c>
      <c r="F461" s="286">
        <f>IF(ISERROR(E461/C462),"",E461/C462)</f>
        <v>4.676</v>
      </c>
      <c r="G461" s="286">
        <f t="shared" si="43"/>
        <v>1.108</v>
      </c>
    </row>
    <row r="462" s="83" customFormat="1" ht="28" customHeight="1" spans="1:7">
      <c r="A462" s="251">
        <v>2140101</v>
      </c>
      <c r="B462" s="395" t="s">
        <v>102</v>
      </c>
      <c r="C462" s="290">
        <v>457</v>
      </c>
      <c r="D462" s="239">
        <v>462</v>
      </c>
      <c r="E462" s="239">
        <v>465</v>
      </c>
      <c r="F462" s="144">
        <f>IF(ISERROR(E462/C463),"",E462/C463)</f>
        <v>10.109</v>
      </c>
      <c r="G462" s="144">
        <f t="shared" si="43"/>
        <v>1.006</v>
      </c>
    </row>
    <row r="463" s="83" customFormat="1" ht="28" customHeight="1" spans="1:7">
      <c r="A463" s="251">
        <v>2140102</v>
      </c>
      <c r="B463" s="395" t="s">
        <v>103</v>
      </c>
      <c r="C463" s="290">
        <v>46</v>
      </c>
      <c r="D463" s="239">
        <v>35</v>
      </c>
      <c r="E463" s="239">
        <v>34</v>
      </c>
      <c r="F463" s="144">
        <f>IF(ISERROR(E463/C464),"",E463/C464)</f>
        <v>0.037</v>
      </c>
      <c r="G463" s="144">
        <f t="shared" si="43"/>
        <v>0.971</v>
      </c>
    </row>
    <row r="464" s="83" customFormat="1" ht="28" customHeight="1" spans="1:7">
      <c r="A464" s="251">
        <v>2140104</v>
      </c>
      <c r="B464" s="395" t="s">
        <v>476</v>
      </c>
      <c r="C464" s="239">
        <v>926</v>
      </c>
      <c r="D464" s="239">
        <v>703</v>
      </c>
      <c r="E464" s="239">
        <v>690</v>
      </c>
      <c r="F464" s="144">
        <f>IF(ISERROR(E464/C465),"",E464/C465)</f>
        <v>0.265</v>
      </c>
      <c r="G464" s="144">
        <f t="shared" si="43"/>
        <v>0.982</v>
      </c>
    </row>
    <row r="465" s="83" customFormat="1" ht="28" customHeight="1" spans="1:7">
      <c r="A465" s="251">
        <v>2140106</v>
      </c>
      <c r="B465" s="395" t="s">
        <v>477</v>
      </c>
      <c r="C465" s="239">
        <v>2599</v>
      </c>
      <c r="D465" s="239">
        <v>729</v>
      </c>
      <c r="E465" s="239">
        <v>948</v>
      </c>
      <c r="F465" s="144" t="str">
        <f>IF(ISERROR(E465/#REF!),"",E465/#REF!)</f>
        <v/>
      </c>
      <c r="G465" s="144">
        <f t="shared" si="43"/>
        <v>1.3</v>
      </c>
    </row>
    <row r="466" s="83" customFormat="1" ht="28" customHeight="1" spans="1:7">
      <c r="A466" s="251">
        <v>2140123</v>
      </c>
      <c r="B466" s="395" t="s">
        <v>478</v>
      </c>
      <c r="C466" s="290"/>
      <c r="D466" s="239"/>
      <c r="E466" s="239"/>
      <c r="F466" s="144" t="str">
        <f t="shared" ref="F466:F471" si="44">IF(ISERROR(E466/C466),"",E466/C466)</f>
        <v/>
      </c>
      <c r="G466" s="144" t="str">
        <f t="shared" si="43"/>
        <v/>
      </c>
    </row>
    <row r="467" s="83" customFormat="1" ht="28" customHeight="1" spans="1:7">
      <c r="A467" s="251">
        <v>2140199</v>
      </c>
      <c r="B467" s="395" t="s">
        <v>479</v>
      </c>
      <c r="C467" s="405"/>
      <c r="D467" s="239"/>
      <c r="E467" s="239"/>
      <c r="F467" s="144" t="str">
        <f t="shared" si="44"/>
        <v/>
      </c>
      <c r="G467" s="144" t="str">
        <f t="shared" si="43"/>
        <v/>
      </c>
    </row>
    <row r="468" s="83" customFormat="1" ht="28" customHeight="1" spans="1:7">
      <c r="A468" s="251">
        <v>2140112</v>
      </c>
      <c r="B468" s="395" t="s">
        <v>480</v>
      </c>
      <c r="C468" s="235"/>
      <c r="D468" s="235"/>
      <c r="E468" s="235"/>
      <c r="F468" s="144" t="str">
        <f t="shared" si="44"/>
        <v/>
      </c>
      <c r="G468" s="144" t="str">
        <f t="shared" si="43"/>
        <v/>
      </c>
    </row>
    <row r="469" s="83" customFormat="1" ht="28" customHeight="1" spans="1:7">
      <c r="A469" s="251">
        <v>21404</v>
      </c>
      <c r="B469" s="396" t="s">
        <v>481</v>
      </c>
      <c r="C469" s="243">
        <f>SUM(C470:C472)</f>
        <v>0</v>
      </c>
      <c r="D469" s="243">
        <v>0</v>
      </c>
      <c r="E469" s="243">
        <f>SUM(E470:E472)</f>
        <v>0</v>
      </c>
      <c r="F469" s="286" t="str">
        <f t="shared" si="44"/>
        <v/>
      </c>
      <c r="G469" s="286" t="str">
        <f t="shared" si="43"/>
        <v/>
      </c>
    </row>
    <row r="470" s="83" customFormat="1" ht="28" customHeight="1" spans="1:7">
      <c r="A470" s="251">
        <v>2140401</v>
      </c>
      <c r="B470" s="395" t="s">
        <v>482</v>
      </c>
      <c r="C470" s="243"/>
      <c r="D470" s="239"/>
      <c r="E470" s="239"/>
      <c r="F470" s="144" t="str">
        <f t="shared" si="44"/>
        <v/>
      </c>
      <c r="G470" s="144" t="str">
        <f t="shared" si="43"/>
        <v/>
      </c>
    </row>
    <row r="471" s="83" customFormat="1" ht="28" customHeight="1" spans="1:7">
      <c r="A471" s="251">
        <v>2140402</v>
      </c>
      <c r="B471" s="395" t="s">
        <v>483</v>
      </c>
      <c r="C471" s="290"/>
      <c r="D471" s="239"/>
      <c r="E471" s="239"/>
      <c r="F471" s="144" t="str">
        <f t="shared" si="44"/>
        <v/>
      </c>
      <c r="G471" s="144" t="str">
        <f t="shared" si="43"/>
        <v/>
      </c>
    </row>
    <row r="472" s="83" customFormat="1" ht="28" customHeight="1" spans="1:7">
      <c r="A472" s="251">
        <v>2140403</v>
      </c>
      <c r="B472" s="395" t="s">
        <v>484</v>
      </c>
      <c r="C472" s="290"/>
      <c r="D472" s="239"/>
      <c r="E472" s="239"/>
      <c r="F472" s="144" t="str">
        <f t="shared" ref="F472:F478" si="45">IF(ISERROR(E472/C472),"",E472/C472)</f>
        <v/>
      </c>
      <c r="G472" s="144" t="str">
        <f t="shared" ref="G472:G478" si="46">IF(ISERROR(E472/D472),"",E472/D472)</f>
        <v/>
      </c>
    </row>
    <row r="473" s="83" customFormat="1" ht="28" customHeight="1" spans="1:7">
      <c r="A473" s="251">
        <v>21406</v>
      </c>
      <c r="B473" s="307" t="s">
        <v>485</v>
      </c>
      <c r="C473" s="243">
        <f>SUM(C474:C476)</f>
        <v>4398</v>
      </c>
      <c r="D473" s="243">
        <f>SUM(D474:D476)</f>
        <v>3201</v>
      </c>
      <c r="E473" s="243">
        <f>SUM(E474:E476)</f>
        <v>3175</v>
      </c>
      <c r="F473" s="286">
        <f t="shared" si="45"/>
        <v>0.722</v>
      </c>
      <c r="G473" s="286">
        <f t="shared" si="46"/>
        <v>0.992</v>
      </c>
    </row>
    <row r="474" s="83" customFormat="1" ht="28" customHeight="1" spans="1:7">
      <c r="A474" s="251">
        <v>2140601</v>
      </c>
      <c r="B474" s="308" t="s">
        <v>486</v>
      </c>
      <c r="C474" s="232"/>
      <c r="D474" s="239"/>
      <c r="E474" s="239"/>
      <c r="F474" s="144" t="str">
        <f t="shared" si="45"/>
        <v/>
      </c>
      <c r="G474" s="144" t="str">
        <f t="shared" si="46"/>
        <v/>
      </c>
    </row>
    <row r="475" s="83" customFormat="1" ht="28" customHeight="1" spans="1:7">
      <c r="A475" s="251">
        <v>2140602</v>
      </c>
      <c r="B475" s="308" t="s">
        <v>487</v>
      </c>
      <c r="C475" s="239">
        <v>4398</v>
      </c>
      <c r="D475" s="274">
        <v>3201</v>
      </c>
      <c r="E475" s="239">
        <v>3175</v>
      </c>
      <c r="F475" s="144">
        <f t="shared" si="45"/>
        <v>0.722</v>
      </c>
      <c r="G475" s="144">
        <f t="shared" si="46"/>
        <v>0.992</v>
      </c>
    </row>
    <row r="476" s="83" customFormat="1" ht="28" customHeight="1" spans="1:7">
      <c r="A476" s="251">
        <v>2140699</v>
      </c>
      <c r="B476" s="308" t="s">
        <v>488</v>
      </c>
      <c r="C476" s="239"/>
      <c r="D476" s="274"/>
      <c r="E476" s="235"/>
      <c r="F476" s="144" t="str">
        <f t="shared" si="45"/>
        <v/>
      </c>
      <c r="G476" s="144" t="str">
        <f t="shared" si="46"/>
        <v/>
      </c>
    </row>
    <row r="477" s="83" customFormat="1" ht="28" customHeight="1" spans="1:7">
      <c r="A477" s="251">
        <v>21499</v>
      </c>
      <c r="B477" s="307" t="s">
        <v>489</v>
      </c>
      <c r="C477" s="243">
        <f>SUM(C478)</f>
        <v>699</v>
      </c>
      <c r="D477" s="243">
        <f>D478</f>
        <v>880</v>
      </c>
      <c r="E477" s="243">
        <f>E478</f>
        <v>897</v>
      </c>
      <c r="F477" s="286">
        <f t="shared" si="45"/>
        <v>1.283</v>
      </c>
      <c r="G477" s="286">
        <f t="shared" si="46"/>
        <v>1.019</v>
      </c>
    </row>
    <row r="478" s="83" customFormat="1" ht="28" customHeight="1" spans="1:7">
      <c r="A478" s="251">
        <v>2149901</v>
      </c>
      <c r="B478" s="308" t="s">
        <v>490</v>
      </c>
      <c r="C478" s="239">
        <v>699</v>
      </c>
      <c r="D478" s="274">
        <v>880</v>
      </c>
      <c r="E478" s="235">
        <v>897</v>
      </c>
      <c r="F478" s="286">
        <f t="shared" si="45"/>
        <v>1.283</v>
      </c>
      <c r="G478" s="286">
        <f t="shared" si="46"/>
        <v>1.019</v>
      </c>
    </row>
    <row r="479" s="83" customFormat="1" ht="28" customHeight="1" spans="1:7">
      <c r="A479" s="251">
        <v>215</v>
      </c>
      <c r="B479" s="231" t="s">
        <v>491</v>
      </c>
      <c r="C479" s="232">
        <f>SUM(C480,C485)</f>
        <v>219</v>
      </c>
      <c r="D479" s="232">
        <f>SUM(D480,D485)</f>
        <v>349</v>
      </c>
      <c r="E479" s="232">
        <f>SUM(E480,E485)</f>
        <v>364</v>
      </c>
      <c r="F479" s="286">
        <f t="shared" ref="F479:F520" si="47">IF(ISERROR(E479/C479),"",E479/C479)</f>
        <v>1.662</v>
      </c>
      <c r="G479" s="286">
        <f t="shared" ref="G479:G512" si="48">IF(ISERROR(E479/D479),"",E479/D479)</f>
        <v>1.043</v>
      </c>
    </row>
    <row r="480" s="83" customFormat="1" ht="28" customHeight="1" spans="1:7">
      <c r="A480" s="251">
        <v>21505</v>
      </c>
      <c r="B480" s="231" t="s">
        <v>492</v>
      </c>
      <c r="C480" s="243">
        <f>SUM(C481:C484)</f>
        <v>80</v>
      </c>
      <c r="D480" s="243">
        <f>SUM(D481:D484)</f>
        <v>266</v>
      </c>
      <c r="E480" s="243">
        <f>SUM(E481:E484)</f>
        <v>281</v>
      </c>
      <c r="F480" s="286">
        <f t="shared" si="47"/>
        <v>3.513</v>
      </c>
      <c r="G480" s="286">
        <f t="shared" si="48"/>
        <v>1.056</v>
      </c>
    </row>
    <row r="481" s="83" customFormat="1" ht="28" customHeight="1" spans="1:7">
      <c r="A481" s="251">
        <v>2150501</v>
      </c>
      <c r="B481" s="234" t="s">
        <v>493</v>
      </c>
      <c r="C481" s="239">
        <v>80</v>
      </c>
      <c r="D481" s="239">
        <v>266</v>
      </c>
      <c r="E481" s="239">
        <v>281</v>
      </c>
      <c r="F481" s="144">
        <f t="shared" si="47"/>
        <v>3.513</v>
      </c>
      <c r="G481" s="144">
        <f t="shared" si="48"/>
        <v>1.056</v>
      </c>
    </row>
    <row r="482" s="83" customFormat="1" ht="28" customHeight="1" spans="1:7">
      <c r="A482" s="251">
        <v>2150502</v>
      </c>
      <c r="B482" s="395" t="s">
        <v>103</v>
      </c>
      <c r="C482" s="290"/>
      <c r="D482" s="239"/>
      <c r="E482" s="239"/>
      <c r="F482" s="144" t="str">
        <f t="shared" si="47"/>
        <v/>
      </c>
      <c r="G482" s="144" t="str">
        <f t="shared" si="48"/>
        <v/>
      </c>
    </row>
    <row r="483" s="83" customFormat="1" ht="28" customHeight="1" spans="1:7">
      <c r="A483" s="251">
        <v>2150599</v>
      </c>
      <c r="B483" s="395" t="s">
        <v>494</v>
      </c>
      <c r="C483" s="290"/>
      <c r="D483" s="239"/>
      <c r="E483" s="239"/>
      <c r="F483" s="144" t="str">
        <f t="shared" si="47"/>
        <v/>
      </c>
      <c r="G483" s="144" t="str">
        <f t="shared" si="48"/>
        <v/>
      </c>
    </row>
    <row r="484" s="83" customFormat="1" ht="28" customHeight="1" spans="1:7">
      <c r="A484" s="251"/>
      <c r="B484" s="395" t="s">
        <v>495</v>
      </c>
      <c r="C484" s="243"/>
      <c r="D484" s="239"/>
      <c r="E484" s="239"/>
      <c r="F484" s="144" t="str">
        <f t="shared" si="47"/>
        <v/>
      </c>
      <c r="G484" s="144" t="str">
        <f t="shared" si="48"/>
        <v/>
      </c>
    </row>
    <row r="485" s="83" customFormat="1" ht="28" customHeight="1" spans="1:7">
      <c r="A485" s="251">
        <v>21508</v>
      </c>
      <c r="B485" s="396" t="s">
        <v>496</v>
      </c>
      <c r="C485" s="243">
        <f>SUM(C486:C486)</f>
        <v>139</v>
      </c>
      <c r="D485" s="243">
        <f>SUM(D486:D486)</f>
        <v>83</v>
      </c>
      <c r="E485" s="243">
        <f>SUM(E486:E486)</f>
        <v>83</v>
      </c>
      <c r="F485" s="286">
        <f t="shared" si="47"/>
        <v>0.597</v>
      </c>
      <c r="G485" s="286">
        <f t="shared" si="48"/>
        <v>1</v>
      </c>
    </row>
    <row r="486" s="83" customFormat="1" ht="28" customHeight="1" spans="1:7">
      <c r="A486" s="251">
        <v>2150805</v>
      </c>
      <c r="B486" s="395" t="s">
        <v>497</v>
      </c>
      <c r="C486" s="235">
        <v>139</v>
      </c>
      <c r="D486" s="239">
        <v>83</v>
      </c>
      <c r="E486" s="378">
        <v>83</v>
      </c>
      <c r="F486" s="144">
        <f t="shared" si="47"/>
        <v>0.597</v>
      </c>
      <c r="G486" s="144">
        <f t="shared" si="48"/>
        <v>1</v>
      </c>
    </row>
    <row r="487" s="83" customFormat="1" ht="28" customHeight="1" spans="1:7">
      <c r="A487" s="251">
        <v>216</v>
      </c>
      <c r="B487" s="396" t="s">
        <v>498</v>
      </c>
      <c r="C487" s="232">
        <f>SUM(C488+C494+C492)</f>
        <v>1083</v>
      </c>
      <c r="D487" s="232">
        <f>SUM(D488+D494+D492)</f>
        <v>304</v>
      </c>
      <c r="E487" s="232">
        <f>SUM(E488+E494+E492)</f>
        <v>308</v>
      </c>
      <c r="F487" s="286">
        <f t="shared" si="47"/>
        <v>0.284</v>
      </c>
      <c r="G487" s="286">
        <f t="shared" si="48"/>
        <v>1.013</v>
      </c>
    </row>
    <row r="488" s="83" customFormat="1" ht="28" customHeight="1" spans="1:7">
      <c r="A488" s="251">
        <v>21602</v>
      </c>
      <c r="B488" s="396" t="s">
        <v>499</v>
      </c>
      <c r="C488" s="243">
        <f>SUM(C489:C491)</f>
        <v>560</v>
      </c>
      <c r="D488" s="243">
        <f>SUM(D489:D491)</f>
        <v>301</v>
      </c>
      <c r="E488" s="243">
        <f>SUM(E489:E491)</f>
        <v>305</v>
      </c>
      <c r="F488" s="286">
        <f t="shared" si="47"/>
        <v>0.545</v>
      </c>
      <c r="G488" s="286">
        <f t="shared" si="48"/>
        <v>1.013</v>
      </c>
    </row>
    <row r="489" s="83" customFormat="1" ht="28" customHeight="1" spans="1:7">
      <c r="A489" s="251">
        <v>2160201</v>
      </c>
      <c r="B489" s="395" t="s">
        <v>102</v>
      </c>
      <c r="C489" s="290">
        <v>329</v>
      </c>
      <c r="D489" s="239">
        <v>258</v>
      </c>
      <c r="E489" s="239">
        <v>263</v>
      </c>
      <c r="F489" s="144">
        <f t="shared" si="47"/>
        <v>0.799</v>
      </c>
      <c r="G489" s="144">
        <f t="shared" si="48"/>
        <v>1.019</v>
      </c>
    </row>
    <row r="490" s="83" customFormat="1" ht="28" customHeight="1" spans="1:7">
      <c r="A490" s="251">
        <v>2160219</v>
      </c>
      <c r="B490" s="395" t="s">
        <v>500</v>
      </c>
      <c r="C490" s="290">
        <v>0</v>
      </c>
      <c r="D490" s="239"/>
      <c r="E490" s="239"/>
      <c r="F490" s="144" t="str">
        <f t="shared" si="47"/>
        <v/>
      </c>
      <c r="G490" s="144" t="str">
        <f t="shared" si="48"/>
        <v/>
      </c>
    </row>
    <row r="491" s="83" customFormat="1" ht="28" customHeight="1" spans="1:7">
      <c r="A491" s="251">
        <v>2160299</v>
      </c>
      <c r="B491" s="308" t="s">
        <v>501</v>
      </c>
      <c r="C491" s="235">
        <v>231</v>
      </c>
      <c r="D491" s="235">
        <v>43</v>
      </c>
      <c r="E491" s="235">
        <v>42</v>
      </c>
      <c r="F491" s="144">
        <f t="shared" si="47"/>
        <v>0.182</v>
      </c>
      <c r="G491" s="144">
        <f t="shared" si="48"/>
        <v>0.977</v>
      </c>
    </row>
    <row r="492" s="83" customFormat="1" ht="28" customHeight="1" spans="1:7">
      <c r="A492" s="251">
        <v>21606</v>
      </c>
      <c r="B492" s="307" t="s">
        <v>502</v>
      </c>
      <c r="C492" s="290"/>
      <c r="D492" s="290"/>
      <c r="E492" s="232">
        <f>SUM(E493:E493)</f>
        <v>0</v>
      </c>
      <c r="F492" s="286" t="str">
        <f t="shared" si="47"/>
        <v/>
      </c>
      <c r="G492" s="286" t="str">
        <f t="shared" si="48"/>
        <v/>
      </c>
    </row>
    <row r="493" s="83" customFormat="1" ht="28" customHeight="1" spans="1:7">
      <c r="A493" s="251">
        <v>2160699</v>
      </c>
      <c r="B493" s="308" t="s">
        <v>503</v>
      </c>
      <c r="C493" s="290"/>
      <c r="D493" s="235"/>
      <c r="E493" s="235"/>
      <c r="F493" s="144" t="str">
        <f t="shared" si="47"/>
        <v/>
      </c>
      <c r="G493" s="144" t="str">
        <f t="shared" si="48"/>
        <v/>
      </c>
    </row>
    <row r="494" s="83" customFormat="1" ht="28" customHeight="1" spans="1:7">
      <c r="A494" s="251">
        <v>21699</v>
      </c>
      <c r="B494" s="305" t="s">
        <v>504</v>
      </c>
      <c r="C494" s="243">
        <f>SUM(C495)</f>
        <v>523</v>
      </c>
      <c r="D494" s="243">
        <f>SUM(D495)</f>
        <v>3</v>
      </c>
      <c r="E494" s="243">
        <f>SUM(E495:E495)</f>
        <v>3</v>
      </c>
      <c r="F494" s="286">
        <f t="shared" si="47"/>
        <v>0.006</v>
      </c>
      <c r="G494" s="286">
        <f t="shared" si="48"/>
        <v>1</v>
      </c>
    </row>
    <row r="495" s="83" customFormat="1" ht="28" customHeight="1" spans="1:7">
      <c r="A495" s="251">
        <v>2169999</v>
      </c>
      <c r="B495" s="306" t="s">
        <v>505</v>
      </c>
      <c r="C495" s="239">
        <v>523</v>
      </c>
      <c r="D495" s="239">
        <v>3</v>
      </c>
      <c r="E495" s="239">
        <v>3</v>
      </c>
      <c r="F495" s="144">
        <f t="shared" si="47"/>
        <v>0.006</v>
      </c>
      <c r="G495" s="144">
        <f t="shared" si="48"/>
        <v>1</v>
      </c>
    </row>
    <row r="496" s="83" customFormat="1" ht="28" customHeight="1" spans="1:7">
      <c r="A496" s="251">
        <v>217</v>
      </c>
      <c r="B496" s="305" t="s">
        <v>506</v>
      </c>
      <c r="C496" s="243">
        <f>SUM(C497:C497)</f>
        <v>0</v>
      </c>
      <c r="D496" s="243">
        <v>0</v>
      </c>
      <c r="E496" s="243">
        <f>SUM(E497:E497)</f>
        <v>0</v>
      </c>
      <c r="F496" s="286" t="str">
        <f t="shared" si="47"/>
        <v/>
      </c>
      <c r="G496" s="286" t="str">
        <f t="shared" si="48"/>
        <v/>
      </c>
    </row>
    <row r="497" s="83" customFormat="1" ht="28" customHeight="1" spans="1:7">
      <c r="A497" s="251">
        <v>2179902</v>
      </c>
      <c r="B497" s="306" t="s">
        <v>507</v>
      </c>
      <c r="C497" s="235"/>
      <c r="D497" s="239"/>
      <c r="E497" s="239"/>
      <c r="F497" s="144" t="str">
        <f t="shared" si="47"/>
        <v/>
      </c>
      <c r="G497" s="144" t="str">
        <f t="shared" si="48"/>
        <v/>
      </c>
    </row>
    <row r="498" s="83" customFormat="1" ht="28" customHeight="1" spans="1:7">
      <c r="A498" s="251">
        <v>220</v>
      </c>
      <c r="B498" s="231" t="s">
        <v>508</v>
      </c>
      <c r="C498" s="232">
        <f>SUM(C499,C506)</f>
        <v>1243</v>
      </c>
      <c r="D498" s="232">
        <f>SUM(D499,D506)</f>
        <v>1086</v>
      </c>
      <c r="E498" s="232">
        <f>SUM(E499,E506,E511)</f>
        <v>1138</v>
      </c>
      <c r="F498" s="286">
        <f t="shared" si="47"/>
        <v>0.916</v>
      </c>
      <c r="G498" s="286">
        <f t="shared" si="48"/>
        <v>1.048</v>
      </c>
    </row>
    <row r="499" s="83" customFormat="1" ht="28" customHeight="1" spans="1:7">
      <c r="A499" s="251">
        <v>22001</v>
      </c>
      <c r="B499" s="305" t="s">
        <v>509</v>
      </c>
      <c r="C499" s="243">
        <f>SUM(C500:C505)</f>
        <v>1089</v>
      </c>
      <c r="D499" s="243">
        <f>SUM(D500:D505)</f>
        <v>856</v>
      </c>
      <c r="E499" s="243">
        <f>SUM(E500:E505)</f>
        <v>948</v>
      </c>
      <c r="F499" s="286">
        <f t="shared" si="47"/>
        <v>0.871</v>
      </c>
      <c r="G499" s="286">
        <f t="shared" si="48"/>
        <v>1.107</v>
      </c>
    </row>
    <row r="500" s="83" customFormat="1" ht="28" customHeight="1" spans="1:7">
      <c r="A500" s="251">
        <v>2200101</v>
      </c>
      <c r="B500" s="306" t="s">
        <v>102</v>
      </c>
      <c r="C500" s="235">
        <v>1083</v>
      </c>
      <c r="D500" s="239">
        <v>800</v>
      </c>
      <c r="E500" s="239">
        <v>896</v>
      </c>
      <c r="F500" s="144">
        <f t="shared" si="47"/>
        <v>0.827</v>
      </c>
      <c r="G500" s="144">
        <f t="shared" si="48"/>
        <v>1.12</v>
      </c>
    </row>
    <row r="501" s="83" customFormat="1" ht="28" customHeight="1" spans="1:7">
      <c r="A501" s="251">
        <v>2200102</v>
      </c>
      <c r="B501" s="395" t="s">
        <v>103</v>
      </c>
      <c r="C501" s="387"/>
      <c r="D501" s="239">
        <v>40</v>
      </c>
      <c r="E501" s="239">
        <v>37</v>
      </c>
      <c r="F501" s="144">
        <f>IF(ISERROR(E501/C504),"",E501/C504)</f>
        <v>6.167</v>
      </c>
      <c r="G501" s="144">
        <f t="shared" si="48"/>
        <v>0.925</v>
      </c>
    </row>
    <row r="502" s="83" customFormat="1" ht="28" customHeight="1" spans="1:7">
      <c r="A502" s="251">
        <v>2200104</v>
      </c>
      <c r="B502" s="306" t="s">
        <v>510</v>
      </c>
      <c r="C502" s="232"/>
      <c r="D502" s="239"/>
      <c r="E502" s="239"/>
      <c r="F502" s="144" t="str">
        <f t="shared" si="47"/>
        <v/>
      </c>
      <c r="G502" s="144" t="str">
        <f t="shared" si="48"/>
        <v/>
      </c>
    </row>
    <row r="503" s="83" customFormat="1" ht="28" customHeight="1" spans="1:7">
      <c r="A503" s="251">
        <v>2200109</v>
      </c>
      <c r="B503" s="395" t="s">
        <v>511</v>
      </c>
      <c r="C503" s="235"/>
      <c r="D503" s="239"/>
      <c r="E503" s="239"/>
      <c r="F503" s="144" t="str">
        <f t="shared" si="47"/>
        <v/>
      </c>
      <c r="G503" s="144" t="str">
        <f t="shared" si="48"/>
        <v/>
      </c>
    </row>
    <row r="504" s="83" customFormat="1" ht="28" customHeight="1" spans="1:7">
      <c r="A504" s="251">
        <v>2200199</v>
      </c>
      <c r="B504" s="234" t="s">
        <v>512</v>
      </c>
      <c r="C504" s="290">
        <v>6</v>
      </c>
      <c r="D504" s="235">
        <v>16</v>
      </c>
      <c r="E504" s="235">
        <v>15</v>
      </c>
      <c r="F504" s="144" t="str">
        <f>IF(ISERROR(E504/#REF!),"",E504/#REF!)</f>
        <v/>
      </c>
      <c r="G504" s="144">
        <f t="shared" si="48"/>
        <v>0.938</v>
      </c>
    </row>
    <row r="505" s="83" customFormat="1" ht="28" customHeight="1" spans="1:7">
      <c r="A505" s="251">
        <v>2200106</v>
      </c>
      <c r="B505" s="395" t="s">
        <v>513</v>
      </c>
      <c r="C505" s="235"/>
      <c r="D505" s="239"/>
      <c r="E505" s="239"/>
      <c r="F505" s="144" t="str">
        <f t="shared" si="47"/>
        <v/>
      </c>
      <c r="G505" s="144" t="str">
        <f t="shared" si="48"/>
        <v/>
      </c>
    </row>
    <row r="506" s="83" customFormat="1" ht="28" customHeight="1" spans="1:7">
      <c r="A506" s="251">
        <v>22005</v>
      </c>
      <c r="B506" s="396" t="s">
        <v>514</v>
      </c>
      <c r="C506" s="243">
        <f>SUM(C507:C510)</f>
        <v>154</v>
      </c>
      <c r="D506" s="243">
        <f>SUM(D507:D510)</f>
        <v>230</v>
      </c>
      <c r="E506" s="243">
        <f>SUM(E507:E510)</f>
        <v>227</v>
      </c>
      <c r="F506" s="286">
        <f t="shared" si="47"/>
        <v>1.474</v>
      </c>
      <c r="G506" s="286">
        <f t="shared" si="48"/>
        <v>0.987</v>
      </c>
    </row>
    <row r="507" s="83" customFormat="1" ht="28" customHeight="1" spans="1:7">
      <c r="A507" s="251">
        <v>2200509</v>
      </c>
      <c r="B507" s="234" t="s">
        <v>515</v>
      </c>
      <c r="C507" s="235">
        <v>154</v>
      </c>
      <c r="D507" s="239">
        <v>155</v>
      </c>
      <c r="E507" s="239">
        <v>156</v>
      </c>
      <c r="F507" s="144">
        <f t="shared" si="47"/>
        <v>1.013</v>
      </c>
      <c r="G507" s="144">
        <f t="shared" si="48"/>
        <v>1.006</v>
      </c>
    </row>
    <row r="508" s="83" customFormat="1" ht="28" customHeight="1" spans="1:7">
      <c r="A508" s="251">
        <v>2200510</v>
      </c>
      <c r="B508" s="234" t="s">
        <v>516</v>
      </c>
      <c r="C508" s="235"/>
      <c r="D508" s="239">
        <v>75</v>
      </c>
      <c r="E508" s="239">
        <v>71</v>
      </c>
      <c r="F508" s="144" t="str">
        <f t="shared" si="47"/>
        <v/>
      </c>
      <c r="G508" s="144">
        <f t="shared" si="48"/>
        <v>0.947</v>
      </c>
    </row>
    <row r="509" s="83" customFormat="1" ht="28" customHeight="1" spans="1:7">
      <c r="A509" s="251">
        <v>2200511</v>
      </c>
      <c r="B509" s="234" t="s">
        <v>517</v>
      </c>
      <c r="C509" s="232"/>
      <c r="D509" s="239"/>
      <c r="E509" s="239"/>
      <c r="F509" s="144" t="str">
        <f t="shared" si="47"/>
        <v/>
      </c>
      <c r="G509" s="144" t="str">
        <f t="shared" si="48"/>
        <v/>
      </c>
    </row>
    <row r="510" s="83" customFormat="1" ht="28" customHeight="1" spans="1:7">
      <c r="A510" s="251">
        <v>2200599</v>
      </c>
      <c r="B510" s="234" t="s">
        <v>518</v>
      </c>
      <c r="C510" s="235"/>
      <c r="D510" s="235"/>
      <c r="E510" s="235"/>
      <c r="F510" s="144" t="str">
        <f t="shared" si="47"/>
        <v/>
      </c>
      <c r="G510" s="144" t="str">
        <f t="shared" si="48"/>
        <v/>
      </c>
    </row>
    <row r="511" s="83" customFormat="1" ht="28" customHeight="1" spans="1:7">
      <c r="A511" s="293">
        <v>22099</v>
      </c>
      <c r="B511" s="231" t="s">
        <v>519</v>
      </c>
      <c r="C511" s="232"/>
      <c r="D511" s="232"/>
      <c r="E511" s="232">
        <f>SUM(E512)</f>
        <v>-37</v>
      </c>
      <c r="F511" s="144" t="str">
        <f t="shared" si="47"/>
        <v/>
      </c>
      <c r="G511" s="144" t="str">
        <f t="shared" si="48"/>
        <v/>
      </c>
    </row>
    <row r="512" s="83" customFormat="1" ht="28" customHeight="1" spans="1:7">
      <c r="A512" s="251">
        <v>2209999</v>
      </c>
      <c r="B512" s="234" t="s">
        <v>520</v>
      </c>
      <c r="C512" s="235"/>
      <c r="D512" s="235"/>
      <c r="E512" s="235">
        <v>-37</v>
      </c>
      <c r="F512" s="144" t="str">
        <f t="shared" si="47"/>
        <v/>
      </c>
      <c r="G512" s="144" t="str">
        <f t="shared" si="48"/>
        <v/>
      </c>
    </row>
    <row r="513" s="83" customFormat="1" ht="28" customHeight="1" spans="1:7">
      <c r="A513" s="251">
        <v>221</v>
      </c>
      <c r="B513" s="396" t="s">
        <v>521</v>
      </c>
      <c r="C513" s="243">
        <f>SUM(C514,C519)</f>
        <v>8312</v>
      </c>
      <c r="D513" s="243">
        <f>SUM(D514,D519)</f>
        <v>7467</v>
      </c>
      <c r="E513" s="243">
        <f>SUM(E514,E519)</f>
        <v>7403</v>
      </c>
      <c r="F513" s="286">
        <f t="shared" ref="F513:F523" si="49">IF(ISERROR(E513/C513),"",E513/C513)</f>
        <v>0.891</v>
      </c>
      <c r="G513" s="286">
        <f t="shared" ref="G513:G546" si="50">IF(ISERROR(E513/D513),"",E513/D513)</f>
        <v>0.991</v>
      </c>
    </row>
    <row r="514" s="83" customFormat="1" ht="28" customHeight="1" spans="1:7">
      <c r="A514" s="251">
        <v>22101</v>
      </c>
      <c r="B514" s="396" t="s">
        <v>522</v>
      </c>
      <c r="C514" s="232">
        <f>SUM(C515:C518)</f>
        <v>1453</v>
      </c>
      <c r="D514" s="232">
        <f>SUM(D515:D518)</f>
        <v>782</v>
      </c>
      <c r="E514" s="232">
        <f>SUM(E515:E518)</f>
        <v>715</v>
      </c>
      <c r="F514" s="286">
        <f t="shared" si="49"/>
        <v>0.492</v>
      </c>
      <c r="G514" s="286">
        <f t="shared" si="50"/>
        <v>0.914</v>
      </c>
    </row>
    <row r="515" s="83" customFormat="1" ht="28" customHeight="1" spans="1:7">
      <c r="A515" s="251">
        <v>2210105</v>
      </c>
      <c r="B515" s="395" t="s">
        <v>523</v>
      </c>
      <c r="C515" s="235">
        <v>688</v>
      </c>
      <c r="D515" s="239">
        <v>412</v>
      </c>
      <c r="E515" s="239">
        <v>356</v>
      </c>
      <c r="F515" s="144">
        <f t="shared" si="49"/>
        <v>0.517</v>
      </c>
      <c r="G515" s="144">
        <f t="shared" si="50"/>
        <v>0.864</v>
      </c>
    </row>
    <row r="516" s="83" customFormat="1" ht="28" customHeight="1" spans="1:7">
      <c r="A516" s="251">
        <v>2210106</v>
      </c>
      <c r="B516" s="395" t="s">
        <v>524</v>
      </c>
      <c r="C516" s="235">
        <v>600</v>
      </c>
      <c r="D516" s="239">
        <v>90</v>
      </c>
      <c r="E516" s="239">
        <v>85</v>
      </c>
      <c r="F516" s="144">
        <f t="shared" si="49"/>
        <v>0.142</v>
      </c>
      <c r="G516" s="144">
        <f t="shared" si="50"/>
        <v>0.944</v>
      </c>
    </row>
    <row r="517" s="83" customFormat="1" ht="28" customHeight="1" spans="1:7">
      <c r="A517" s="251">
        <v>2210108</v>
      </c>
      <c r="B517" s="395" t="s">
        <v>525</v>
      </c>
      <c r="C517" s="235">
        <v>165</v>
      </c>
      <c r="D517" s="239">
        <v>280</v>
      </c>
      <c r="E517" s="239">
        <v>278</v>
      </c>
      <c r="F517" s="144">
        <f t="shared" si="49"/>
        <v>1.685</v>
      </c>
      <c r="G517" s="144">
        <f t="shared" si="50"/>
        <v>0.993</v>
      </c>
    </row>
    <row r="518" s="83" customFormat="1" ht="28" customHeight="1" spans="1:7">
      <c r="A518" s="251">
        <v>2210199</v>
      </c>
      <c r="B518" s="234" t="s">
        <v>526</v>
      </c>
      <c r="C518" s="232"/>
      <c r="D518" s="239"/>
      <c r="E518" s="239">
        <v>-4</v>
      </c>
      <c r="F518" s="144" t="str">
        <f t="shared" si="49"/>
        <v/>
      </c>
      <c r="G518" s="144" t="str">
        <f t="shared" si="50"/>
        <v/>
      </c>
    </row>
    <row r="519" s="83" customFormat="1" ht="28" customHeight="1" spans="1:7">
      <c r="A519" s="251">
        <v>22102</v>
      </c>
      <c r="B519" s="396" t="s">
        <v>527</v>
      </c>
      <c r="C519" s="243">
        <f>SUM(C520:C520)</f>
        <v>6859</v>
      </c>
      <c r="D519" s="243">
        <f>SUM(D520:D520)</f>
        <v>6685</v>
      </c>
      <c r="E519" s="243">
        <f>SUM(E520:E520)</f>
        <v>6688</v>
      </c>
      <c r="F519" s="286">
        <f t="shared" si="49"/>
        <v>0.975</v>
      </c>
      <c r="G519" s="286">
        <f t="shared" si="50"/>
        <v>1</v>
      </c>
    </row>
    <row r="520" s="83" customFormat="1" ht="28" customHeight="1" spans="1:7">
      <c r="A520" s="251">
        <v>2210201</v>
      </c>
      <c r="B520" s="395" t="s">
        <v>528</v>
      </c>
      <c r="C520" s="235">
        <v>6859</v>
      </c>
      <c r="D520" s="235">
        <v>6685</v>
      </c>
      <c r="E520" s="235">
        <v>6688</v>
      </c>
      <c r="F520" s="144">
        <f t="shared" si="49"/>
        <v>0.975</v>
      </c>
      <c r="G520" s="144">
        <f t="shared" si="50"/>
        <v>1</v>
      </c>
    </row>
    <row r="521" s="83" customFormat="1" ht="28" customHeight="1" spans="1:7">
      <c r="A521" s="251">
        <v>222</v>
      </c>
      <c r="B521" s="307" t="s">
        <v>529</v>
      </c>
      <c r="C521" s="243">
        <f>SUM(C522,C526)</f>
        <v>395</v>
      </c>
      <c r="D521" s="243">
        <f>SUM(D522,D526)</f>
        <v>127</v>
      </c>
      <c r="E521" s="243">
        <f>SUM(E522,E526)</f>
        <v>127</v>
      </c>
      <c r="F521" s="286">
        <f t="shared" si="49"/>
        <v>0.322</v>
      </c>
      <c r="G521" s="286">
        <f t="shared" si="50"/>
        <v>1</v>
      </c>
    </row>
    <row r="522" s="83" customFormat="1" ht="28" customHeight="1" spans="1:7">
      <c r="A522" s="251">
        <v>22201</v>
      </c>
      <c r="B522" s="307" t="s">
        <v>530</v>
      </c>
      <c r="C522" s="243">
        <f>SUM(C523:C525)</f>
        <v>395</v>
      </c>
      <c r="D522" s="243">
        <f>SUM(D523:D525)</f>
        <v>127</v>
      </c>
      <c r="E522" s="243">
        <f>SUM(E523:E525)</f>
        <v>127</v>
      </c>
      <c r="F522" s="286">
        <f t="shared" si="49"/>
        <v>0.322</v>
      </c>
      <c r="G522" s="286">
        <f t="shared" si="50"/>
        <v>1</v>
      </c>
    </row>
    <row r="523" s="83" customFormat="1" ht="28" customHeight="1" spans="1:7">
      <c r="A523" s="251">
        <v>2220115</v>
      </c>
      <c r="B523" s="308" t="s">
        <v>531</v>
      </c>
      <c r="C523" s="235">
        <v>325</v>
      </c>
      <c r="D523" s="239">
        <v>127</v>
      </c>
      <c r="E523" s="239">
        <v>127</v>
      </c>
      <c r="F523" s="144">
        <f t="shared" si="49"/>
        <v>0.391</v>
      </c>
      <c r="G523" s="144">
        <f t="shared" si="50"/>
        <v>1</v>
      </c>
    </row>
    <row r="524" s="83" customFormat="1" ht="28" customHeight="1" spans="1:7">
      <c r="A524" s="251">
        <v>2220102</v>
      </c>
      <c r="B524" s="308" t="s">
        <v>103</v>
      </c>
      <c r="C524" s="235">
        <v>70</v>
      </c>
      <c r="D524" s="239"/>
      <c r="E524" s="239"/>
      <c r="F524" s="144"/>
      <c r="G524" s="144"/>
    </row>
    <row r="525" s="83" customFormat="1" ht="28" customHeight="1" spans="1:7">
      <c r="A525" s="251">
        <v>2220112</v>
      </c>
      <c r="B525" s="308" t="s">
        <v>532</v>
      </c>
      <c r="C525" s="235"/>
      <c r="D525" s="239"/>
      <c r="E525" s="239"/>
      <c r="F525" s="144" t="str">
        <f t="shared" ref="F525:F561" si="51">IF(ISERROR(E525/C525),"",E525/C525)</f>
        <v/>
      </c>
      <c r="G525" s="144" t="str">
        <f t="shared" ref="G525:G550" si="52">IF(ISERROR(E525/D525),"",E525/D525)</f>
        <v/>
      </c>
    </row>
    <row r="526" s="83" customFormat="1" ht="28" customHeight="1" spans="1:7">
      <c r="A526" s="251">
        <v>22204</v>
      </c>
      <c r="B526" s="305" t="s">
        <v>533</v>
      </c>
      <c r="C526" s="239"/>
      <c r="D526" s="243">
        <v>0</v>
      </c>
      <c r="E526" s="243">
        <f>SUM(E527)</f>
        <v>0</v>
      </c>
      <c r="F526" s="286" t="str">
        <f t="shared" si="51"/>
        <v/>
      </c>
      <c r="G526" s="286" t="str">
        <f t="shared" si="52"/>
        <v/>
      </c>
    </row>
    <row r="527" s="83" customFormat="1" ht="28" customHeight="1" spans="1:7">
      <c r="A527" s="251">
        <v>2220403</v>
      </c>
      <c r="B527" s="306" t="s">
        <v>534</v>
      </c>
      <c r="C527" s="232"/>
      <c r="D527" s="239"/>
      <c r="E527" s="239"/>
      <c r="F527" s="144" t="str">
        <f t="shared" si="51"/>
        <v/>
      </c>
      <c r="G527" s="144" t="str">
        <f t="shared" si="52"/>
        <v/>
      </c>
    </row>
    <row r="528" s="83" customFormat="1" ht="28" customHeight="1" spans="1:7">
      <c r="A528" s="251">
        <v>224</v>
      </c>
      <c r="B528" s="305" t="s">
        <v>535</v>
      </c>
      <c r="C528" s="232">
        <f>SUM(C529,C533,C536,C538,C542,C546,C548)</f>
        <v>2616</v>
      </c>
      <c r="D528" s="232">
        <f>SUM(D529,D533,D536,D538,D542,D546,D548)</f>
        <v>2737</v>
      </c>
      <c r="E528" s="232">
        <f>SUM(E529,E533,E536,E538,E542,E546,E548)</f>
        <v>2810</v>
      </c>
      <c r="F528" s="286">
        <f t="shared" si="51"/>
        <v>1.074</v>
      </c>
      <c r="G528" s="286">
        <f t="shared" si="52"/>
        <v>1.027</v>
      </c>
    </row>
    <row r="529" s="83" customFormat="1" ht="28" customHeight="1" spans="1:7">
      <c r="A529" s="251">
        <v>22401</v>
      </c>
      <c r="B529" s="305" t="s">
        <v>536</v>
      </c>
      <c r="C529" s="232">
        <f>SUM(C530:C532)</f>
        <v>479</v>
      </c>
      <c r="D529" s="232">
        <f>SUM(D530:D532)</f>
        <v>380</v>
      </c>
      <c r="E529" s="232">
        <f>SUM(E530:E532)</f>
        <v>386</v>
      </c>
      <c r="F529" s="286">
        <f t="shared" si="51"/>
        <v>0.806</v>
      </c>
      <c r="G529" s="286">
        <f t="shared" si="52"/>
        <v>1.016</v>
      </c>
    </row>
    <row r="530" s="83" customFormat="1" ht="28" customHeight="1" spans="1:7">
      <c r="A530" s="251">
        <v>2240101</v>
      </c>
      <c r="B530" s="306" t="s">
        <v>102</v>
      </c>
      <c r="C530" s="274">
        <v>348</v>
      </c>
      <c r="D530" s="235">
        <v>340</v>
      </c>
      <c r="E530" s="235">
        <v>347</v>
      </c>
      <c r="F530" s="144">
        <f t="shared" si="51"/>
        <v>0.997</v>
      </c>
      <c r="G530" s="144">
        <f t="shared" si="52"/>
        <v>1.021</v>
      </c>
    </row>
    <row r="531" s="83" customFormat="1" ht="28" customHeight="1" spans="1:7">
      <c r="A531" s="251">
        <v>2240102</v>
      </c>
      <c r="B531" s="306" t="s">
        <v>103</v>
      </c>
      <c r="C531" s="274">
        <v>122</v>
      </c>
      <c r="D531" s="239">
        <v>39</v>
      </c>
      <c r="E531" s="239">
        <v>38</v>
      </c>
      <c r="F531" s="144">
        <f t="shared" si="51"/>
        <v>0.311</v>
      </c>
      <c r="G531" s="144">
        <f t="shared" si="52"/>
        <v>0.974</v>
      </c>
    </row>
    <row r="532" s="83" customFormat="1" ht="28" customHeight="1" spans="1:7">
      <c r="A532" s="251">
        <v>2240106</v>
      </c>
      <c r="B532" s="306" t="s">
        <v>537</v>
      </c>
      <c r="C532" s="274">
        <v>9</v>
      </c>
      <c r="D532" s="239">
        <v>1</v>
      </c>
      <c r="E532" s="239">
        <v>1</v>
      </c>
      <c r="F532" s="144">
        <f t="shared" si="51"/>
        <v>0.111</v>
      </c>
      <c r="G532" s="144">
        <f t="shared" si="52"/>
        <v>1</v>
      </c>
    </row>
    <row r="533" s="83" customFormat="1" ht="28" customHeight="1" spans="1:7">
      <c r="A533" s="251">
        <v>22402</v>
      </c>
      <c r="B533" s="305" t="s">
        <v>538</v>
      </c>
      <c r="C533" s="243">
        <f>SUM(C534:C535)</f>
        <v>862</v>
      </c>
      <c r="D533" s="243">
        <f>SUM(D534:D535)</f>
        <v>857</v>
      </c>
      <c r="E533" s="243">
        <f>SUM(E534:E535)</f>
        <v>856</v>
      </c>
      <c r="F533" s="286">
        <f t="shared" si="51"/>
        <v>0.993</v>
      </c>
      <c r="G533" s="286">
        <f t="shared" si="52"/>
        <v>0.999</v>
      </c>
    </row>
    <row r="534" s="83" customFormat="1" ht="28" customHeight="1" spans="1:7">
      <c r="A534" s="251">
        <v>2240201</v>
      </c>
      <c r="B534" s="306" t="s">
        <v>102</v>
      </c>
      <c r="C534" s="274">
        <v>93</v>
      </c>
      <c r="D534" s="239">
        <v>87</v>
      </c>
      <c r="E534" s="235">
        <v>87</v>
      </c>
      <c r="F534" s="144">
        <f t="shared" si="51"/>
        <v>0.935</v>
      </c>
      <c r="G534" s="144">
        <f t="shared" si="52"/>
        <v>1</v>
      </c>
    </row>
    <row r="535" s="83" customFormat="1" ht="28" customHeight="1" spans="1:7">
      <c r="A535" s="251">
        <v>2240204</v>
      </c>
      <c r="B535" s="306" t="s">
        <v>539</v>
      </c>
      <c r="C535" s="235">
        <v>769</v>
      </c>
      <c r="D535" s="235">
        <v>770</v>
      </c>
      <c r="E535" s="235">
        <v>769</v>
      </c>
      <c r="F535" s="144">
        <f t="shared" si="51"/>
        <v>1</v>
      </c>
      <c r="G535" s="144">
        <f t="shared" si="52"/>
        <v>0.999</v>
      </c>
    </row>
    <row r="536" s="83" customFormat="1" ht="28" customHeight="1" spans="1:7">
      <c r="A536" s="251">
        <v>22403</v>
      </c>
      <c r="B536" s="305" t="s">
        <v>540</v>
      </c>
      <c r="C536" s="243">
        <f>SUM(C537:C537)</f>
        <v>0</v>
      </c>
      <c r="D536" s="243">
        <v>0</v>
      </c>
      <c r="E536" s="243">
        <f>SUM(E537:E537)</f>
        <v>0</v>
      </c>
      <c r="F536" s="286" t="str">
        <f t="shared" si="51"/>
        <v/>
      </c>
      <c r="G536" s="286" t="str">
        <f t="shared" si="52"/>
        <v/>
      </c>
    </row>
    <row r="537" s="83" customFormat="1" ht="28" customHeight="1" spans="1:7">
      <c r="A537" s="251">
        <v>2240304</v>
      </c>
      <c r="B537" s="306" t="s">
        <v>541</v>
      </c>
      <c r="C537" s="239"/>
      <c r="D537" s="239"/>
      <c r="E537" s="239"/>
      <c r="F537" s="144" t="str">
        <f t="shared" si="51"/>
        <v/>
      </c>
      <c r="G537" s="144" t="str">
        <f t="shared" si="52"/>
        <v/>
      </c>
    </row>
    <row r="538" s="83" customFormat="1" ht="28" customHeight="1" spans="1:7">
      <c r="A538" s="251">
        <v>22405</v>
      </c>
      <c r="B538" s="305" t="s">
        <v>542</v>
      </c>
      <c r="C538" s="243">
        <f>SUM(C539:C541)</f>
        <v>117</v>
      </c>
      <c r="D538" s="243">
        <f>SUM(D539:D541)</f>
        <v>109</v>
      </c>
      <c r="E538" s="243">
        <f>SUM(E539:E541)</f>
        <v>109</v>
      </c>
      <c r="F538" s="286">
        <f t="shared" si="51"/>
        <v>0.932</v>
      </c>
      <c r="G538" s="286">
        <f t="shared" si="52"/>
        <v>1</v>
      </c>
    </row>
    <row r="539" s="83" customFormat="1" ht="28" customHeight="1" spans="1:7">
      <c r="A539" s="251">
        <v>2240505</v>
      </c>
      <c r="B539" s="306" t="s">
        <v>543</v>
      </c>
      <c r="C539" s="235">
        <v>5</v>
      </c>
      <c r="D539" s="235"/>
      <c r="E539" s="235"/>
      <c r="F539" s="144">
        <f t="shared" si="51"/>
        <v>0</v>
      </c>
      <c r="G539" s="144" t="str">
        <f t="shared" si="52"/>
        <v/>
      </c>
    </row>
    <row r="540" s="83" customFormat="1" ht="28" customHeight="1" spans="1:7">
      <c r="A540" s="251">
        <v>2240507</v>
      </c>
      <c r="B540" s="306" t="s">
        <v>544</v>
      </c>
      <c r="C540" s="235"/>
      <c r="D540" s="235"/>
      <c r="E540" s="235"/>
      <c r="F540" s="144" t="str">
        <f t="shared" si="51"/>
        <v/>
      </c>
      <c r="G540" s="144" t="str">
        <f t="shared" si="52"/>
        <v/>
      </c>
    </row>
    <row r="541" s="83" customFormat="1" ht="28" customHeight="1" spans="1:7">
      <c r="A541" s="251">
        <v>2240550</v>
      </c>
      <c r="B541" s="306" t="s">
        <v>545</v>
      </c>
      <c r="C541" s="235">
        <v>112</v>
      </c>
      <c r="D541" s="239">
        <v>109</v>
      </c>
      <c r="E541" s="235">
        <v>109</v>
      </c>
      <c r="F541" s="144">
        <f t="shared" si="51"/>
        <v>0.973</v>
      </c>
      <c r="G541" s="144">
        <f t="shared" si="52"/>
        <v>1</v>
      </c>
    </row>
    <row r="542" s="83" customFormat="1" ht="28" customHeight="1" spans="1:7">
      <c r="A542" s="251">
        <v>22406</v>
      </c>
      <c r="B542" s="305" t="s">
        <v>546</v>
      </c>
      <c r="C542" s="232">
        <f>SUM(C543:C545)</f>
        <v>794</v>
      </c>
      <c r="D542" s="232">
        <f>SUM(D543:D545)</f>
        <v>993</v>
      </c>
      <c r="E542" s="232">
        <f>SUM(E543:E545)</f>
        <v>1005</v>
      </c>
      <c r="F542" s="286">
        <f t="shared" si="51"/>
        <v>1.266</v>
      </c>
      <c r="G542" s="286">
        <f t="shared" si="52"/>
        <v>1.012</v>
      </c>
    </row>
    <row r="543" s="83" customFormat="1" ht="28" customHeight="1" spans="1:7">
      <c r="A543" s="251">
        <v>2240601</v>
      </c>
      <c r="B543" s="306" t="s">
        <v>547</v>
      </c>
      <c r="C543" s="235">
        <v>408</v>
      </c>
      <c r="D543" s="235">
        <v>890</v>
      </c>
      <c r="E543" s="235">
        <v>888</v>
      </c>
      <c r="F543" s="144">
        <f t="shared" si="51"/>
        <v>2.176</v>
      </c>
      <c r="G543" s="144">
        <f t="shared" si="52"/>
        <v>0.998</v>
      </c>
    </row>
    <row r="544" s="83" customFormat="1" ht="28" customHeight="1" spans="1:7">
      <c r="A544" s="251">
        <v>2240602</v>
      </c>
      <c r="B544" s="306" t="s">
        <v>548</v>
      </c>
      <c r="C544" s="274">
        <v>350</v>
      </c>
      <c r="D544" s="235">
        <v>73</v>
      </c>
      <c r="E544" s="235">
        <v>87</v>
      </c>
      <c r="F544" s="144">
        <f t="shared" si="51"/>
        <v>0.249</v>
      </c>
      <c r="G544" s="144">
        <f t="shared" si="52"/>
        <v>1.192</v>
      </c>
    </row>
    <row r="545" s="83" customFormat="1" ht="28" customHeight="1" spans="1:7">
      <c r="A545" s="251">
        <v>2240699</v>
      </c>
      <c r="B545" s="306" t="s">
        <v>549</v>
      </c>
      <c r="C545" s="274">
        <v>36</v>
      </c>
      <c r="D545" s="235">
        <v>30</v>
      </c>
      <c r="E545" s="235">
        <v>30</v>
      </c>
      <c r="F545" s="144">
        <f t="shared" si="51"/>
        <v>0.833</v>
      </c>
      <c r="G545" s="144">
        <f t="shared" si="52"/>
        <v>1</v>
      </c>
    </row>
    <row r="546" s="83" customFormat="1" ht="28" customHeight="1" spans="1:7">
      <c r="A546" s="251">
        <v>22407</v>
      </c>
      <c r="B546" s="305" t="s">
        <v>550</v>
      </c>
      <c r="C546" s="232">
        <f>SUM(C547:C547)</f>
        <v>332</v>
      </c>
      <c r="D546" s="232">
        <f>SUM(D547:D547)</f>
        <v>396</v>
      </c>
      <c r="E546" s="232">
        <f>SUM(E547:E547)</f>
        <v>452</v>
      </c>
      <c r="F546" s="286">
        <f t="shared" si="51"/>
        <v>1.361</v>
      </c>
      <c r="G546" s="286">
        <f t="shared" si="52"/>
        <v>1.141</v>
      </c>
    </row>
    <row r="547" s="83" customFormat="1" ht="28" customHeight="1" spans="1:7">
      <c r="A547" s="251">
        <v>2240703</v>
      </c>
      <c r="B547" s="306" t="s">
        <v>551</v>
      </c>
      <c r="C547" s="274">
        <v>332</v>
      </c>
      <c r="D547" s="235">
        <v>396</v>
      </c>
      <c r="E547" s="235">
        <v>452</v>
      </c>
      <c r="F547" s="144">
        <f t="shared" si="51"/>
        <v>1.361</v>
      </c>
      <c r="G547" s="144">
        <f t="shared" si="52"/>
        <v>1.141</v>
      </c>
    </row>
    <row r="548" s="83" customFormat="1" ht="28" customHeight="1" spans="1:7">
      <c r="A548" s="251">
        <v>22499</v>
      </c>
      <c r="B548" s="305" t="s">
        <v>552</v>
      </c>
      <c r="C548" s="232">
        <f>SUM(C549)</f>
        <v>32</v>
      </c>
      <c r="D548" s="232">
        <f>SUM(D549)</f>
        <v>2</v>
      </c>
      <c r="E548" s="232">
        <f>SUM(E549)</f>
        <v>2</v>
      </c>
      <c r="F548" s="286">
        <f t="shared" si="51"/>
        <v>0.063</v>
      </c>
      <c r="G548" s="286">
        <f t="shared" si="52"/>
        <v>1</v>
      </c>
    </row>
    <row r="549" s="83" customFormat="1" ht="28" customHeight="1" spans="1:7">
      <c r="A549" s="251">
        <v>2249999</v>
      </c>
      <c r="B549" s="306" t="s">
        <v>553</v>
      </c>
      <c r="C549" s="235">
        <v>32</v>
      </c>
      <c r="D549" s="235">
        <v>2</v>
      </c>
      <c r="E549" s="235">
        <v>2</v>
      </c>
      <c r="F549" s="144">
        <f t="shared" si="51"/>
        <v>0.063</v>
      </c>
      <c r="G549" s="144">
        <f t="shared" si="52"/>
        <v>1</v>
      </c>
    </row>
    <row r="550" s="83" customFormat="1" ht="28" customHeight="1" spans="1:7">
      <c r="A550" s="251">
        <v>227</v>
      </c>
      <c r="B550" s="307" t="s">
        <v>554</v>
      </c>
      <c r="C550" s="232">
        <v>2624</v>
      </c>
      <c r="D550" s="232"/>
      <c r="E550" s="232"/>
      <c r="F550" s="286">
        <f t="shared" si="51"/>
        <v>0</v>
      </c>
      <c r="G550" s="286" t="str">
        <f t="shared" si="52"/>
        <v/>
      </c>
    </row>
    <row r="551" s="83" customFormat="1" ht="28" customHeight="1" spans="1:7">
      <c r="A551" s="251">
        <v>229</v>
      </c>
      <c r="B551" s="307" t="s">
        <v>555</v>
      </c>
      <c r="C551" s="232">
        <f>SUM(C552:C552)</f>
        <v>0</v>
      </c>
      <c r="D551" s="232">
        <v>0</v>
      </c>
      <c r="E551" s="232">
        <f>SUM(E552:E552)</f>
        <v>0</v>
      </c>
      <c r="F551" s="286" t="str">
        <f t="shared" si="51"/>
        <v/>
      </c>
      <c r="G551" s="286" t="str">
        <f t="shared" ref="G551:G556" si="53">IF(ISERROR(E551/D551),"",E551/D551)</f>
        <v/>
      </c>
    </row>
    <row r="552" s="83" customFormat="1" ht="28" customHeight="1" spans="1:7">
      <c r="A552" s="251">
        <v>22902</v>
      </c>
      <c r="B552" s="308" t="s">
        <v>556</v>
      </c>
      <c r="C552" s="235"/>
      <c r="D552" s="235"/>
      <c r="E552" s="235"/>
      <c r="F552" s="144" t="str">
        <f t="shared" si="51"/>
        <v/>
      </c>
      <c r="G552" s="144" t="str">
        <f t="shared" si="53"/>
        <v/>
      </c>
    </row>
    <row r="553" s="83" customFormat="1" ht="28" customHeight="1" spans="1:7">
      <c r="A553" s="251">
        <v>232</v>
      </c>
      <c r="B553" s="307" t="s">
        <v>557</v>
      </c>
      <c r="C553" s="232">
        <f>SUM(C554)</f>
        <v>2507</v>
      </c>
      <c r="D553" s="232">
        <f>SUM(D554)</f>
        <v>4994</v>
      </c>
      <c r="E553" s="232">
        <f>SUM(E554)</f>
        <v>4694</v>
      </c>
      <c r="F553" s="286">
        <f t="shared" si="51"/>
        <v>1.872</v>
      </c>
      <c r="G553" s="286">
        <f t="shared" si="53"/>
        <v>0.94</v>
      </c>
    </row>
    <row r="554" s="83" customFormat="1" ht="28" customHeight="1" spans="1:7">
      <c r="A554" s="251">
        <v>23203</v>
      </c>
      <c r="B554" s="307" t="s">
        <v>558</v>
      </c>
      <c r="C554" s="232">
        <f>SUM(C555)</f>
        <v>2507</v>
      </c>
      <c r="D554" s="232">
        <f>SUM(D555)</f>
        <v>4994</v>
      </c>
      <c r="E554" s="232">
        <f>SUM(E555:E556)</f>
        <v>4694</v>
      </c>
      <c r="F554" s="286">
        <f t="shared" si="51"/>
        <v>1.872</v>
      </c>
      <c r="G554" s="286">
        <f t="shared" si="53"/>
        <v>0.94</v>
      </c>
    </row>
    <row r="555" s="83" customFormat="1" ht="28" customHeight="1" spans="1:7">
      <c r="A555" s="251">
        <v>2320301</v>
      </c>
      <c r="B555" s="308" t="s">
        <v>559</v>
      </c>
      <c r="C555" s="235">
        <v>2507</v>
      </c>
      <c r="D555" s="235">
        <v>4994</v>
      </c>
      <c r="E555" s="235">
        <v>2508</v>
      </c>
      <c r="F555" s="144">
        <f t="shared" si="51"/>
        <v>1</v>
      </c>
      <c r="G555" s="144">
        <f t="shared" si="53"/>
        <v>0.502</v>
      </c>
    </row>
    <row r="556" s="83" customFormat="1" ht="28" customHeight="1" spans="1:7">
      <c r="A556" s="251">
        <v>2320303</v>
      </c>
      <c r="B556" s="308" t="s">
        <v>560</v>
      </c>
      <c r="C556" s="235"/>
      <c r="D556" s="235"/>
      <c r="E556" s="235">
        <v>2186</v>
      </c>
      <c r="F556" s="144" t="str">
        <f t="shared" si="51"/>
        <v/>
      </c>
      <c r="G556" s="144" t="str">
        <f t="shared" si="53"/>
        <v/>
      </c>
    </row>
    <row r="557" s="83" customFormat="1" ht="28" customHeight="1" spans="1:7">
      <c r="A557" s="251">
        <v>233</v>
      </c>
      <c r="B557" s="307" t="s">
        <v>561</v>
      </c>
      <c r="C557" s="232">
        <f>SUM(C558)</f>
        <v>1</v>
      </c>
      <c r="D557" s="232">
        <f>SUM(D558)</f>
        <v>20</v>
      </c>
      <c r="E557" s="232">
        <f>SUM(E558)</f>
        <v>104</v>
      </c>
      <c r="F557" s="286">
        <f t="shared" si="51"/>
        <v>104</v>
      </c>
      <c r="G557" s="286">
        <f t="shared" ref="G557:G575" si="54">IF(ISERROR(E557/D557),"",E557/D557)</f>
        <v>5.2</v>
      </c>
    </row>
    <row r="558" s="83" customFormat="1" ht="28" customHeight="1" spans="1:7">
      <c r="A558" s="251">
        <v>22303</v>
      </c>
      <c r="B558" s="307" t="s">
        <v>562</v>
      </c>
      <c r="C558" s="235">
        <v>1</v>
      </c>
      <c r="D558" s="232">
        <v>20</v>
      </c>
      <c r="E558" s="232">
        <v>104</v>
      </c>
      <c r="F558" s="286">
        <f t="shared" si="51"/>
        <v>104</v>
      </c>
      <c r="G558" s="286">
        <f t="shared" si="54"/>
        <v>5.2</v>
      </c>
    </row>
    <row r="559" s="83" customFormat="1" ht="28" customHeight="1" spans="1:7">
      <c r="A559" s="251"/>
      <c r="B559" s="309" t="s">
        <v>563</v>
      </c>
      <c r="C559" s="232">
        <f>SUM(C6+C110+C119+C147+C171+C184+C211+C297+C346+C374+C389+C460+C479+C487+C496+C498+C513+C521+C528+C550+C551+C553+C557)</f>
        <v>262378</v>
      </c>
      <c r="D559" s="232">
        <f>SUM(D6+D110+D119+D147+D171+D184+D211+D297+D346+D374+D389+D460+D479+D487+D496+D498+D513+D521+D528+D550+D551+D553+D557)</f>
        <v>232405</v>
      </c>
      <c r="E559" s="232">
        <f>SUM(E6+E110+E119+E147+E171+E184+E211+E297+E346+E374+E389+E460+E479+E487+E496+E498+E513+E521+E528+E550+E551+E553+E557)</f>
        <v>240139</v>
      </c>
      <c r="F559" s="286">
        <f t="shared" si="51"/>
        <v>0.915</v>
      </c>
      <c r="G559" s="286">
        <f t="shared" si="54"/>
        <v>1.033</v>
      </c>
    </row>
    <row r="560" s="83" customFormat="1" ht="28" customHeight="1" spans="1:7">
      <c r="A560" s="251">
        <v>230</v>
      </c>
      <c r="B560" s="307" t="s">
        <v>564</v>
      </c>
      <c r="C560" s="232">
        <f>SUM(C561:C561)</f>
        <v>6500</v>
      </c>
      <c r="D560" s="232">
        <f>SUM(D561:D561)</f>
        <v>13467</v>
      </c>
      <c r="E560" s="232">
        <f>SUM(E561)</f>
        <v>13474</v>
      </c>
      <c r="F560" s="286">
        <f t="shared" si="51"/>
        <v>2.073</v>
      </c>
      <c r="G560" s="286">
        <f t="shared" si="54"/>
        <v>1.001</v>
      </c>
    </row>
    <row r="561" s="83" customFormat="1" ht="28" customHeight="1" spans="1:7">
      <c r="A561" s="251">
        <v>23006</v>
      </c>
      <c r="B561" s="231" t="s">
        <v>565</v>
      </c>
      <c r="C561" s="279">
        <f>SUM(C562:C563)</f>
        <v>6500</v>
      </c>
      <c r="D561" s="279">
        <f>SUM(D562:D563)</f>
        <v>13467</v>
      </c>
      <c r="E561" s="279">
        <f>SUM(E562:E563)</f>
        <v>13474</v>
      </c>
      <c r="F561" s="286">
        <f t="shared" ref="F561:F575" si="55">IF(ISERROR(E561/C561),"",E561/C561)</f>
        <v>2.073</v>
      </c>
      <c r="G561" s="286">
        <f t="shared" si="54"/>
        <v>1.001</v>
      </c>
    </row>
    <row r="562" s="83" customFormat="1" ht="28" customHeight="1" spans="1:7">
      <c r="A562" s="251">
        <v>2300601</v>
      </c>
      <c r="B562" s="234" t="s">
        <v>566</v>
      </c>
      <c r="C562" s="274"/>
      <c r="D562" s="235"/>
      <c r="E562" s="232"/>
      <c r="F562" s="144" t="str">
        <f t="shared" si="55"/>
        <v/>
      </c>
      <c r="G562" s="144" t="str">
        <f t="shared" si="54"/>
        <v/>
      </c>
    </row>
    <row r="563" s="83" customFormat="1" ht="28" customHeight="1" spans="1:7">
      <c r="A563" s="251">
        <v>2300602</v>
      </c>
      <c r="B563" s="234" t="s">
        <v>567</v>
      </c>
      <c r="C563" s="235">
        <v>6500</v>
      </c>
      <c r="D563" s="235">
        <v>13467</v>
      </c>
      <c r="E563" s="235">
        <v>13474</v>
      </c>
      <c r="F563" s="144">
        <f t="shared" si="55"/>
        <v>2.073</v>
      </c>
      <c r="G563" s="144">
        <f t="shared" si="54"/>
        <v>1.001</v>
      </c>
    </row>
    <row r="564" s="83" customFormat="1" ht="28" customHeight="1" spans="1:7">
      <c r="A564" s="251">
        <v>23008</v>
      </c>
      <c r="B564" s="231" t="s">
        <v>568</v>
      </c>
      <c r="C564" s="235"/>
      <c r="D564" s="232"/>
      <c r="E564" s="232">
        <v>2387</v>
      </c>
      <c r="F564" s="286" t="str">
        <f t="shared" si="55"/>
        <v/>
      </c>
      <c r="G564" s="286" t="str">
        <f t="shared" si="54"/>
        <v/>
      </c>
    </row>
    <row r="565" s="83" customFormat="1" ht="28" customHeight="1" spans="1:7">
      <c r="A565" s="251">
        <v>23015</v>
      </c>
      <c r="B565" s="231" t="s">
        <v>569</v>
      </c>
      <c r="C565" s="232"/>
      <c r="D565" s="232"/>
      <c r="E565" s="232">
        <v>502</v>
      </c>
      <c r="F565" s="286" t="str">
        <f t="shared" si="55"/>
        <v/>
      </c>
      <c r="G565" s="286" t="str">
        <f t="shared" si="54"/>
        <v/>
      </c>
    </row>
    <row r="566" s="83" customFormat="1" ht="28" customHeight="1" spans="1:7">
      <c r="A566" s="251">
        <v>23011</v>
      </c>
      <c r="B566" s="231" t="s">
        <v>570</v>
      </c>
      <c r="C566" s="232"/>
      <c r="D566" s="232"/>
      <c r="E566" s="232"/>
      <c r="F566" s="286" t="str">
        <f t="shared" si="55"/>
        <v/>
      </c>
      <c r="G566" s="286" t="str">
        <f t="shared" si="54"/>
        <v/>
      </c>
    </row>
    <row r="567" s="83" customFormat="1" ht="28" customHeight="1" spans="1:7">
      <c r="A567" s="251">
        <v>231</v>
      </c>
      <c r="B567" s="231" t="s">
        <v>571</v>
      </c>
      <c r="C567" s="279">
        <f>C568</f>
        <v>19192</v>
      </c>
      <c r="D567" s="279">
        <f>D568</f>
        <v>105451</v>
      </c>
      <c r="E567" s="279">
        <f>E568</f>
        <v>105451</v>
      </c>
      <c r="F567" s="286">
        <f t="shared" si="55"/>
        <v>5.495</v>
      </c>
      <c r="G567" s="286">
        <f t="shared" si="54"/>
        <v>1</v>
      </c>
    </row>
    <row r="568" s="83" customFormat="1" ht="28" customHeight="1" spans="1:7">
      <c r="A568" s="251">
        <v>23103</v>
      </c>
      <c r="B568" s="307" t="s">
        <v>572</v>
      </c>
      <c r="C568" s="232">
        <f>SUM(C569)</f>
        <v>19192</v>
      </c>
      <c r="D568" s="232">
        <f>SUM(D569:D571)</f>
        <v>105451</v>
      </c>
      <c r="E568" s="232">
        <f>SUM(E569:E571)</f>
        <v>105451</v>
      </c>
      <c r="F568" s="286">
        <f t="shared" si="55"/>
        <v>5.495</v>
      </c>
      <c r="G568" s="286">
        <f t="shared" si="54"/>
        <v>1</v>
      </c>
    </row>
    <row r="569" s="83" customFormat="1" ht="28" customHeight="1" spans="1:7">
      <c r="A569" s="251">
        <v>2310301</v>
      </c>
      <c r="B569" s="308" t="s">
        <v>573</v>
      </c>
      <c r="C569" s="235">
        <v>19192</v>
      </c>
      <c r="D569" s="235">
        <v>19192</v>
      </c>
      <c r="E569" s="235">
        <v>19192</v>
      </c>
      <c r="F569" s="144">
        <f t="shared" si="55"/>
        <v>1</v>
      </c>
      <c r="G569" s="144">
        <f t="shared" si="54"/>
        <v>1</v>
      </c>
    </row>
    <row r="570" s="83" customFormat="1" ht="28" customHeight="1" spans="1:7">
      <c r="A570" s="251">
        <v>2310303</v>
      </c>
      <c r="B570" s="308" t="s">
        <v>574</v>
      </c>
      <c r="C570" s="235"/>
      <c r="D570" s="235">
        <v>1023</v>
      </c>
      <c r="E570" s="235">
        <v>1023</v>
      </c>
      <c r="F570" s="144" t="str">
        <f t="shared" si="55"/>
        <v/>
      </c>
      <c r="G570" s="144">
        <f t="shared" si="54"/>
        <v>1</v>
      </c>
    </row>
    <row r="571" s="83" customFormat="1" ht="28" customHeight="1" spans="1:7">
      <c r="A571" s="251">
        <v>2310399</v>
      </c>
      <c r="B571" s="308" t="s">
        <v>575</v>
      </c>
      <c r="C571" s="274"/>
      <c r="D571" s="235">
        <v>85236</v>
      </c>
      <c r="E571" s="235">
        <v>85236</v>
      </c>
      <c r="F571" s="144" t="str">
        <f t="shared" si="55"/>
        <v/>
      </c>
      <c r="G571" s="144">
        <f t="shared" si="54"/>
        <v>1</v>
      </c>
    </row>
    <row r="572" s="83" customFormat="1" ht="28" customHeight="1" spans="1:7">
      <c r="A572" s="251">
        <v>23009</v>
      </c>
      <c r="B572" s="231" t="s">
        <v>576</v>
      </c>
      <c r="C572" s="235"/>
      <c r="D572" s="232"/>
      <c r="E572" s="232">
        <f>SUM(E573)</f>
        <v>26575</v>
      </c>
      <c r="F572" s="286" t="str">
        <f t="shared" si="55"/>
        <v/>
      </c>
      <c r="G572" s="286" t="str">
        <f t="shared" si="54"/>
        <v/>
      </c>
    </row>
    <row r="573" s="83" customFormat="1" ht="28" customHeight="1" spans="1:7">
      <c r="A573" s="251"/>
      <c r="B573" s="234" t="s">
        <v>577</v>
      </c>
      <c r="C573" s="232"/>
      <c r="D573" s="235"/>
      <c r="E573" s="235">
        <v>26575</v>
      </c>
      <c r="F573" s="144" t="str">
        <f t="shared" si="55"/>
        <v/>
      </c>
      <c r="G573" s="144" t="str">
        <f t="shared" si="54"/>
        <v/>
      </c>
    </row>
    <row r="574" s="83" customFormat="1" ht="28" customHeight="1" spans="1:7">
      <c r="A574" s="251"/>
      <c r="B574" s="309" t="s">
        <v>578</v>
      </c>
      <c r="C574" s="232">
        <f>SUM(C559,C560,C564,C565,C566,C567,C572)</f>
        <v>288070</v>
      </c>
      <c r="D574" s="232">
        <f>SUM(D559,D560,D564,D565,D566,D567,D572)</f>
        <v>351323</v>
      </c>
      <c r="E574" s="232">
        <f>SUM(E559,E560,E564,E565,E566,E567,E572)</f>
        <v>388528</v>
      </c>
      <c r="F574" s="286">
        <f t="shared" si="55"/>
        <v>1.349</v>
      </c>
      <c r="G574" s="286">
        <f t="shared" si="54"/>
        <v>1.106</v>
      </c>
    </row>
  </sheetData>
  <autoFilter ref="A5:G574">
    <extLst/>
  </autoFilter>
  <mergeCells count="8">
    <mergeCell ref="A2:G2"/>
    <mergeCell ref="A4:A5"/>
    <mergeCell ref="B4:B5"/>
    <mergeCell ref="C4:C5"/>
    <mergeCell ref="D4:D5"/>
    <mergeCell ref="E4:E5"/>
    <mergeCell ref="F4:F5"/>
    <mergeCell ref="G4:G5"/>
  </mergeCells>
  <dataValidations count="2">
    <dataValidation type="textLength" operator="lessThanOrEqual" allowBlank="1" showInputMessage="1" showErrorMessage="1" errorTitle="提示" error="此处最多只能输入 [20] 个字符。" sqref="C4:G4">
      <formula1>20</formula1>
    </dataValidation>
    <dataValidation type="custom" allowBlank="1" showInputMessage="1" showErrorMessage="1" errorTitle="提示" error="对不起，此处只能输入数字。" sqref="C6:G6 C7:D7 E7 C11 D11 C12 D12 E12 D13 E13 D14 E14 C15:D15 E15 C17 D20 E20 C21:D21 E21 C24 C26 C28:E28 C31 D31 C32 D32:E32 E33 C34 E34 C35 C36:D36 E36 C40 C41:D41 E41 D42:E42 D43:E43 C44 D44:E44 C45 D45:E45 C46:D46 E46 C47 D47:E47 C48 D48:E48 D49:E49 C50:D50 E50 C53 D53:E53 C54:D54 E54 D55:E55 C59:E59 D60 E60 D63:E63 D64:E64 D65:E65 C66:D66 E66 C70 C71:D71 E71 D72:E72 C73 C75:D75 E75 C77 C78:D78 E78 C82:D82 E82 D83:E83 C86 D86 E86 C87:D87 E87 C91:D91 E91 D92:E92 C93 D93:E93 C94 D94:E94 C95:D95 E95 E96 D98:E98 C99 C100 C101:D101 E101 C102 D102 E102 C103:D103 E103 D104 E104 D105:E105 D106:E106 D107:E107 C108:D108 E108 C109 D109 E109 C110:D110 E110 C111:D111 E111 C112:D112 E112 C113:D113 E113 C114 D114 E114 C115 D115 E115 E116 E117 E118 C119:D119 E119 C120:D120 E120 D121 E121 C122:D122 E122 D123 E123 D124:E124 D125 E125 D126:E126 D127 E127 D128 E128 C129:D129 E129 D130 E130 D131 E131 C132:D132 E132 D133 E133 D134 E134 C135:D135 E135 D139:E139 D140 E140 C144 C145:D145 E145 D146:E146 C147:E147 C148:D148 E148 E149 E150 E151 C152:D152 E152 D155 E155 D156:E156 D157:E157 D158 E158 C159:D159 E159 D160:E160 D161 E161 C162:D162 E162 D163 E163 C164:D164 E164 C167:D167 E167 C168 D168:E168 C169 D169:E169 C170 D170:E170 C171:E171 C172:D172 E172 C174 C175:D175 E175 C178:D178 E178 D179 E179 C180 D180:E180 C181 D181 E181 C182:D182 E182 C183 D183:E183 C184:D184 E184 C185:D185 E185 D186:E186 C187 D187:E187 D195:E195 C196:D196 E196 C197 D197:E197 C198:E198 C201 C202 D202:E202 C203 D203:E203 E204 C206 C207 C208:D208 E208 C209 C211:D211 E211 C212:D212 E212 C215 C219:D219 E219 C220 C224:D224 E224 C226 C227 C228 C231:D231 E231 C233 D234:E234 C238:D238 E238 C245:D245 E245 D246:E246 C251 C252:D252 E252 C256 C258:D258 E258 D264 E264 D265:E265 C266:D266 E266 C269:D269 E269 C272:D272 E272 C274 C275:D275 E275 C276 C278:D278 E278 D279:E279 C280:D280 E280 D281:E281 C282 D282:E282 C283 D283:E283 D284:E284 D285:E285 C286 D286:E286 C287:D287 E287 D291 E291 D292:E292 C293:D293 E293 D294:E294 D296:E296 C297:D297 E297 C298:D298 E298 C302:D302 E302 C305:D305 E305 D306:E306 D307:E307 C308:D308 E308 D312:E312 C316:D316 E316 D317:E317 D319:E319 D320:E320 C321 D321 E321 D323:E323 D324 E324 D325 E325 D326 E326 D328:E328 D329 E329 C330 D330 E330 C331:D331 E331 D332:E332 C333 E333 C334 E334 C335:D335 E335 D336:E336 D337:E337 C338 D338 E338 C339:D339 E339 D343:E343 D345:E345 C346:E346 C347:D347 E347 C349 C350 D350:E350 C351 D351:E351 C354 D354:E354 C355:D355 E355 E356 C357 E357 C358 D358 E358 C359 D359:E359 C360:D360 E360 C362 D364:E364 D365:E365 C366:E366 D367:E367 C368:E368 D369:E369 C370 D370:E370 D371:E371 D372:E372 D373:E373 C375:E375 D376:E376 D377:E377 D378:E378 D379:E379 D381:E381 C383 D383 C384 D384:E384 D386 C387:D387 E387 D388:E388 D391 D392:E392 D393 E393 D394:E394 D395 E397 D398 E398 C399 D399 E399 C400 D400 E400 C401 D401 E401 C402 D402:E402 C403 D403:E403 C404 D404:E404 D405:E405 D406:E406 C407 D407:E407 D408:E408 C409 D409:E409 C410:D410 E410 C412 D413:E413 C417 C418 C419 D419:E419 D420:E420 D421:E421 D422 E422 D423:E423 D430:E430 C431 D431:E431 C432 E432 E433 C434 C435 D435 E435 C436 D436 E436 D437 E437 C442 C444 C445 D445:E445 C450 D450:E450 D451 E451 D452 E452 C454 E454 D455:E455 D456:E456 C457 D457:E457 C458:D458 E458 D459:E459 C460:E460 C461:E461 D462:E462 C464 C465 D465:E465 D466:E466 D467 E467 C468 D468:E468 C469:D469 E469 D472:E472 C473:D473 E473 C474 C475 C476 C477 D477:E477 D478:E478 C479:E479 C484 C486 D486:E486 C488:E488 C491 D493 E493 C494:D494 E494 C495 D495:E495 C497 D497:E497 C498:E498 C499:D499 E499 C500 D500:E500 D501:E501 C502 C503 C505 C507 D507:E507 C508 D508:E508 D509 E509 D510:E510 C514:D514 E514 D515 E515 D516 E516 D517 E517 D518:E518 D520 E520 C521:D521 E521 C523 D523 E523 C524 D524 E524 C525 D525 E525 C526 D526:E526 C527 D527:E527 C528:E528 C529:D529 E529 C533:D533 E533 D534:E534 C535 D535:E535 C536:D536 E536 C537 D537:E537 C538:D538 E538 C539 C540 C541 D541 E541 C542:D542 E542 C543 D543:E543 C544 D544:E544 D545:E545 C546:D546 E546 D547:E547 D548:E548 C549 D549 E549 C550 C8:C9 C51:C52 C56:C58 C199:C200 C260:C262 C340:C341 C437:C439 C547:C548 D8:D10 D33:D35 D84:D85 D96:D97 D99:D100 D136:D138 D143:D144 D149:D151 D333:D334 D356:D357 D396:D397 D432:D434 D504:D505 E8:E11 E84:E85 E99:E100 E136:E138 E143:E144 E504:E505 D16:E19 D220:E223 D37:E40 D481:E484 D29:E30 D51:E52 D61:E62 D73:E74 D141:E142 D153:E154 D165:E166 D173:E174 D209:E210 D213:E214 D267:E268 D273:E274 D303:E304 D361:E362 D411:E412 D425:E426 D441:E442 D443:E444 D463:E464 D511:E512 D539:E540 D253:E257 D56:E58 D239:E241 D242:E244 D299:E301 D530:E532 D288:E290 D309:E311 D474:E476 D489:E491 D22:E27 D79:E81 D88:E90 D199:E201 D205:E207 D235:E237 D313:E315 D427:E429 D67:E70 D215:E218 D76:E77 D176:E177 D232:E233 D270:E271 D276:E277 D340:E341 D348:E349 D438:E439 D446:E447 D470:E471 D502:E503 D225:E230 D259:E263 D414:E418 D188:E194 D247:E251">
      <formula1>OR(C6="",ISNUMBER(C6))</formula1>
    </dataValidation>
  </dataValidations>
  <printOptions horizontalCentered="1"/>
  <pageMargins left="0.511805555555556" right="0.511805555555556" top="0.393055555555556" bottom="0.393055555555556" header="0.196527777777778" footer="0.196527777777778"/>
  <pageSetup paperSize="9" scale="75" fitToHeight="0" orientation="portrait" useFirstPageNumber="1" horizontalDpi="600"/>
  <headerFooter alignWithMargins="0">
    <oddFooter>&amp;C第 &amp;P+3 页</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tabColor rgb="FF92D050"/>
    <pageSetUpPr fitToPage="1"/>
  </sheetPr>
  <dimension ref="A1:E25"/>
  <sheetViews>
    <sheetView showZeros="0" topLeftCell="A7" workbookViewId="0">
      <selection activeCell="D25" sqref="D25"/>
    </sheetView>
  </sheetViews>
  <sheetFormatPr defaultColWidth="9" defaultRowHeight="15" outlineLevelCol="4"/>
  <cols>
    <col min="1" max="1" width="34.375" style="85" customWidth="1"/>
    <col min="2" max="2" width="18.625" style="85" customWidth="1"/>
    <col min="3" max="3" width="18.625" style="163" customWidth="1"/>
    <col min="4" max="4" width="18.625" style="85" customWidth="1"/>
    <col min="5" max="16384" width="9" style="85"/>
  </cols>
  <sheetData>
    <row r="1" s="83" customFormat="1" ht="20" customHeight="1" spans="1:4">
      <c r="A1" s="89" t="s">
        <v>1166</v>
      </c>
      <c r="C1" s="90"/>
      <c r="D1" s="90"/>
    </row>
    <row r="2" s="84" customFormat="1" ht="30" customHeight="1" spans="1:5">
      <c r="A2" s="92" t="s">
        <v>1167</v>
      </c>
      <c r="B2" s="92"/>
      <c r="C2" s="92"/>
      <c r="D2" s="92"/>
      <c r="E2" s="164"/>
    </row>
    <row r="3" s="83" customFormat="1" ht="20" customHeight="1" spans="1:5">
      <c r="A3" s="94"/>
      <c r="C3" s="90"/>
      <c r="D3" s="138" t="s">
        <v>1168</v>
      </c>
      <c r="E3" s="32"/>
    </row>
    <row r="4" s="85" customFormat="1" ht="20" customHeight="1" spans="1:4">
      <c r="A4" s="139" t="s">
        <v>1169</v>
      </c>
      <c r="B4" s="139" t="s">
        <v>1144</v>
      </c>
      <c r="C4" s="165" t="s">
        <v>1170</v>
      </c>
      <c r="D4" s="139" t="s">
        <v>1171</v>
      </c>
    </row>
    <row r="5" s="85" customFormat="1" ht="20" customHeight="1" spans="1:4">
      <c r="A5" s="139"/>
      <c r="B5" s="139"/>
      <c r="C5" s="165"/>
      <c r="D5" s="139"/>
    </row>
    <row r="6" s="161" customFormat="1" ht="28" customHeight="1" spans="1:4">
      <c r="A6" s="166" t="s">
        <v>1172</v>
      </c>
      <c r="B6" s="167">
        <f>SUM(B7:B10)</f>
        <v>3600</v>
      </c>
      <c r="C6" s="168">
        <v>6500</v>
      </c>
      <c r="D6" s="167">
        <f>SUM(D7:D10)</f>
        <v>2900</v>
      </c>
    </row>
    <row r="7" s="136" customFormat="1" ht="28" customHeight="1" spans="1:5">
      <c r="A7" s="169" t="s">
        <v>1173</v>
      </c>
      <c r="B7" s="170"/>
      <c r="C7" s="171"/>
      <c r="D7" s="170">
        <v>0</v>
      </c>
      <c r="E7" s="161"/>
    </row>
    <row r="8" s="136" customFormat="1" ht="28" customHeight="1" spans="1:5">
      <c r="A8" s="169" t="s">
        <v>1174</v>
      </c>
      <c r="B8" s="170"/>
      <c r="C8" s="171"/>
      <c r="D8" s="170"/>
      <c r="E8" s="161"/>
    </row>
    <row r="9" s="136" customFormat="1" ht="28" customHeight="1" spans="1:5">
      <c r="A9" s="169" t="s">
        <v>1175</v>
      </c>
      <c r="B9" s="170"/>
      <c r="C9" s="171"/>
      <c r="D9" s="170">
        <v>0</v>
      </c>
      <c r="E9" s="161"/>
    </row>
    <row r="10" s="136" customFormat="1" ht="28" customHeight="1" spans="1:5">
      <c r="A10" s="169" t="s">
        <v>1176</v>
      </c>
      <c r="B10" s="170">
        <v>3600</v>
      </c>
      <c r="C10" s="171">
        <v>6500</v>
      </c>
      <c r="D10" s="170">
        <f>SUM(C10-B10)</f>
        <v>2900</v>
      </c>
      <c r="E10" s="161"/>
    </row>
    <row r="11" s="136" customFormat="1" ht="28" customHeight="1" spans="1:5">
      <c r="A11" s="169" t="s">
        <v>1177</v>
      </c>
      <c r="B11" s="170"/>
      <c r="C11" s="171">
        <v>0</v>
      </c>
      <c r="D11" s="170">
        <v>0</v>
      </c>
      <c r="E11" s="161"/>
    </row>
    <row r="12" s="136" customFormat="1" ht="28" customHeight="1" spans="1:5">
      <c r="A12" s="169" t="s">
        <v>1178</v>
      </c>
      <c r="B12" s="170"/>
      <c r="C12" s="171">
        <v>0</v>
      </c>
      <c r="D12" s="170">
        <v>0</v>
      </c>
      <c r="E12" s="161"/>
    </row>
    <row r="13" s="136" customFormat="1" ht="28" customHeight="1" spans="1:5">
      <c r="A13" s="169" t="s">
        <v>1179</v>
      </c>
      <c r="B13" s="170"/>
      <c r="C13" s="171"/>
      <c r="D13" s="170">
        <v>0</v>
      </c>
      <c r="E13" s="161"/>
    </row>
    <row r="14" s="161" customFormat="1" ht="28" customHeight="1" spans="1:4">
      <c r="A14" s="166" t="s">
        <v>1180</v>
      </c>
      <c r="B14" s="167">
        <v>0</v>
      </c>
      <c r="C14" s="168">
        <v>0</v>
      </c>
      <c r="D14" s="167">
        <v>0</v>
      </c>
    </row>
    <row r="15" s="161" customFormat="1" ht="28" customHeight="1" spans="1:4">
      <c r="A15" s="166" t="s">
        <v>1181</v>
      </c>
      <c r="B15" s="167"/>
      <c r="C15" s="168"/>
      <c r="D15" s="167">
        <v>0</v>
      </c>
    </row>
    <row r="16" s="136" customFormat="1" ht="28" customHeight="1" spans="1:5">
      <c r="A16" s="169" t="s">
        <v>1182</v>
      </c>
      <c r="B16" s="170">
        <v>0</v>
      </c>
      <c r="C16" s="171">
        <v>0</v>
      </c>
      <c r="D16" s="170">
        <v>0</v>
      </c>
      <c r="E16" s="161"/>
    </row>
    <row r="17" s="136" customFormat="1" ht="28" customHeight="1" spans="1:5">
      <c r="A17" s="169" t="s">
        <v>1183</v>
      </c>
      <c r="B17" s="170">
        <v>0</v>
      </c>
      <c r="C17" s="171">
        <v>0</v>
      </c>
      <c r="D17" s="170">
        <v>0</v>
      </c>
      <c r="E17" s="161"/>
    </row>
    <row r="18" s="136" customFormat="1" ht="28" customHeight="1" spans="1:5">
      <c r="A18" s="169" t="s">
        <v>1184</v>
      </c>
      <c r="B18" s="170"/>
      <c r="C18" s="171"/>
      <c r="D18" s="170">
        <v>0</v>
      </c>
      <c r="E18" s="161"/>
    </row>
    <row r="19" s="162" customFormat="1" ht="28" customHeight="1" spans="1:5">
      <c r="A19" s="166" t="s">
        <v>1185</v>
      </c>
      <c r="B19" s="170">
        <v>3000</v>
      </c>
      <c r="C19" s="171">
        <v>7600</v>
      </c>
      <c r="D19" s="170">
        <f t="shared" ref="D19:D24" si="0">SUM(C19-B19)</f>
        <v>4600</v>
      </c>
      <c r="E19" s="161"/>
    </row>
    <row r="20" s="162" customFormat="1" ht="28" customHeight="1" spans="1:5">
      <c r="A20" s="166" t="s">
        <v>1186</v>
      </c>
      <c r="B20" s="168"/>
      <c r="C20" s="168">
        <v>600</v>
      </c>
      <c r="D20" s="167">
        <f t="shared" si="0"/>
        <v>600</v>
      </c>
      <c r="E20" s="161"/>
    </row>
    <row r="21" s="162" customFormat="1" ht="28" customHeight="1" spans="1:5">
      <c r="A21" s="166" t="s">
        <v>1187</v>
      </c>
      <c r="B21" s="168">
        <f>SUM(B22:B23)</f>
        <v>0</v>
      </c>
      <c r="C21" s="168">
        <f>SUM(C22:C23)</f>
        <v>0</v>
      </c>
      <c r="D21" s="167">
        <f t="shared" si="0"/>
        <v>0</v>
      </c>
      <c r="E21" s="161"/>
    </row>
    <row r="22" s="136" customFormat="1" ht="28" customHeight="1" spans="1:5">
      <c r="A22" s="169" t="s">
        <v>1188</v>
      </c>
      <c r="B22" s="170"/>
      <c r="C22" s="171"/>
      <c r="D22" s="170">
        <f t="shared" si="0"/>
        <v>0</v>
      </c>
      <c r="E22" s="161"/>
    </row>
    <row r="23" s="136" customFormat="1" ht="28" customHeight="1" spans="1:5">
      <c r="A23" s="169" t="s">
        <v>1189</v>
      </c>
      <c r="B23" s="170"/>
      <c r="C23" s="171"/>
      <c r="D23" s="170">
        <f t="shared" si="0"/>
        <v>0</v>
      </c>
      <c r="E23" s="161"/>
    </row>
    <row r="24" s="161" customFormat="1" ht="28" customHeight="1" spans="1:4">
      <c r="A24" s="166" t="s">
        <v>1190</v>
      </c>
      <c r="B24" s="167"/>
      <c r="C24" s="168"/>
      <c r="D24" s="170">
        <f t="shared" si="0"/>
        <v>0</v>
      </c>
    </row>
    <row r="25" s="161" customFormat="1" ht="28" customHeight="1" spans="1:4">
      <c r="A25" s="172" t="s">
        <v>1191</v>
      </c>
      <c r="B25" s="168">
        <f>SUM(B6,B14,B15,B19,B20,B21,B24)</f>
        <v>6600</v>
      </c>
      <c r="C25" s="168">
        <f>SUM(C6,C14,C15,C19,C20,C21,C24)</f>
        <v>14700</v>
      </c>
      <c r="D25" s="168">
        <f>SUM(D6,D14,D15,D19,D20,D21,D24)</f>
        <v>8100</v>
      </c>
    </row>
  </sheetData>
  <mergeCells count="5">
    <mergeCell ref="A2:D2"/>
    <mergeCell ref="A4:A5"/>
    <mergeCell ref="B4:B5"/>
    <mergeCell ref="C4:C5"/>
    <mergeCell ref="D4:D5"/>
  </mergeCells>
  <printOptions horizontalCentered="1"/>
  <pageMargins left="0.511805555555556" right="0.511805555555556" top="0.393055555555556" bottom="0.393055555555556" header="0.196527777777778" footer="0.196527777777778"/>
  <pageSetup paperSize="9" scale="96" fitToHeight="0" orientation="portrait" useFirstPageNumber="1" horizontalDpi="600"/>
  <headerFooter alignWithMargins="0">
    <oddFooter>&amp;C第 &amp;P+58 页</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workbookViewId="0">
      <selection activeCell="F24" sqref="F24"/>
    </sheetView>
  </sheetViews>
  <sheetFormatPr defaultColWidth="8.88333333333333" defaultRowHeight="13.5" outlineLevelRow="7" outlineLevelCol="5"/>
  <cols>
    <col min="1" max="1" width="8.88333333333333" style="149"/>
    <col min="2" max="6" width="24.2583333333333" style="149" customWidth="1"/>
    <col min="7" max="16384" width="8.88333333333333" style="149"/>
  </cols>
  <sheetData>
    <row r="1" s="149" customFormat="1" ht="24" customHeight="1" spans="1:1">
      <c r="A1" s="149" t="s">
        <v>1192</v>
      </c>
    </row>
    <row r="2" s="149" customFormat="1" ht="27" spans="1:6">
      <c r="A2" s="152" t="s">
        <v>1193</v>
      </c>
      <c r="B2" s="153"/>
      <c r="C2" s="153"/>
      <c r="D2" s="153"/>
      <c r="E2" s="153"/>
      <c r="F2" s="153"/>
    </row>
    <row r="3" s="149" customFormat="1" ht="23.1" customHeight="1" spans="1:6">
      <c r="A3" s="154" t="s">
        <v>1194</v>
      </c>
      <c r="B3" s="154"/>
      <c r="C3" s="154"/>
      <c r="D3" s="154"/>
      <c r="E3" s="154"/>
      <c r="F3" s="154"/>
    </row>
    <row r="4" s="150" customFormat="1" ht="30" customHeight="1" spans="1:6">
      <c r="A4" s="155" t="s">
        <v>1195</v>
      </c>
      <c r="B4" s="156" t="s">
        <v>755</v>
      </c>
      <c r="C4" s="156" t="s">
        <v>1196</v>
      </c>
      <c r="D4" s="156" t="s">
        <v>1197</v>
      </c>
      <c r="E4" s="156" t="s">
        <v>1198</v>
      </c>
      <c r="F4" s="156" t="s">
        <v>1199</v>
      </c>
    </row>
    <row r="5" s="150" customFormat="1" ht="45" customHeight="1" spans="1:6">
      <c r="A5" s="157">
        <v>1</v>
      </c>
      <c r="B5" s="158" t="s">
        <v>1200</v>
      </c>
      <c r="C5" s="158" t="s">
        <v>1201</v>
      </c>
      <c r="D5" s="158" t="s">
        <v>1202</v>
      </c>
      <c r="E5" s="158" t="s">
        <v>1203</v>
      </c>
      <c r="F5" s="159">
        <v>0.65</v>
      </c>
    </row>
    <row r="6" s="150" customFormat="1" ht="45" customHeight="1" spans="1:6">
      <c r="A6" s="157">
        <v>2</v>
      </c>
      <c r="B6" s="158" t="s">
        <v>1204</v>
      </c>
      <c r="C6" s="158" t="s">
        <v>1205</v>
      </c>
      <c r="D6" s="158" t="s">
        <v>1202</v>
      </c>
      <c r="E6" s="158" t="s">
        <v>1203</v>
      </c>
      <c r="F6" s="159">
        <v>0.76</v>
      </c>
    </row>
    <row r="7" s="150" customFormat="1" ht="45" customHeight="1" spans="1:6">
      <c r="A7" s="157">
        <v>3</v>
      </c>
      <c r="B7" s="158" t="s">
        <v>1206</v>
      </c>
      <c r="C7" s="158" t="s">
        <v>1207</v>
      </c>
      <c r="D7" s="158" t="s">
        <v>1208</v>
      </c>
      <c r="E7" s="158" t="s">
        <v>1209</v>
      </c>
      <c r="F7" s="159">
        <v>0.06</v>
      </c>
    </row>
    <row r="8" s="151" customFormat="1" ht="33" customHeight="1" spans="1:6">
      <c r="A8" s="160"/>
      <c r="B8" s="160"/>
      <c r="C8" s="160"/>
      <c r="D8" s="160"/>
      <c r="E8" s="160"/>
      <c r="F8" s="160"/>
    </row>
  </sheetData>
  <mergeCells count="3">
    <mergeCell ref="A2:F2"/>
    <mergeCell ref="A3:F3"/>
    <mergeCell ref="A8:F8"/>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tabColor rgb="FF92D050"/>
    <pageSetUpPr fitToPage="1"/>
  </sheetPr>
  <dimension ref="A1:E21"/>
  <sheetViews>
    <sheetView topLeftCell="A4" workbookViewId="0">
      <selection activeCell="J11" sqref="J11"/>
    </sheetView>
  </sheetViews>
  <sheetFormatPr defaultColWidth="9" defaultRowHeight="15" outlineLevelCol="4"/>
  <cols>
    <col min="1" max="1" width="7.25" style="85" customWidth="1"/>
    <col min="2" max="2" width="35.625" style="85" customWidth="1"/>
    <col min="3" max="3" width="14.125" style="85" customWidth="1"/>
    <col min="4" max="5" width="16.625" style="85" customWidth="1"/>
    <col min="6" max="6" width="12.625" style="85"/>
    <col min="7" max="16384" width="9" style="85"/>
  </cols>
  <sheetData>
    <row r="1" s="83" customFormat="1" ht="20" customHeight="1" spans="1:4">
      <c r="A1" s="137" t="s">
        <v>1210</v>
      </c>
      <c r="C1" s="90"/>
      <c r="D1" s="90"/>
    </row>
    <row r="2" s="84" customFormat="1" ht="30" customHeight="1" spans="1:5">
      <c r="A2" s="92" t="s">
        <v>1211</v>
      </c>
      <c r="B2" s="92"/>
      <c r="C2" s="92"/>
      <c r="D2" s="92"/>
      <c r="E2" s="92"/>
    </row>
    <row r="3" s="83" customFormat="1" ht="20" customHeight="1" spans="1:5">
      <c r="A3" s="94"/>
      <c r="C3" s="90"/>
      <c r="D3" s="138"/>
      <c r="E3" s="32" t="s">
        <v>1212</v>
      </c>
    </row>
    <row r="4" s="85" customFormat="1" ht="27" customHeight="1" spans="1:5">
      <c r="A4" s="139" t="s">
        <v>1143</v>
      </c>
      <c r="B4" s="139"/>
      <c r="C4" s="140" t="s">
        <v>1170</v>
      </c>
      <c r="D4" s="139" t="s">
        <v>1213</v>
      </c>
      <c r="E4" s="139"/>
    </row>
    <row r="5" s="85" customFormat="1" ht="27.95" customHeight="1" spans="1:5">
      <c r="A5" s="139"/>
      <c r="B5" s="139"/>
      <c r="C5" s="139"/>
      <c r="D5" s="139" t="s">
        <v>1214</v>
      </c>
      <c r="E5" s="139" t="s">
        <v>1215</v>
      </c>
    </row>
    <row r="6" s="85" customFormat="1" ht="30" customHeight="1" spans="1:5">
      <c r="A6" s="141" t="s">
        <v>1148</v>
      </c>
      <c r="B6" s="142" t="s">
        <v>1149</v>
      </c>
      <c r="C6" s="143">
        <v>97334</v>
      </c>
      <c r="D6" s="143">
        <v>180446</v>
      </c>
      <c r="E6" s="144">
        <f t="shared" ref="E6:E20" si="0">IF(ISERROR(D6/C6),"",D6/C6)</f>
        <v>1.854</v>
      </c>
    </row>
    <row r="7" s="136" customFormat="1" ht="30" customHeight="1" spans="1:5">
      <c r="A7" s="145"/>
      <c r="B7" s="146" t="s">
        <v>1216</v>
      </c>
      <c r="C7" s="143">
        <v>200256</v>
      </c>
      <c r="D7" s="143">
        <v>200256</v>
      </c>
      <c r="E7" s="144">
        <f t="shared" si="0"/>
        <v>1</v>
      </c>
    </row>
    <row r="8" s="85" customFormat="1" ht="30" customHeight="1" spans="1:5">
      <c r="A8" s="147"/>
      <c r="B8" s="142" t="s">
        <v>1151</v>
      </c>
      <c r="C8" s="143">
        <v>102986</v>
      </c>
      <c r="D8" s="143">
        <v>6561</v>
      </c>
      <c r="E8" s="144">
        <f t="shared" si="0"/>
        <v>0.064</v>
      </c>
    </row>
    <row r="9" s="85" customFormat="1" ht="30" customHeight="1" spans="1:5">
      <c r="A9" s="147"/>
      <c r="B9" s="142" t="s">
        <v>1152</v>
      </c>
      <c r="C9" s="143">
        <v>19874</v>
      </c>
      <c r="D9" s="143">
        <v>7361</v>
      </c>
      <c r="E9" s="144">
        <f t="shared" si="0"/>
        <v>0.37</v>
      </c>
    </row>
    <row r="10" s="85" customFormat="1" ht="30" customHeight="1" spans="1:5">
      <c r="A10" s="147"/>
      <c r="B10" s="142" t="s">
        <v>1153</v>
      </c>
      <c r="C10" s="143">
        <f>C6+C8-C9</f>
        <v>180446</v>
      </c>
      <c r="D10" s="143">
        <f>D6+D8-D9</f>
        <v>179646</v>
      </c>
      <c r="E10" s="144">
        <f t="shared" si="0"/>
        <v>0.996</v>
      </c>
    </row>
    <row r="11" s="85" customFormat="1" ht="30" customHeight="1" spans="1:5">
      <c r="A11" s="141" t="s">
        <v>1154</v>
      </c>
      <c r="B11" s="142" t="s">
        <v>1155</v>
      </c>
      <c r="C11" s="143">
        <v>71940</v>
      </c>
      <c r="D11" s="143">
        <v>111493</v>
      </c>
      <c r="E11" s="144">
        <f t="shared" si="0"/>
        <v>1.55</v>
      </c>
    </row>
    <row r="12" s="85" customFormat="1" ht="30" customHeight="1" spans="1:5">
      <c r="A12" s="147"/>
      <c r="B12" s="142" t="s">
        <v>1156</v>
      </c>
      <c r="C12" s="143">
        <v>111693</v>
      </c>
      <c r="D12" s="143">
        <v>136693</v>
      </c>
      <c r="E12" s="144">
        <f t="shared" si="0"/>
        <v>1.224</v>
      </c>
    </row>
    <row r="13" s="85" customFormat="1" ht="30" customHeight="1" spans="1:5">
      <c r="A13" s="147"/>
      <c r="B13" s="142" t="s">
        <v>1157</v>
      </c>
      <c r="C13" s="143">
        <v>39593</v>
      </c>
      <c r="D13" s="143">
        <v>25000</v>
      </c>
      <c r="E13" s="144">
        <f t="shared" si="0"/>
        <v>0.631</v>
      </c>
    </row>
    <row r="14" s="85" customFormat="1" ht="30" customHeight="1" spans="1:5">
      <c r="A14" s="147"/>
      <c r="B14" s="142" t="s">
        <v>1158</v>
      </c>
      <c r="C14" s="143">
        <v>40</v>
      </c>
      <c r="D14" s="143">
        <v>0</v>
      </c>
      <c r="E14" s="144">
        <f t="shared" si="0"/>
        <v>0</v>
      </c>
    </row>
    <row r="15" s="85" customFormat="1" ht="30" customHeight="1" spans="1:5">
      <c r="A15" s="147"/>
      <c r="B15" s="142" t="s">
        <v>1159</v>
      </c>
      <c r="C15" s="143">
        <f>C11+C13-C14</f>
        <v>111493</v>
      </c>
      <c r="D15" s="143">
        <f>D11+D13-D14</f>
        <v>136493</v>
      </c>
      <c r="E15" s="144">
        <f t="shared" si="0"/>
        <v>1.224</v>
      </c>
    </row>
    <row r="16" s="85" customFormat="1" ht="30" customHeight="1" spans="1:5">
      <c r="A16" s="148" t="s">
        <v>1191</v>
      </c>
      <c r="B16" s="142" t="s">
        <v>1161</v>
      </c>
      <c r="C16" s="143">
        <f t="shared" ref="C16:C19" si="1">C6+C11</f>
        <v>169274</v>
      </c>
      <c r="D16" s="143">
        <f t="shared" ref="D16:D19" si="2">D6+D11</f>
        <v>291939</v>
      </c>
      <c r="E16" s="144">
        <f t="shared" si="0"/>
        <v>1.725</v>
      </c>
    </row>
    <row r="17" s="85" customFormat="1" ht="30" customHeight="1" spans="1:5">
      <c r="A17" s="147"/>
      <c r="B17" s="142" t="s">
        <v>1162</v>
      </c>
      <c r="C17" s="143">
        <f t="shared" si="1"/>
        <v>311949</v>
      </c>
      <c r="D17" s="143">
        <f t="shared" si="2"/>
        <v>336949</v>
      </c>
      <c r="E17" s="144">
        <f t="shared" si="0"/>
        <v>1.08</v>
      </c>
    </row>
    <row r="18" s="85" customFormat="1" ht="30" customHeight="1" spans="1:5">
      <c r="A18" s="147"/>
      <c r="B18" s="142" t="s">
        <v>1163</v>
      </c>
      <c r="C18" s="143">
        <f t="shared" si="1"/>
        <v>142579</v>
      </c>
      <c r="D18" s="143">
        <f t="shared" si="2"/>
        <v>31561</v>
      </c>
      <c r="E18" s="144">
        <f t="shared" si="0"/>
        <v>0.221</v>
      </c>
    </row>
    <row r="19" s="85" customFormat="1" ht="30" customHeight="1" spans="1:5">
      <c r="A19" s="147"/>
      <c r="B19" s="142" t="s">
        <v>1164</v>
      </c>
      <c r="C19" s="143">
        <f t="shared" si="1"/>
        <v>19914</v>
      </c>
      <c r="D19" s="143">
        <f t="shared" si="2"/>
        <v>7361</v>
      </c>
      <c r="E19" s="144">
        <f t="shared" si="0"/>
        <v>0.37</v>
      </c>
    </row>
    <row r="20" s="85" customFormat="1" ht="30" customHeight="1" spans="1:5">
      <c r="A20" s="147"/>
      <c r="B20" s="142" t="s">
        <v>1165</v>
      </c>
      <c r="C20" s="143">
        <f>C16+C18-C19</f>
        <v>291939</v>
      </c>
      <c r="D20" s="143">
        <f>D16+D18-D19</f>
        <v>316139</v>
      </c>
      <c r="E20" s="144">
        <f t="shared" si="0"/>
        <v>1.083</v>
      </c>
    </row>
    <row r="21" s="85" customFormat="1" ht="26.1" customHeight="1"/>
  </sheetData>
  <mergeCells count="7">
    <mergeCell ref="A2:E2"/>
    <mergeCell ref="D4:E4"/>
    <mergeCell ref="A6:A10"/>
    <mergeCell ref="A11:A15"/>
    <mergeCell ref="A16:A20"/>
    <mergeCell ref="C4:C5"/>
    <mergeCell ref="A4:B5"/>
  </mergeCells>
  <printOptions horizontalCentered="1"/>
  <pageMargins left="0.511805555555556" right="0.511805555555556" top="0.393055555555556" bottom="0.393055555555556" header="0.196527777777778" footer="0.196527777777778"/>
  <pageSetup paperSize="9" scale="96" fitToHeight="0" orientation="portrait" useFirstPageNumber="1" horizontalDpi="600"/>
  <headerFooter alignWithMargins="0">
    <oddFooter>&amp;C第 &amp;P+59 页</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6"/>
  <sheetViews>
    <sheetView tabSelected="1" workbookViewId="0">
      <selection activeCell="N9" sqref="N9"/>
    </sheetView>
  </sheetViews>
  <sheetFormatPr defaultColWidth="9" defaultRowHeight="15.75" outlineLevelCol="7"/>
  <cols>
    <col min="1" max="1" width="13.625" style="86" customWidth="1"/>
    <col min="2" max="2" width="36.25" style="85" customWidth="1"/>
    <col min="3" max="3" width="10.125" style="87" customWidth="1"/>
    <col min="4" max="6" width="9.625" style="87" customWidth="1"/>
    <col min="7" max="7" width="10.5" style="88" customWidth="1"/>
    <col min="8" max="8" width="8.625" style="85" customWidth="1"/>
    <col min="9" max="16384" width="9" style="85"/>
  </cols>
  <sheetData>
    <row r="1" s="83" customFormat="1" ht="20" customHeight="1" spans="1:7">
      <c r="A1" s="89" t="s">
        <v>1217</v>
      </c>
      <c r="C1" s="90"/>
      <c r="D1" s="90"/>
      <c r="G1" s="91"/>
    </row>
    <row r="2" s="84" customFormat="1" ht="30" customHeight="1" spans="1:8">
      <c r="A2" s="92" t="s">
        <v>1218</v>
      </c>
      <c r="B2" s="93"/>
      <c r="C2" s="93"/>
      <c r="D2" s="93"/>
      <c r="E2" s="93"/>
      <c r="F2" s="93"/>
      <c r="G2" s="93"/>
      <c r="H2" s="93"/>
    </row>
    <row r="3" s="83" customFormat="1" ht="20" customHeight="1" spans="1:8">
      <c r="A3" s="94"/>
      <c r="C3" s="90"/>
      <c r="D3" s="90"/>
      <c r="E3" s="91"/>
      <c r="G3" s="91"/>
      <c r="H3" s="91" t="s">
        <v>876</v>
      </c>
    </row>
    <row r="4" s="85" customFormat="1" ht="20" customHeight="1" spans="1:8">
      <c r="A4" s="95" t="s">
        <v>1219</v>
      </c>
      <c r="B4" s="95" t="s">
        <v>1220</v>
      </c>
      <c r="C4" s="96" t="s">
        <v>1221</v>
      </c>
      <c r="D4" s="97"/>
      <c r="E4" s="97"/>
      <c r="F4" s="97"/>
      <c r="G4" s="98"/>
      <c r="H4" s="99" t="s">
        <v>1222</v>
      </c>
    </row>
    <row r="5" s="85" customFormat="1" ht="20" customHeight="1" spans="1:8">
      <c r="A5" s="100"/>
      <c r="B5" s="100"/>
      <c r="C5" s="101" t="s">
        <v>1223</v>
      </c>
      <c r="D5" s="101" t="s">
        <v>1224</v>
      </c>
      <c r="E5" s="101" t="s">
        <v>1225</v>
      </c>
      <c r="F5" s="101" t="s">
        <v>1226</v>
      </c>
      <c r="G5" s="102" t="s">
        <v>1227</v>
      </c>
      <c r="H5" s="103"/>
    </row>
    <row r="6" s="85" customFormat="1" ht="28" customHeight="1" spans="1:8">
      <c r="A6" s="410" t="s">
        <v>1228</v>
      </c>
      <c r="B6" s="105" t="s">
        <v>1229</v>
      </c>
      <c r="C6" s="106">
        <f t="shared" ref="C6:C69" si="0">SUM(D6:G6)</f>
        <v>132423</v>
      </c>
      <c r="D6" s="107">
        <v>20323</v>
      </c>
      <c r="E6" s="107">
        <v>4222</v>
      </c>
      <c r="F6" s="107">
        <v>2169</v>
      </c>
      <c r="G6" s="108">
        <f>SUM(G7,G27,G43)</f>
        <v>105709</v>
      </c>
      <c r="H6" s="109"/>
    </row>
    <row r="7" s="85" customFormat="1" ht="28" customHeight="1" spans="1:8">
      <c r="A7" s="104" t="s">
        <v>1230</v>
      </c>
      <c r="B7" s="110" t="s">
        <v>1231</v>
      </c>
      <c r="C7" s="106">
        <f t="shared" si="0"/>
        <v>91338</v>
      </c>
      <c r="D7" s="107">
        <f t="shared" ref="D7:F7" si="1">SUM(D8,D11,D12,D13,D14,D15,D22,D26)</f>
        <v>0</v>
      </c>
      <c r="E7" s="107">
        <f t="shared" si="1"/>
        <v>0</v>
      </c>
      <c r="F7" s="107">
        <f t="shared" si="1"/>
        <v>0</v>
      </c>
      <c r="G7" s="108">
        <v>91338</v>
      </c>
      <c r="H7" s="109"/>
    </row>
    <row r="8" s="85" customFormat="1" ht="28" customHeight="1" spans="1:8">
      <c r="A8" s="111" t="s">
        <v>1232</v>
      </c>
      <c r="B8" s="112" t="s">
        <v>1233</v>
      </c>
      <c r="C8" s="106">
        <f t="shared" si="0"/>
        <v>27709</v>
      </c>
      <c r="D8" s="107">
        <f t="shared" ref="D8:F8" si="2">SUM(D9:D10)</f>
        <v>0</v>
      </c>
      <c r="E8" s="107">
        <f t="shared" si="2"/>
        <v>0</v>
      </c>
      <c r="F8" s="107">
        <f t="shared" si="2"/>
        <v>0</v>
      </c>
      <c r="G8" s="108">
        <v>27709</v>
      </c>
      <c r="H8" s="113"/>
    </row>
    <row r="9" s="85" customFormat="1" ht="28" customHeight="1" spans="1:8">
      <c r="A9" s="114" t="s">
        <v>1234</v>
      </c>
      <c r="B9" s="115" t="s">
        <v>1235</v>
      </c>
      <c r="C9" s="106">
        <f t="shared" si="0"/>
        <v>6619</v>
      </c>
      <c r="D9" s="116"/>
      <c r="E9" s="116"/>
      <c r="F9" s="116"/>
      <c r="G9" s="117">
        <v>6619</v>
      </c>
      <c r="H9" s="113"/>
    </row>
    <row r="10" s="85" customFormat="1" ht="28" customHeight="1" spans="1:8">
      <c r="A10" s="114" t="s">
        <v>1236</v>
      </c>
      <c r="B10" s="115" t="s">
        <v>1237</v>
      </c>
      <c r="C10" s="106">
        <f t="shared" si="0"/>
        <v>21090</v>
      </c>
      <c r="D10" s="116"/>
      <c r="E10" s="116"/>
      <c r="F10" s="116"/>
      <c r="G10" s="117">
        <v>21090</v>
      </c>
      <c r="H10" s="113"/>
    </row>
    <row r="11" s="85" customFormat="1" ht="28" customHeight="1" spans="1:8">
      <c r="A11" s="411" t="s">
        <v>1238</v>
      </c>
      <c r="B11" s="112" t="s">
        <v>1239</v>
      </c>
      <c r="C11" s="106">
        <f t="shared" si="0"/>
        <v>13088</v>
      </c>
      <c r="D11" s="107"/>
      <c r="E11" s="107"/>
      <c r="F11" s="107"/>
      <c r="G11" s="108">
        <v>13088</v>
      </c>
      <c r="H11" s="113"/>
    </row>
    <row r="12" s="85" customFormat="1" ht="28" customHeight="1" spans="1:8">
      <c r="A12" s="111" t="s">
        <v>1240</v>
      </c>
      <c r="B12" s="112" t="s">
        <v>1241</v>
      </c>
      <c r="C12" s="106">
        <f t="shared" si="0"/>
        <v>1289</v>
      </c>
      <c r="D12" s="107"/>
      <c r="E12" s="107"/>
      <c r="F12" s="107"/>
      <c r="G12" s="108">
        <v>1289</v>
      </c>
      <c r="H12" s="113"/>
    </row>
    <row r="13" s="85" customFormat="1" ht="28" customHeight="1" spans="1:8">
      <c r="A13" s="111" t="s">
        <v>1242</v>
      </c>
      <c r="B13" s="112" t="s">
        <v>1243</v>
      </c>
      <c r="C13" s="106">
        <f t="shared" si="0"/>
        <v>570</v>
      </c>
      <c r="D13" s="107"/>
      <c r="E13" s="107"/>
      <c r="F13" s="107"/>
      <c r="G13" s="108">
        <v>570</v>
      </c>
      <c r="H13" s="113"/>
    </row>
    <row r="14" s="85" customFormat="1" ht="28" customHeight="1" spans="1:8">
      <c r="A14" s="118" t="s">
        <v>1244</v>
      </c>
      <c r="B14" s="112" t="s">
        <v>1245</v>
      </c>
      <c r="C14" s="106">
        <f t="shared" si="0"/>
        <v>17858</v>
      </c>
      <c r="D14" s="107"/>
      <c r="E14" s="107"/>
      <c r="F14" s="107"/>
      <c r="G14" s="108">
        <v>17858</v>
      </c>
      <c r="H14" s="113"/>
    </row>
    <row r="15" s="85" customFormat="1" ht="28" customHeight="1" spans="1:8">
      <c r="A15" s="111" t="s">
        <v>1246</v>
      </c>
      <c r="B15" s="112" t="s">
        <v>1247</v>
      </c>
      <c r="C15" s="106">
        <f t="shared" si="0"/>
        <v>25440</v>
      </c>
      <c r="D15" s="107">
        <f t="shared" ref="D15:F15" si="3">SUM(D16:D21)</f>
        <v>0</v>
      </c>
      <c r="E15" s="107">
        <f t="shared" si="3"/>
        <v>0</v>
      </c>
      <c r="F15" s="107">
        <f t="shared" si="3"/>
        <v>0</v>
      </c>
      <c r="G15" s="108">
        <v>25440</v>
      </c>
      <c r="H15" s="119"/>
    </row>
    <row r="16" s="85" customFormat="1" ht="28" customHeight="1" spans="1:8">
      <c r="A16" s="111" t="s">
        <v>1248</v>
      </c>
      <c r="B16" s="115" t="s">
        <v>1249</v>
      </c>
      <c r="C16" s="106">
        <f t="shared" si="0"/>
        <v>10192</v>
      </c>
      <c r="D16" s="107"/>
      <c r="E16" s="107"/>
      <c r="F16" s="107"/>
      <c r="G16" s="108">
        <v>10192</v>
      </c>
      <c r="H16" s="113"/>
    </row>
    <row r="17" s="85" customFormat="1" ht="28" customHeight="1" spans="1:8">
      <c r="A17" s="111" t="s">
        <v>1250</v>
      </c>
      <c r="B17" s="115" t="s">
        <v>1251</v>
      </c>
      <c r="C17" s="106">
        <f t="shared" si="0"/>
        <v>6571</v>
      </c>
      <c r="D17" s="107"/>
      <c r="E17" s="107"/>
      <c r="F17" s="107"/>
      <c r="G17" s="108">
        <v>6571</v>
      </c>
      <c r="H17" s="113"/>
    </row>
    <row r="18" s="85" customFormat="1" ht="28" customHeight="1" spans="1:8">
      <c r="A18" s="111" t="s">
        <v>1252</v>
      </c>
      <c r="B18" s="115" t="s">
        <v>1253</v>
      </c>
      <c r="C18" s="106">
        <f t="shared" si="0"/>
        <v>263</v>
      </c>
      <c r="D18" s="107"/>
      <c r="E18" s="107"/>
      <c r="F18" s="107"/>
      <c r="G18" s="108">
        <v>263</v>
      </c>
      <c r="H18" s="113"/>
    </row>
    <row r="19" s="85" customFormat="1" ht="28" customHeight="1" spans="1:8">
      <c r="A19" s="411" t="s">
        <v>1254</v>
      </c>
      <c r="B19" s="115" t="s">
        <v>1255</v>
      </c>
      <c r="C19" s="106">
        <f t="shared" si="0"/>
        <v>277</v>
      </c>
      <c r="D19" s="107"/>
      <c r="E19" s="107"/>
      <c r="F19" s="107"/>
      <c r="G19" s="108">
        <v>277</v>
      </c>
      <c r="H19" s="113"/>
    </row>
    <row r="20" s="85" customFormat="1" ht="28" customHeight="1" spans="1:8">
      <c r="A20" s="111" t="s">
        <v>1256</v>
      </c>
      <c r="B20" s="115" t="s">
        <v>1257</v>
      </c>
      <c r="C20" s="106">
        <f t="shared" si="0"/>
        <v>6794</v>
      </c>
      <c r="D20" s="107"/>
      <c r="E20" s="107"/>
      <c r="F20" s="107"/>
      <c r="G20" s="108">
        <v>6794</v>
      </c>
      <c r="H20" s="113"/>
    </row>
    <row r="21" s="85" customFormat="1" ht="28" customHeight="1" spans="1:8">
      <c r="A21" s="111" t="s">
        <v>1258</v>
      </c>
      <c r="B21" s="115" t="s">
        <v>1259</v>
      </c>
      <c r="C21" s="106">
        <f t="shared" si="0"/>
        <v>1343</v>
      </c>
      <c r="D21" s="107"/>
      <c r="E21" s="107"/>
      <c r="F21" s="107"/>
      <c r="G21" s="108">
        <v>1343</v>
      </c>
      <c r="H21" s="113"/>
    </row>
    <row r="22" s="85" customFormat="1" ht="28" customHeight="1" spans="1:8">
      <c r="A22" s="111" t="s">
        <v>1260</v>
      </c>
      <c r="B22" s="112" t="s">
        <v>1261</v>
      </c>
      <c r="C22" s="106">
        <f t="shared" si="0"/>
        <v>119</v>
      </c>
      <c r="D22" s="107">
        <f t="shared" ref="D22:F22" si="4">SUM(D23:D25)</f>
        <v>0</v>
      </c>
      <c r="E22" s="107">
        <f t="shared" si="4"/>
        <v>0</v>
      </c>
      <c r="F22" s="107">
        <f t="shared" si="4"/>
        <v>0</v>
      </c>
      <c r="G22" s="108">
        <v>119</v>
      </c>
      <c r="H22" s="119"/>
    </row>
    <row r="23" s="85" customFormat="1" ht="28" customHeight="1" spans="1:8">
      <c r="A23" s="111" t="s">
        <v>1262</v>
      </c>
      <c r="B23" s="115" t="s">
        <v>1263</v>
      </c>
      <c r="C23" s="106">
        <f t="shared" si="0"/>
        <v>87</v>
      </c>
      <c r="D23" s="107"/>
      <c r="E23" s="107"/>
      <c r="F23" s="107"/>
      <c r="G23" s="108">
        <v>87</v>
      </c>
      <c r="H23" s="113"/>
    </row>
    <row r="24" s="85" customFormat="1" ht="28" customHeight="1" spans="1:8">
      <c r="A24" s="411" t="s">
        <v>1264</v>
      </c>
      <c r="B24" s="115" t="s">
        <v>1265</v>
      </c>
      <c r="C24" s="106">
        <f t="shared" si="0"/>
        <v>30</v>
      </c>
      <c r="D24" s="107"/>
      <c r="E24" s="107"/>
      <c r="F24" s="107"/>
      <c r="G24" s="108">
        <v>30</v>
      </c>
      <c r="H24" s="113"/>
    </row>
    <row r="25" s="85" customFormat="1" ht="28" customHeight="1" spans="1:8">
      <c r="A25" s="111" t="s">
        <v>1266</v>
      </c>
      <c r="B25" s="115" t="s">
        <v>1267</v>
      </c>
      <c r="C25" s="106">
        <f t="shared" si="0"/>
        <v>2</v>
      </c>
      <c r="D25" s="107"/>
      <c r="E25" s="107"/>
      <c r="F25" s="107"/>
      <c r="G25" s="108">
        <v>2</v>
      </c>
      <c r="H25" s="113"/>
    </row>
    <row r="26" s="85" customFormat="1" ht="28" customHeight="1" spans="1:8">
      <c r="A26" s="120" t="s">
        <v>1268</v>
      </c>
      <c r="B26" s="112" t="s">
        <v>1269</v>
      </c>
      <c r="C26" s="106">
        <f t="shared" si="0"/>
        <v>5265</v>
      </c>
      <c r="D26" s="116"/>
      <c r="E26" s="116"/>
      <c r="F26" s="116"/>
      <c r="G26" s="117">
        <v>5265</v>
      </c>
      <c r="H26" s="113"/>
    </row>
    <row r="27" s="85" customFormat="1" ht="28" customHeight="1" spans="1:8">
      <c r="A27" s="104" t="s">
        <v>1270</v>
      </c>
      <c r="B27" s="110" t="s">
        <v>1271</v>
      </c>
      <c r="C27" s="106">
        <f t="shared" si="0"/>
        <v>4563</v>
      </c>
      <c r="D27" s="107">
        <f t="shared" ref="D27:F27" si="5">SUM(D28:D30,D34,D37,D42)</f>
        <v>0</v>
      </c>
      <c r="E27" s="107">
        <f t="shared" si="5"/>
        <v>0</v>
      </c>
      <c r="F27" s="107">
        <f t="shared" si="5"/>
        <v>0</v>
      </c>
      <c r="G27" s="108">
        <v>4563</v>
      </c>
      <c r="H27" s="109"/>
    </row>
    <row r="28" s="85" customFormat="1" ht="28" customHeight="1" spans="1:8">
      <c r="A28" s="412" t="s">
        <v>1272</v>
      </c>
      <c r="B28" s="112" t="s">
        <v>1273</v>
      </c>
      <c r="C28" s="106">
        <f t="shared" si="0"/>
        <v>1541</v>
      </c>
      <c r="D28" s="107"/>
      <c r="E28" s="107"/>
      <c r="F28" s="107"/>
      <c r="G28" s="108">
        <v>1541</v>
      </c>
      <c r="H28" s="113"/>
    </row>
    <row r="29" s="85" customFormat="1" ht="28" customHeight="1" spans="1:8">
      <c r="A29" s="111" t="s">
        <v>1274</v>
      </c>
      <c r="B29" s="112" t="s">
        <v>1275</v>
      </c>
      <c r="C29" s="106">
        <f t="shared" si="0"/>
        <v>250</v>
      </c>
      <c r="D29" s="107"/>
      <c r="E29" s="107"/>
      <c r="F29" s="107"/>
      <c r="G29" s="108">
        <v>250</v>
      </c>
      <c r="H29" s="113"/>
    </row>
    <row r="30" s="85" customFormat="1" ht="28" customHeight="1" spans="1:8">
      <c r="A30" s="111" t="s">
        <v>1276</v>
      </c>
      <c r="B30" s="112" t="s">
        <v>1277</v>
      </c>
      <c r="C30" s="106">
        <f t="shared" si="0"/>
        <v>1095</v>
      </c>
      <c r="D30" s="107">
        <f t="shared" ref="D30:G30" si="6">SUM(D31:D33)</f>
        <v>0</v>
      </c>
      <c r="E30" s="107">
        <f t="shared" si="6"/>
        <v>0</v>
      </c>
      <c r="F30" s="107">
        <f t="shared" si="6"/>
        <v>0</v>
      </c>
      <c r="G30" s="108">
        <f t="shared" si="6"/>
        <v>1095</v>
      </c>
      <c r="H30" s="113"/>
    </row>
    <row r="31" s="85" customFormat="1" ht="28" customHeight="1" spans="1:8">
      <c r="A31" s="111" t="s">
        <v>1278</v>
      </c>
      <c r="B31" s="115" t="s">
        <v>1279</v>
      </c>
      <c r="C31" s="106">
        <f t="shared" si="0"/>
        <v>427</v>
      </c>
      <c r="D31" s="107"/>
      <c r="E31" s="107"/>
      <c r="F31" s="107"/>
      <c r="G31" s="108">
        <v>427</v>
      </c>
      <c r="H31" s="113"/>
    </row>
    <row r="32" s="85" customFormat="1" ht="28" customHeight="1" spans="1:8">
      <c r="A32" s="111" t="s">
        <v>1280</v>
      </c>
      <c r="B32" s="115" t="s">
        <v>1281</v>
      </c>
      <c r="C32" s="106">
        <f t="shared" si="0"/>
        <v>115</v>
      </c>
      <c r="D32" s="107"/>
      <c r="E32" s="107"/>
      <c r="F32" s="107"/>
      <c r="G32" s="108">
        <v>115</v>
      </c>
      <c r="H32" s="113"/>
    </row>
    <row r="33" s="85" customFormat="1" ht="28" customHeight="1" spans="1:8">
      <c r="A33" s="111" t="s">
        <v>1282</v>
      </c>
      <c r="B33" s="115" t="s">
        <v>1283</v>
      </c>
      <c r="C33" s="106">
        <f t="shared" si="0"/>
        <v>553</v>
      </c>
      <c r="D33" s="107"/>
      <c r="E33" s="107"/>
      <c r="F33" s="107"/>
      <c r="G33" s="108">
        <v>553</v>
      </c>
      <c r="H33" s="113"/>
    </row>
    <row r="34" s="85" customFormat="1" ht="28" customHeight="1" spans="1:8">
      <c r="A34" s="111" t="s">
        <v>1284</v>
      </c>
      <c r="B34" s="112" t="s">
        <v>1285</v>
      </c>
      <c r="C34" s="106">
        <f t="shared" si="0"/>
        <v>147</v>
      </c>
      <c r="D34" s="107">
        <f t="shared" ref="D34:G34" si="7">SUM(D35:D36)</f>
        <v>0</v>
      </c>
      <c r="E34" s="107">
        <f t="shared" si="7"/>
        <v>0</v>
      </c>
      <c r="F34" s="107">
        <f t="shared" si="7"/>
        <v>0</v>
      </c>
      <c r="G34" s="108">
        <f t="shared" si="7"/>
        <v>147</v>
      </c>
      <c r="H34" s="113"/>
    </row>
    <row r="35" s="85" customFormat="1" ht="28" customHeight="1" spans="1:8">
      <c r="A35" s="111" t="s">
        <v>1286</v>
      </c>
      <c r="B35" s="115" t="s">
        <v>1287</v>
      </c>
      <c r="C35" s="106">
        <f t="shared" si="0"/>
        <v>2</v>
      </c>
      <c r="D35" s="107"/>
      <c r="E35" s="107"/>
      <c r="F35" s="107"/>
      <c r="G35" s="108">
        <v>2</v>
      </c>
      <c r="H35" s="113"/>
    </row>
    <row r="36" s="85" customFormat="1" ht="28" customHeight="1" spans="1:8">
      <c r="A36" s="111" t="s">
        <v>1288</v>
      </c>
      <c r="B36" s="115" t="s">
        <v>1289</v>
      </c>
      <c r="C36" s="106">
        <f t="shared" si="0"/>
        <v>145</v>
      </c>
      <c r="D36" s="107"/>
      <c r="E36" s="107"/>
      <c r="F36" s="107"/>
      <c r="G36" s="108">
        <v>145</v>
      </c>
      <c r="H36" s="113"/>
    </row>
    <row r="37" s="85" customFormat="1" ht="28" customHeight="1" spans="1:8">
      <c r="A37" s="122" t="s">
        <v>1290</v>
      </c>
      <c r="B37" s="123" t="s">
        <v>1291</v>
      </c>
      <c r="C37" s="106">
        <f t="shared" si="0"/>
        <v>506</v>
      </c>
      <c r="D37" s="108">
        <f t="shared" ref="D37:G37" si="8">SUM(D38:D41)</f>
        <v>0</v>
      </c>
      <c r="E37" s="108">
        <f t="shared" si="8"/>
        <v>0</v>
      </c>
      <c r="F37" s="108">
        <f t="shared" si="8"/>
        <v>0</v>
      </c>
      <c r="G37" s="108">
        <f t="shared" si="8"/>
        <v>506</v>
      </c>
      <c r="H37" s="119"/>
    </row>
    <row r="38" s="85" customFormat="1" ht="28" customHeight="1" spans="1:8">
      <c r="A38" s="413" t="s">
        <v>1292</v>
      </c>
      <c r="B38" s="124" t="s">
        <v>1293</v>
      </c>
      <c r="C38" s="106">
        <f t="shared" si="0"/>
        <v>0</v>
      </c>
      <c r="D38" s="108"/>
      <c r="E38" s="108"/>
      <c r="F38" s="108"/>
      <c r="G38" s="108"/>
      <c r="H38" s="113"/>
    </row>
    <row r="39" s="85" customFormat="1" ht="28" customHeight="1" spans="1:8">
      <c r="A39" s="413" t="s">
        <v>1294</v>
      </c>
      <c r="B39" s="124" t="s">
        <v>1295</v>
      </c>
      <c r="C39" s="106">
        <f t="shared" si="0"/>
        <v>506</v>
      </c>
      <c r="D39" s="108"/>
      <c r="E39" s="108"/>
      <c r="F39" s="108"/>
      <c r="G39" s="108">
        <v>506</v>
      </c>
      <c r="H39" s="113"/>
    </row>
    <row r="40" s="85" customFormat="1" ht="28" customHeight="1" spans="1:8">
      <c r="A40" s="122" t="s">
        <v>1296</v>
      </c>
      <c r="B40" s="124" t="s">
        <v>1297</v>
      </c>
      <c r="C40" s="106">
        <f t="shared" si="0"/>
        <v>0</v>
      </c>
      <c r="D40" s="108"/>
      <c r="E40" s="108"/>
      <c r="F40" s="108"/>
      <c r="G40" s="108"/>
      <c r="H40" s="113"/>
    </row>
    <row r="41" s="85" customFormat="1" ht="28" customHeight="1" spans="1:8">
      <c r="A41" s="120" t="s">
        <v>1298</v>
      </c>
      <c r="B41" s="124" t="s">
        <v>1299</v>
      </c>
      <c r="C41" s="106">
        <f t="shared" si="0"/>
        <v>0</v>
      </c>
      <c r="D41" s="117"/>
      <c r="E41" s="117"/>
      <c r="F41" s="117"/>
      <c r="G41" s="108"/>
      <c r="H41" s="113"/>
    </row>
    <row r="42" s="85" customFormat="1" ht="28" customHeight="1" spans="1:8">
      <c r="A42" s="414" t="s">
        <v>1300</v>
      </c>
      <c r="B42" s="123" t="s">
        <v>1301</v>
      </c>
      <c r="C42" s="106">
        <f t="shared" si="0"/>
        <v>1024</v>
      </c>
      <c r="D42" s="117"/>
      <c r="E42" s="117"/>
      <c r="F42" s="117"/>
      <c r="G42" s="117">
        <v>1024</v>
      </c>
      <c r="H42" s="113"/>
    </row>
    <row r="43" s="85" customFormat="1" ht="28" customHeight="1" spans="1:8">
      <c r="A43" s="104" t="s">
        <v>1302</v>
      </c>
      <c r="B43" s="110" t="s">
        <v>1303</v>
      </c>
      <c r="C43" s="106">
        <f t="shared" si="0"/>
        <v>36522</v>
      </c>
      <c r="D43" s="107">
        <f t="shared" ref="D43:G43" si="9">SUM(D44:D45,D48:D50,D53,D56,D59:D61,D69,D72:D79,D84:D86,D89:D91,D96,D101:D107,D110:D115)</f>
        <v>20323</v>
      </c>
      <c r="E43" s="107">
        <f t="shared" si="9"/>
        <v>4222</v>
      </c>
      <c r="F43" s="107">
        <f t="shared" si="9"/>
        <v>2169</v>
      </c>
      <c r="G43" s="107">
        <f t="shared" si="9"/>
        <v>9808</v>
      </c>
      <c r="H43" s="109"/>
    </row>
    <row r="44" s="85" customFormat="1" ht="28" customHeight="1" spans="1:8">
      <c r="A44" s="411" t="s">
        <v>1304</v>
      </c>
      <c r="B44" s="112" t="s">
        <v>1305</v>
      </c>
      <c r="C44" s="106">
        <f t="shared" si="0"/>
        <v>77</v>
      </c>
      <c r="D44" s="107">
        <v>52</v>
      </c>
      <c r="E44" s="107">
        <v>9</v>
      </c>
      <c r="F44" s="107">
        <v>3</v>
      </c>
      <c r="G44" s="108">
        <v>13</v>
      </c>
      <c r="H44" s="125"/>
    </row>
    <row r="45" s="85" customFormat="1" ht="28" customHeight="1" spans="1:8">
      <c r="A45" s="111" t="s">
        <v>1306</v>
      </c>
      <c r="B45" s="112" t="s">
        <v>1307</v>
      </c>
      <c r="C45" s="106">
        <f t="shared" si="0"/>
        <v>2623</v>
      </c>
      <c r="D45" s="107">
        <f t="shared" ref="D45:G45" si="10">SUM(D46:D47)</f>
        <v>2084</v>
      </c>
      <c r="E45" s="107">
        <f t="shared" si="10"/>
        <v>365</v>
      </c>
      <c r="F45" s="107">
        <f t="shared" si="10"/>
        <v>71</v>
      </c>
      <c r="G45" s="108">
        <f t="shared" si="10"/>
        <v>103</v>
      </c>
      <c r="H45" s="125"/>
    </row>
    <row r="46" s="85" customFormat="1" ht="28" customHeight="1" spans="1:8">
      <c r="A46" s="111" t="s">
        <v>1308</v>
      </c>
      <c r="B46" s="115" t="s">
        <v>1309</v>
      </c>
      <c r="C46" s="106">
        <f t="shared" si="0"/>
        <v>1646</v>
      </c>
      <c r="D46" s="107">
        <v>1309</v>
      </c>
      <c r="E46" s="107">
        <v>229</v>
      </c>
      <c r="F46" s="107">
        <v>45</v>
      </c>
      <c r="G46" s="108">
        <v>63</v>
      </c>
      <c r="H46" s="125"/>
    </row>
    <row r="47" s="85" customFormat="1" ht="28" customHeight="1" spans="1:8">
      <c r="A47" s="111" t="s">
        <v>1310</v>
      </c>
      <c r="B47" s="115" t="s">
        <v>1311</v>
      </c>
      <c r="C47" s="106">
        <f t="shared" si="0"/>
        <v>977</v>
      </c>
      <c r="D47" s="107">
        <v>775</v>
      </c>
      <c r="E47" s="107">
        <v>136</v>
      </c>
      <c r="F47" s="107">
        <v>26</v>
      </c>
      <c r="G47" s="108">
        <v>40</v>
      </c>
      <c r="H47" s="125"/>
    </row>
    <row r="48" s="85" customFormat="1" ht="28" customHeight="1" spans="1:8">
      <c r="A48" s="411" t="s">
        <v>1312</v>
      </c>
      <c r="B48" s="112" t="s">
        <v>1313</v>
      </c>
      <c r="C48" s="106">
        <f t="shared" si="0"/>
        <v>86</v>
      </c>
      <c r="D48" s="107">
        <v>68</v>
      </c>
      <c r="E48" s="107">
        <v>12</v>
      </c>
      <c r="F48" s="107">
        <v>2</v>
      </c>
      <c r="G48" s="108">
        <v>4</v>
      </c>
      <c r="H48" s="125"/>
    </row>
    <row r="49" s="85" customFormat="1" ht="28" customHeight="1" spans="1:8">
      <c r="A49" s="111" t="s">
        <v>1314</v>
      </c>
      <c r="B49" s="112" t="s">
        <v>1315</v>
      </c>
      <c r="C49" s="106">
        <f t="shared" si="0"/>
        <v>0</v>
      </c>
      <c r="D49" s="107"/>
      <c r="E49" s="107"/>
      <c r="F49" s="107"/>
      <c r="G49" s="108"/>
      <c r="H49" s="125"/>
    </row>
    <row r="50" s="85" customFormat="1" ht="28" customHeight="1" spans="1:8">
      <c r="A50" s="111" t="s">
        <v>1316</v>
      </c>
      <c r="B50" s="112" t="s">
        <v>1317</v>
      </c>
      <c r="C50" s="106">
        <f t="shared" si="0"/>
        <v>1266</v>
      </c>
      <c r="D50" s="107">
        <f t="shared" ref="D50:G50" si="11">SUM(D51:D52)</f>
        <v>648</v>
      </c>
      <c r="E50" s="107">
        <f t="shared" si="11"/>
        <v>454</v>
      </c>
      <c r="F50" s="107">
        <f t="shared" si="11"/>
        <v>87</v>
      </c>
      <c r="G50" s="108">
        <f t="shared" si="11"/>
        <v>77</v>
      </c>
      <c r="H50" s="125"/>
    </row>
    <row r="51" s="85" customFormat="1" ht="28" customHeight="1" spans="1:8">
      <c r="A51" s="111" t="s">
        <v>1318</v>
      </c>
      <c r="B51" s="115" t="s">
        <v>1309</v>
      </c>
      <c r="C51" s="106">
        <f t="shared" si="0"/>
        <v>728</v>
      </c>
      <c r="D51" s="107">
        <v>373</v>
      </c>
      <c r="E51" s="107">
        <v>261</v>
      </c>
      <c r="F51" s="107">
        <v>50</v>
      </c>
      <c r="G51" s="108">
        <v>44</v>
      </c>
      <c r="H51" s="125"/>
    </row>
    <row r="52" s="85" customFormat="1" ht="28" customHeight="1" spans="1:8">
      <c r="A52" s="111" t="s">
        <v>1319</v>
      </c>
      <c r="B52" s="115" t="s">
        <v>1311</v>
      </c>
      <c r="C52" s="106">
        <f t="shared" si="0"/>
        <v>538</v>
      </c>
      <c r="D52" s="107">
        <v>275</v>
      </c>
      <c r="E52" s="107">
        <v>193</v>
      </c>
      <c r="F52" s="107">
        <v>37</v>
      </c>
      <c r="G52" s="108">
        <v>33</v>
      </c>
      <c r="H52" s="125"/>
    </row>
    <row r="53" s="85" customFormat="1" ht="28" customHeight="1" spans="1:8">
      <c r="A53" s="411" t="s">
        <v>1320</v>
      </c>
      <c r="B53" s="112" t="s">
        <v>1321</v>
      </c>
      <c r="C53" s="106">
        <f t="shared" si="0"/>
        <v>645</v>
      </c>
      <c r="D53" s="107">
        <f t="shared" ref="D53:G53" si="12">SUM(D54:D55)</f>
        <v>481</v>
      </c>
      <c r="E53" s="107">
        <f t="shared" si="12"/>
        <v>84</v>
      </c>
      <c r="F53" s="107">
        <f t="shared" si="12"/>
        <v>16</v>
      </c>
      <c r="G53" s="108">
        <f t="shared" si="12"/>
        <v>64</v>
      </c>
      <c r="H53" s="125"/>
    </row>
    <row r="54" s="85" customFormat="1" ht="28" customHeight="1" spans="1:8">
      <c r="A54" s="114" t="s">
        <v>1322</v>
      </c>
      <c r="B54" s="115" t="s">
        <v>1323</v>
      </c>
      <c r="C54" s="106">
        <f t="shared" si="0"/>
        <v>494</v>
      </c>
      <c r="D54" s="116">
        <v>359</v>
      </c>
      <c r="E54" s="116">
        <v>63</v>
      </c>
      <c r="F54" s="116">
        <v>12</v>
      </c>
      <c r="G54" s="126">
        <v>60</v>
      </c>
      <c r="H54" s="125"/>
    </row>
    <row r="55" s="85" customFormat="1" ht="28" customHeight="1" spans="1:8">
      <c r="A55" s="111" t="s">
        <v>1324</v>
      </c>
      <c r="B55" s="115" t="s">
        <v>1325</v>
      </c>
      <c r="C55" s="106">
        <f t="shared" si="0"/>
        <v>151</v>
      </c>
      <c r="D55" s="107">
        <v>122</v>
      </c>
      <c r="E55" s="107">
        <v>21</v>
      </c>
      <c r="F55" s="107">
        <v>4</v>
      </c>
      <c r="G55" s="126">
        <v>4</v>
      </c>
      <c r="H55" s="125"/>
    </row>
    <row r="56" s="85" customFormat="1" ht="28" customHeight="1" spans="1:8">
      <c r="A56" s="111" t="s">
        <v>1326</v>
      </c>
      <c r="B56" s="112" t="s">
        <v>1327</v>
      </c>
      <c r="C56" s="106">
        <f t="shared" si="0"/>
        <v>373</v>
      </c>
      <c r="D56" s="107">
        <f t="shared" ref="D56:G56" si="13">SUM(D57:D58)</f>
        <v>296</v>
      </c>
      <c r="E56" s="107">
        <f t="shared" si="13"/>
        <v>51</v>
      </c>
      <c r="F56" s="107">
        <f t="shared" si="13"/>
        <v>10</v>
      </c>
      <c r="G56" s="108">
        <f t="shared" si="13"/>
        <v>16</v>
      </c>
      <c r="H56" s="125"/>
    </row>
    <row r="57" s="85" customFormat="1" ht="28" customHeight="1" spans="1:8">
      <c r="A57" s="111" t="s">
        <v>1328</v>
      </c>
      <c r="B57" s="115" t="s">
        <v>1323</v>
      </c>
      <c r="C57" s="106">
        <f t="shared" si="0"/>
        <v>129</v>
      </c>
      <c r="D57" s="107">
        <v>100</v>
      </c>
      <c r="E57" s="107">
        <v>17</v>
      </c>
      <c r="F57" s="107">
        <v>3</v>
      </c>
      <c r="G57" s="108">
        <v>9</v>
      </c>
      <c r="H57" s="125"/>
    </row>
    <row r="58" s="85" customFormat="1" ht="28" customHeight="1" spans="1:8">
      <c r="A58" s="111" t="s">
        <v>1329</v>
      </c>
      <c r="B58" s="115" t="s">
        <v>1330</v>
      </c>
      <c r="C58" s="106">
        <f t="shared" si="0"/>
        <v>244</v>
      </c>
      <c r="D58" s="107">
        <v>196</v>
      </c>
      <c r="E58" s="107">
        <v>34</v>
      </c>
      <c r="F58" s="107">
        <v>7</v>
      </c>
      <c r="G58" s="108">
        <v>7</v>
      </c>
      <c r="H58" s="125"/>
    </row>
    <row r="59" s="85" customFormat="1" ht="28" customHeight="1" spans="1:8">
      <c r="A59" s="411" t="s">
        <v>1331</v>
      </c>
      <c r="B59" s="112" t="s">
        <v>1332</v>
      </c>
      <c r="C59" s="106">
        <f t="shared" si="0"/>
        <v>2480</v>
      </c>
      <c r="D59" s="107">
        <v>2480</v>
      </c>
      <c r="E59" s="107"/>
      <c r="F59" s="107"/>
      <c r="G59" s="108"/>
      <c r="H59" s="125"/>
    </row>
    <row r="60" s="85" customFormat="1" ht="28" customHeight="1" spans="1:8">
      <c r="A60" s="411" t="s">
        <v>1333</v>
      </c>
      <c r="B60" s="112" t="s">
        <v>1334</v>
      </c>
      <c r="C60" s="106">
        <f t="shared" si="0"/>
        <v>95</v>
      </c>
      <c r="D60" s="107">
        <v>76</v>
      </c>
      <c r="E60" s="107">
        <v>13</v>
      </c>
      <c r="F60" s="107">
        <v>2</v>
      </c>
      <c r="G60" s="108">
        <v>4</v>
      </c>
      <c r="H60" s="125"/>
    </row>
    <row r="61" s="85" customFormat="1" ht="28" customHeight="1" spans="1:8">
      <c r="A61" s="411" t="s">
        <v>1335</v>
      </c>
      <c r="B61" s="112" t="s">
        <v>1336</v>
      </c>
      <c r="C61" s="106">
        <f t="shared" si="0"/>
        <v>13008</v>
      </c>
      <c r="D61" s="107">
        <f t="shared" ref="D61:G61" si="14">SUM(D65:D68,D62)</f>
        <v>8620</v>
      </c>
      <c r="E61" s="107">
        <f t="shared" si="14"/>
        <v>1587</v>
      </c>
      <c r="F61" s="107">
        <f t="shared" si="14"/>
        <v>1260</v>
      </c>
      <c r="G61" s="108">
        <f t="shared" si="14"/>
        <v>1541</v>
      </c>
      <c r="H61" s="125"/>
    </row>
    <row r="62" s="85" customFormat="1" ht="28" customHeight="1" spans="1:8">
      <c r="A62" s="111" t="s">
        <v>1337</v>
      </c>
      <c r="B62" s="115" t="s">
        <v>1338</v>
      </c>
      <c r="C62" s="106">
        <f t="shared" si="0"/>
        <v>10384</v>
      </c>
      <c r="D62" s="107">
        <f t="shared" ref="D62:G62" si="15">SUM(D63:D64)</f>
        <v>6812</v>
      </c>
      <c r="E62" s="107">
        <f t="shared" si="15"/>
        <v>1202</v>
      </c>
      <c r="F62" s="107">
        <f t="shared" si="15"/>
        <v>1066</v>
      </c>
      <c r="G62" s="108">
        <f t="shared" si="15"/>
        <v>1304</v>
      </c>
      <c r="H62" s="125"/>
    </row>
    <row r="63" s="85" customFormat="1" ht="28" customHeight="1" spans="1:8">
      <c r="A63" s="127" t="s">
        <v>1339</v>
      </c>
      <c r="B63" s="128" t="s">
        <v>1340</v>
      </c>
      <c r="C63" s="106">
        <f t="shared" si="0"/>
        <v>4503</v>
      </c>
      <c r="D63" s="107">
        <v>2865</v>
      </c>
      <c r="E63" s="107">
        <v>506</v>
      </c>
      <c r="F63" s="107">
        <v>509</v>
      </c>
      <c r="G63" s="108">
        <v>623</v>
      </c>
      <c r="H63" s="125"/>
    </row>
    <row r="64" s="85" customFormat="1" ht="28" customHeight="1" spans="1:8">
      <c r="A64" s="127" t="s">
        <v>1341</v>
      </c>
      <c r="B64" s="128" t="s">
        <v>1342</v>
      </c>
      <c r="C64" s="106">
        <f t="shared" si="0"/>
        <v>5881</v>
      </c>
      <c r="D64" s="107">
        <v>3947</v>
      </c>
      <c r="E64" s="107">
        <v>696</v>
      </c>
      <c r="F64" s="107">
        <v>557</v>
      </c>
      <c r="G64" s="108">
        <v>681</v>
      </c>
      <c r="H64" s="125"/>
    </row>
    <row r="65" s="85" customFormat="1" ht="28" customHeight="1" spans="1:8">
      <c r="A65" s="411" t="s">
        <v>1343</v>
      </c>
      <c r="B65" s="115" t="s">
        <v>1344</v>
      </c>
      <c r="C65" s="106">
        <f t="shared" si="0"/>
        <v>1394</v>
      </c>
      <c r="D65" s="107">
        <v>1096</v>
      </c>
      <c r="E65" s="107">
        <v>193</v>
      </c>
      <c r="F65" s="107">
        <v>47</v>
      </c>
      <c r="G65" s="108">
        <v>58</v>
      </c>
      <c r="H65" s="125"/>
    </row>
    <row r="66" s="85" customFormat="1" ht="28" customHeight="1" spans="1:8">
      <c r="A66" s="411" t="s">
        <v>1345</v>
      </c>
      <c r="B66" s="115" t="s">
        <v>1346</v>
      </c>
      <c r="C66" s="106">
        <f t="shared" si="0"/>
        <v>163</v>
      </c>
      <c r="D66" s="107">
        <v>73</v>
      </c>
      <c r="E66" s="107">
        <v>81</v>
      </c>
      <c r="F66" s="107">
        <v>4</v>
      </c>
      <c r="G66" s="108">
        <v>5</v>
      </c>
      <c r="H66" s="125"/>
    </row>
    <row r="67" s="85" customFormat="1" ht="28" customHeight="1" spans="1:8">
      <c r="A67" s="411" t="s">
        <v>1347</v>
      </c>
      <c r="B67" s="115" t="s">
        <v>1348</v>
      </c>
      <c r="C67" s="106">
        <f t="shared" si="0"/>
        <v>1057</v>
      </c>
      <c r="D67" s="107">
        <v>629</v>
      </c>
      <c r="E67" s="107">
        <v>111</v>
      </c>
      <c r="F67" s="107">
        <v>143</v>
      </c>
      <c r="G67" s="108">
        <v>174</v>
      </c>
      <c r="H67" s="125"/>
    </row>
    <row r="68" s="85" customFormat="1" ht="28" customHeight="1" spans="1:8">
      <c r="A68" s="411" t="s">
        <v>1349</v>
      </c>
      <c r="B68" s="115" t="s">
        <v>1350</v>
      </c>
      <c r="C68" s="106">
        <f t="shared" si="0"/>
        <v>10</v>
      </c>
      <c r="D68" s="107">
        <v>10</v>
      </c>
      <c r="E68" s="107">
        <v>0</v>
      </c>
      <c r="F68" s="107">
        <v>0</v>
      </c>
      <c r="G68" s="108">
        <v>0</v>
      </c>
      <c r="H68" s="125"/>
    </row>
    <row r="69" s="85" customFormat="1" ht="28" customHeight="1" spans="1:8">
      <c r="A69" s="111" t="s">
        <v>1351</v>
      </c>
      <c r="B69" s="112" t="s">
        <v>1352</v>
      </c>
      <c r="C69" s="106">
        <f t="shared" si="0"/>
        <v>749</v>
      </c>
      <c r="D69" s="107">
        <f t="shared" ref="D69:G69" si="16">SUM(D70:D71)</f>
        <v>0</v>
      </c>
      <c r="E69" s="107">
        <f t="shared" si="16"/>
        <v>0</v>
      </c>
      <c r="F69" s="107">
        <f t="shared" si="16"/>
        <v>0</v>
      </c>
      <c r="G69" s="108">
        <f t="shared" si="16"/>
        <v>749</v>
      </c>
      <c r="H69" s="125"/>
    </row>
    <row r="70" s="85" customFormat="1" ht="28" customHeight="1" spans="1:8">
      <c r="A70" s="411" t="s">
        <v>1353</v>
      </c>
      <c r="B70" s="115" t="s">
        <v>1354</v>
      </c>
      <c r="C70" s="106">
        <f t="shared" ref="C70:C115" si="17">SUM(D70:G70)</f>
        <v>472</v>
      </c>
      <c r="D70" s="107"/>
      <c r="E70" s="107"/>
      <c r="F70" s="107"/>
      <c r="G70" s="108">
        <v>472</v>
      </c>
      <c r="H70" s="125"/>
    </row>
    <row r="71" s="85" customFormat="1" ht="28" customHeight="1" spans="1:8">
      <c r="A71" s="411" t="s">
        <v>1355</v>
      </c>
      <c r="B71" s="115" t="s">
        <v>1356</v>
      </c>
      <c r="C71" s="106">
        <f t="shared" si="17"/>
        <v>277</v>
      </c>
      <c r="D71" s="107"/>
      <c r="E71" s="107"/>
      <c r="F71" s="107"/>
      <c r="G71" s="108">
        <v>277</v>
      </c>
      <c r="H71" s="125"/>
    </row>
    <row r="72" s="85" customFormat="1" ht="28" customHeight="1" spans="1:8">
      <c r="A72" s="411" t="s">
        <v>1357</v>
      </c>
      <c r="B72" s="112" t="s">
        <v>1358</v>
      </c>
      <c r="C72" s="106">
        <f t="shared" si="17"/>
        <v>248</v>
      </c>
      <c r="D72" s="107"/>
      <c r="E72" s="107"/>
      <c r="F72" s="107"/>
      <c r="G72" s="108">
        <v>248</v>
      </c>
      <c r="H72" s="125"/>
    </row>
    <row r="73" s="85" customFormat="1" ht="28" customHeight="1" spans="1:8">
      <c r="A73" s="411" t="s">
        <v>1359</v>
      </c>
      <c r="B73" s="112" t="s">
        <v>1360</v>
      </c>
      <c r="C73" s="106">
        <f t="shared" si="17"/>
        <v>0</v>
      </c>
      <c r="D73" s="107"/>
      <c r="E73" s="107"/>
      <c r="F73" s="107"/>
      <c r="G73" s="108"/>
      <c r="H73" s="125"/>
    </row>
    <row r="74" s="85" customFormat="1" ht="28" customHeight="1" spans="1:8">
      <c r="A74" s="411" t="s">
        <v>1361</v>
      </c>
      <c r="B74" s="112" t="s">
        <v>1362</v>
      </c>
      <c r="C74" s="106">
        <f t="shared" si="17"/>
        <v>100</v>
      </c>
      <c r="D74" s="107">
        <v>100</v>
      </c>
      <c r="E74" s="107"/>
      <c r="F74" s="107"/>
      <c r="G74" s="108"/>
      <c r="H74" s="125"/>
    </row>
    <row r="75" s="85" customFormat="1" ht="28" customHeight="1" spans="1:8">
      <c r="A75" s="411" t="s">
        <v>1363</v>
      </c>
      <c r="B75" s="112" t="s">
        <v>1364</v>
      </c>
      <c r="C75" s="106">
        <f t="shared" si="17"/>
        <v>358</v>
      </c>
      <c r="D75" s="107">
        <v>0</v>
      </c>
      <c r="E75" s="107">
        <v>53</v>
      </c>
      <c r="F75" s="107">
        <v>137</v>
      </c>
      <c r="G75" s="108">
        <v>168</v>
      </c>
      <c r="H75" s="125"/>
    </row>
    <row r="76" s="85" customFormat="1" ht="28" customHeight="1" spans="1:8">
      <c r="A76" s="411" t="s">
        <v>1365</v>
      </c>
      <c r="B76" s="112" t="s">
        <v>1366</v>
      </c>
      <c r="C76" s="106">
        <f t="shared" si="17"/>
        <v>0</v>
      </c>
      <c r="D76" s="107"/>
      <c r="E76" s="107"/>
      <c r="F76" s="107"/>
      <c r="G76" s="108"/>
      <c r="H76" s="125"/>
    </row>
    <row r="77" s="85" customFormat="1" ht="28" customHeight="1" spans="1:8">
      <c r="A77" s="411" t="s">
        <v>1367</v>
      </c>
      <c r="B77" s="112" t="s">
        <v>1368</v>
      </c>
      <c r="C77" s="106">
        <f t="shared" si="17"/>
        <v>2328</v>
      </c>
      <c r="D77" s="107">
        <v>1858</v>
      </c>
      <c r="E77" s="107">
        <v>357</v>
      </c>
      <c r="F77" s="107">
        <v>55</v>
      </c>
      <c r="G77" s="108">
        <v>58</v>
      </c>
      <c r="H77" s="125"/>
    </row>
    <row r="78" s="85" customFormat="1" ht="28" customHeight="1" spans="1:8">
      <c r="A78" s="411" t="s">
        <v>1369</v>
      </c>
      <c r="B78" s="112" t="s">
        <v>1370</v>
      </c>
      <c r="C78" s="106">
        <f t="shared" si="17"/>
        <v>289</v>
      </c>
      <c r="D78" s="107">
        <v>163</v>
      </c>
      <c r="E78" s="107">
        <v>88</v>
      </c>
      <c r="F78" s="107">
        <v>17</v>
      </c>
      <c r="G78" s="108">
        <v>21</v>
      </c>
      <c r="H78" s="125"/>
    </row>
    <row r="79" s="85" customFormat="1" ht="28" customHeight="1" spans="1:8">
      <c r="A79" s="411" t="s">
        <v>1371</v>
      </c>
      <c r="B79" s="112" t="s">
        <v>1372</v>
      </c>
      <c r="C79" s="106">
        <f t="shared" si="17"/>
        <v>276</v>
      </c>
      <c r="D79" s="107">
        <f t="shared" ref="D79:G79" si="18">SUM(D80:D83)</f>
        <v>118</v>
      </c>
      <c r="E79" s="107">
        <f t="shared" si="18"/>
        <v>44</v>
      </c>
      <c r="F79" s="107">
        <f t="shared" si="18"/>
        <v>39</v>
      </c>
      <c r="G79" s="108">
        <f t="shared" si="18"/>
        <v>75</v>
      </c>
      <c r="H79" s="125"/>
    </row>
    <row r="80" s="85" customFormat="1" ht="28" customHeight="1" spans="1:8">
      <c r="A80" s="411" t="s">
        <v>1373</v>
      </c>
      <c r="B80" s="124" t="s">
        <v>1374</v>
      </c>
      <c r="C80" s="106">
        <f t="shared" si="17"/>
        <v>145</v>
      </c>
      <c r="D80" s="126">
        <v>0</v>
      </c>
      <c r="E80" s="126">
        <v>44</v>
      </c>
      <c r="F80" s="126">
        <v>39</v>
      </c>
      <c r="G80" s="126">
        <v>62</v>
      </c>
      <c r="H80" s="125"/>
    </row>
    <row r="81" s="85" customFormat="1" ht="28" customHeight="1" spans="1:8">
      <c r="A81" s="411" t="s">
        <v>1375</v>
      </c>
      <c r="B81" s="124" t="s">
        <v>1376</v>
      </c>
      <c r="C81" s="106">
        <f t="shared" si="17"/>
        <v>108</v>
      </c>
      <c r="D81" s="108">
        <v>108</v>
      </c>
      <c r="E81" s="108">
        <v>0</v>
      </c>
      <c r="F81" s="108">
        <v>0</v>
      </c>
      <c r="G81" s="108">
        <v>0</v>
      </c>
      <c r="H81" s="125"/>
    </row>
    <row r="82" s="85" customFormat="1" ht="28" customHeight="1" spans="1:8">
      <c r="A82" s="411" t="s">
        <v>1377</v>
      </c>
      <c r="B82" s="124" t="s">
        <v>1378</v>
      </c>
      <c r="C82" s="106">
        <f t="shared" si="17"/>
        <v>13</v>
      </c>
      <c r="D82" s="108">
        <v>0</v>
      </c>
      <c r="E82" s="108">
        <v>0</v>
      </c>
      <c r="F82" s="108">
        <v>0</v>
      </c>
      <c r="G82" s="108">
        <v>13</v>
      </c>
      <c r="H82" s="125"/>
    </row>
    <row r="83" s="85" customFormat="1" ht="28" customHeight="1" spans="1:8">
      <c r="A83" s="411" t="s">
        <v>1379</v>
      </c>
      <c r="B83" s="112" t="s">
        <v>1380</v>
      </c>
      <c r="C83" s="106">
        <f t="shared" si="17"/>
        <v>10</v>
      </c>
      <c r="D83" s="107">
        <v>10</v>
      </c>
      <c r="E83" s="107">
        <v>0</v>
      </c>
      <c r="F83" s="107">
        <v>0</v>
      </c>
      <c r="G83" s="108">
        <v>0</v>
      </c>
      <c r="H83" s="125"/>
    </row>
    <row r="84" s="85" customFormat="1" ht="28" customHeight="1" spans="1:8">
      <c r="A84" s="411" t="s">
        <v>1381</v>
      </c>
      <c r="B84" s="112" t="s">
        <v>1382</v>
      </c>
      <c r="C84" s="106">
        <f t="shared" si="17"/>
        <v>540</v>
      </c>
      <c r="D84" s="107">
        <v>0</v>
      </c>
      <c r="E84" s="107">
        <v>0</v>
      </c>
      <c r="F84" s="107">
        <v>0</v>
      </c>
      <c r="G84" s="108">
        <v>540</v>
      </c>
      <c r="H84" s="125"/>
    </row>
    <row r="85" s="85" customFormat="1" ht="28" customHeight="1" spans="1:8">
      <c r="A85" s="111" t="s">
        <v>1383</v>
      </c>
      <c r="B85" s="112" t="s">
        <v>1384</v>
      </c>
      <c r="C85" s="106">
        <f t="shared" si="17"/>
        <v>2248</v>
      </c>
      <c r="D85" s="107">
        <v>1798</v>
      </c>
      <c r="E85" s="107">
        <v>315</v>
      </c>
      <c r="F85" s="107">
        <v>61</v>
      </c>
      <c r="G85" s="108">
        <v>74</v>
      </c>
      <c r="H85" s="125"/>
    </row>
    <row r="86" s="85" customFormat="1" ht="28" customHeight="1" spans="1:8">
      <c r="A86" s="413" t="s">
        <v>1385</v>
      </c>
      <c r="B86" s="123" t="s">
        <v>1386</v>
      </c>
      <c r="C86" s="106">
        <f t="shared" si="17"/>
        <v>549</v>
      </c>
      <c r="D86" s="108">
        <f t="shared" ref="D86:G86" si="19">SUM(D87:D88)</f>
        <v>285</v>
      </c>
      <c r="E86" s="108">
        <f t="shared" si="19"/>
        <v>197</v>
      </c>
      <c r="F86" s="108">
        <f t="shared" si="19"/>
        <v>30</v>
      </c>
      <c r="G86" s="108">
        <f t="shared" si="19"/>
        <v>37</v>
      </c>
      <c r="H86" s="125"/>
    </row>
    <row r="87" s="85" customFormat="1" ht="28" customHeight="1" spans="1:8">
      <c r="A87" s="413" t="s">
        <v>1387</v>
      </c>
      <c r="B87" s="124" t="s">
        <v>1388</v>
      </c>
      <c r="C87" s="106">
        <f t="shared" si="17"/>
        <v>375</v>
      </c>
      <c r="D87" s="108">
        <v>145</v>
      </c>
      <c r="E87" s="108">
        <v>172</v>
      </c>
      <c r="F87" s="108">
        <v>26</v>
      </c>
      <c r="G87" s="108">
        <v>32</v>
      </c>
      <c r="H87" s="125"/>
    </row>
    <row r="88" s="85" customFormat="1" ht="28" customHeight="1" spans="1:8">
      <c r="A88" s="122" t="s">
        <v>1389</v>
      </c>
      <c r="B88" s="124" t="s">
        <v>1390</v>
      </c>
      <c r="C88" s="106">
        <f t="shared" si="17"/>
        <v>174</v>
      </c>
      <c r="D88" s="108">
        <v>140</v>
      </c>
      <c r="E88" s="108">
        <v>25</v>
      </c>
      <c r="F88" s="108">
        <v>4</v>
      </c>
      <c r="G88" s="108">
        <v>5</v>
      </c>
      <c r="H88" s="125"/>
    </row>
    <row r="89" s="85" customFormat="1" ht="28" customHeight="1" spans="1:8">
      <c r="A89" s="413" t="s">
        <v>1391</v>
      </c>
      <c r="B89" s="123" t="s">
        <v>1392</v>
      </c>
      <c r="C89" s="106">
        <f t="shared" si="17"/>
        <v>269</v>
      </c>
      <c r="D89" s="108"/>
      <c r="E89" s="108"/>
      <c r="F89" s="108"/>
      <c r="G89" s="108">
        <v>269</v>
      </c>
      <c r="H89" s="125"/>
    </row>
    <row r="90" s="85" customFormat="1" ht="28" customHeight="1" spans="1:8">
      <c r="A90" s="122" t="s">
        <v>1393</v>
      </c>
      <c r="B90" s="123" t="s">
        <v>1394</v>
      </c>
      <c r="C90" s="106">
        <f t="shared" si="17"/>
        <v>0</v>
      </c>
      <c r="D90" s="108"/>
      <c r="E90" s="108"/>
      <c r="F90" s="108"/>
      <c r="G90" s="108"/>
      <c r="H90" s="125"/>
    </row>
    <row r="91" s="85" customFormat="1" ht="28" customHeight="1" spans="1:8">
      <c r="A91" s="413" t="s">
        <v>1395</v>
      </c>
      <c r="B91" s="123" t="s">
        <v>1396</v>
      </c>
      <c r="C91" s="106">
        <f t="shared" si="17"/>
        <v>3917</v>
      </c>
      <c r="D91" s="108">
        <f t="shared" ref="D91:G91" si="20">SUM(D92:D95)</f>
        <v>0</v>
      </c>
      <c r="E91" s="108">
        <f t="shared" si="20"/>
        <v>0</v>
      </c>
      <c r="F91" s="108">
        <f t="shared" si="20"/>
        <v>0</v>
      </c>
      <c r="G91" s="108">
        <f t="shared" si="20"/>
        <v>3917</v>
      </c>
      <c r="H91" s="125"/>
    </row>
    <row r="92" s="85" customFormat="1" ht="28" customHeight="1" spans="1:8">
      <c r="A92" s="129" t="s">
        <v>1397</v>
      </c>
      <c r="B92" s="124" t="s">
        <v>1398</v>
      </c>
      <c r="C92" s="106">
        <f t="shared" si="17"/>
        <v>1851</v>
      </c>
      <c r="D92" s="108">
        <v>0</v>
      </c>
      <c r="E92" s="108">
        <v>0</v>
      </c>
      <c r="F92" s="108">
        <v>0</v>
      </c>
      <c r="G92" s="108">
        <v>1851</v>
      </c>
      <c r="H92" s="125"/>
    </row>
    <row r="93" s="85" customFormat="1" ht="28" customHeight="1" spans="1:8">
      <c r="A93" s="129" t="s">
        <v>1399</v>
      </c>
      <c r="B93" s="124" t="s">
        <v>1400</v>
      </c>
      <c r="C93" s="106">
        <f t="shared" si="17"/>
        <v>1454</v>
      </c>
      <c r="D93" s="108">
        <v>0</v>
      </c>
      <c r="E93" s="108">
        <v>0</v>
      </c>
      <c r="F93" s="108">
        <v>0</v>
      </c>
      <c r="G93" s="108">
        <v>1454</v>
      </c>
      <c r="H93" s="125"/>
    </row>
    <row r="94" s="85" customFormat="1" ht="28" customHeight="1" spans="1:8">
      <c r="A94" s="129" t="s">
        <v>1401</v>
      </c>
      <c r="B94" s="124" t="s">
        <v>1402</v>
      </c>
      <c r="C94" s="106">
        <f t="shared" si="17"/>
        <v>399</v>
      </c>
      <c r="D94" s="108">
        <v>0</v>
      </c>
      <c r="E94" s="108">
        <v>0</v>
      </c>
      <c r="F94" s="108">
        <v>0</v>
      </c>
      <c r="G94" s="108">
        <v>399</v>
      </c>
      <c r="H94" s="125"/>
    </row>
    <row r="95" s="85" customFormat="1" ht="28" customHeight="1" spans="1:8">
      <c r="A95" s="129" t="s">
        <v>1403</v>
      </c>
      <c r="B95" s="124" t="s">
        <v>1404</v>
      </c>
      <c r="C95" s="106">
        <f t="shared" si="17"/>
        <v>213</v>
      </c>
      <c r="D95" s="108">
        <v>0</v>
      </c>
      <c r="E95" s="108">
        <v>0</v>
      </c>
      <c r="F95" s="108">
        <v>0</v>
      </c>
      <c r="G95" s="108">
        <v>213</v>
      </c>
      <c r="H95" s="125"/>
    </row>
    <row r="96" s="85" customFormat="1" ht="28" customHeight="1" spans="1:8">
      <c r="A96" s="130" t="s">
        <v>1405</v>
      </c>
      <c r="B96" s="131" t="s">
        <v>1406</v>
      </c>
      <c r="C96" s="106">
        <f t="shared" si="17"/>
        <v>1603</v>
      </c>
      <c r="D96" s="108">
        <f t="shared" ref="D96:G96" si="21">SUM(D97:D100)</f>
        <v>654</v>
      </c>
      <c r="E96" s="108">
        <f t="shared" si="21"/>
        <v>359</v>
      </c>
      <c r="F96" s="108">
        <f t="shared" si="21"/>
        <v>239</v>
      </c>
      <c r="G96" s="108">
        <f t="shared" si="21"/>
        <v>351</v>
      </c>
      <c r="H96" s="125"/>
    </row>
    <row r="97" s="85" customFormat="1" ht="28" customHeight="1" spans="1:8">
      <c r="A97" s="130" t="s">
        <v>1407</v>
      </c>
      <c r="B97" s="132" t="s">
        <v>1408</v>
      </c>
      <c r="C97" s="106">
        <f t="shared" si="17"/>
        <v>45</v>
      </c>
      <c r="D97" s="108">
        <v>0</v>
      </c>
      <c r="E97" s="108">
        <v>0</v>
      </c>
      <c r="F97" s="108">
        <v>0</v>
      </c>
      <c r="G97" s="108">
        <v>45</v>
      </c>
      <c r="H97" s="125"/>
    </row>
    <row r="98" s="85" customFormat="1" ht="28" customHeight="1" spans="1:8">
      <c r="A98" s="130" t="s">
        <v>1409</v>
      </c>
      <c r="B98" s="132" t="s">
        <v>1410</v>
      </c>
      <c r="C98" s="106">
        <f t="shared" si="17"/>
        <v>75</v>
      </c>
      <c r="D98" s="108">
        <v>0</v>
      </c>
      <c r="E98" s="108">
        <v>0</v>
      </c>
      <c r="F98" s="108">
        <v>0</v>
      </c>
      <c r="G98" s="108">
        <v>75</v>
      </c>
      <c r="H98" s="125"/>
    </row>
    <row r="99" s="85" customFormat="1" ht="28" customHeight="1" spans="1:8">
      <c r="A99" s="130" t="s">
        <v>1411</v>
      </c>
      <c r="B99" s="132" t="s">
        <v>1412</v>
      </c>
      <c r="C99" s="106">
        <f t="shared" si="17"/>
        <v>0</v>
      </c>
      <c r="D99" s="108"/>
      <c r="E99" s="108"/>
      <c r="F99" s="108"/>
      <c r="G99" s="108"/>
      <c r="H99" s="125"/>
    </row>
    <row r="100" s="85" customFormat="1" ht="28" customHeight="1" spans="1:8">
      <c r="A100" s="133" t="s">
        <v>1413</v>
      </c>
      <c r="B100" s="132" t="s">
        <v>1414</v>
      </c>
      <c r="C100" s="106">
        <f t="shared" si="17"/>
        <v>1483</v>
      </c>
      <c r="D100" s="108">
        <v>654</v>
      </c>
      <c r="E100" s="108">
        <v>359</v>
      </c>
      <c r="F100" s="108">
        <v>239</v>
      </c>
      <c r="G100" s="108">
        <v>231</v>
      </c>
      <c r="H100" s="125"/>
    </row>
    <row r="101" s="85" customFormat="1" ht="28" customHeight="1" spans="1:8">
      <c r="A101" s="122" t="s">
        <v>1415</v>
      </c>
      <c r="B101" s="123" t="s">
        <v>1416</v>
      </c>
      <c r="C101" s="106">
        <f t="shared" si="17"/>
        <v>567</v>
      </c>
      <c r="D101" s="108"/>
      <c r="E101" s="108">
        <v>46</v>
      </c>
      <c r="F101" s="108"/>
      <c r="G101" s="108">
        <v>521</v>
      </c>
      <c r="H101" s="125"/>
    </row>
    <row r="102" s="85" customFormat="1" ht="28" customHeight="1" spans="1:8">
      <c r="A102" s="122" t="s">
        <v>1417</v>
      </c>
      <c r="B102" s="123" t="s">
        <v>1418</v>
      </c>
      <c r="C102" s="106">
        <f t="shared" si="17"/>
        <v>51</v>
      </c>
      <c r="D102" s="108"/>
      <c r="E102" s="108">
        <v>51</v>
      </c>
      <c r="F102" s="108"/>
      <c r="G102" s="108"/>
      <c r="H102" s="125"/>
    </row>
    <row r="103" s="85" customFormat="1" ht="28" customHeight="1" spans="1:8">
      <c r="A103" s="122" t="s">
        <v>1419</v>
      </c>
      <c r="B103" s="123" t="s">
        <v>1420</v>
      </c>
      <c r="C103" s="106">
        <f t="shared" si="17"/>
        <v>472</v>
      </c>
      <c r="D103" s="108">
        <v>393</v>
      </c>
      <c r="E103" s="108">
        <v>32</v>
      </c>
      <c r="F103" s="108">
        <v>22</v>
      </c>
      <c r="G103" s="108">
        <v>25</v>
      </c>
      <c r="H103" s="125"/>
    </row>
    <row r="104" s="85" customFormat="1" ht="28" customHeight="1" spans="1:8">
      <c r="A104" s="413" t="s">
        <v>1421</v>
      </c>
      <c r="B104" s="123" t="s">
        <v>1422</v>
      </c>
      <c r="C104" s="106">
        <f t="shared" si="17"/>
        <v>96</v>
      </c>
      <c r="D104" s="108"/>
      <c r="E104" s="108"/>
      <c r="F104" s="108"/>
      <c r="G104" s="108">
        <v>96</v>
      </c>
      <c r="H104" s="125"/>
    </row>
    <row r="105" s="85" customFormat="1" ht="28" customHeight="1" spans="1:8">
      <c r="A105" s="413" t="s">
        <v>1423</v>
      </c>
      <c r="B105" s="123" t="s">
        <v>1424</v>
      </c>
      <c r="C105" s="106">
        <f t="shared" si="17"/>
        <v>394</v>
      </c>
      <c r="D105" s="108"/>
      <c r="E105" s="108"/>
      <c r="F105" s="108"/>
      <c r="G105" s="108">
        <v>394</v>
      </c>
      <c r="H105" s="125"/>
    </row>
    <row r="106" s="85" customFormat="1" ht="28" customHeight="1" spans="1:8">
      <c r="A106" s="413" t="s">
        <v>1425</v>
      </c>
      <c r="B106" s="123" t="s">
        <v>1426</v>
      </c>
      <c r="C106" s="106">
        <f t="shared" si="17"/>
        <v>159</v>
      </c>
      <c r="D106" s="108">
        <v>0</v>
      </c>
      <c r="E106" s="108">
        <v>32</v>
      </c>
      <c r="F106" s="108">
        <v>57</v>
      </c>
      <c r="G106" s="108">
        <v>70</v>
      </c>
      <c r="H106" s="125"/>
    </row>
    <row r="107" s="85" customFormat="1" ht="28" customHeight="1" spans="1:8">
      <c r="A107" s="413" t="s">
        <v>1427</v>
      </c>
      <c r="B107" s="123" t="s">
        <v>1428</v>
      </c>
      <c r="C107" s="106">
        <f t="shared" si="17"/>
        <v>288</v>
      </c>
      <c r="D107" s="108">
        <f t="shared" ref="D107:G107" si="22">SUM(D108:D109)</f>
        <v>0</v>
      </c>
      <c r="E107" s="108">
        <f t="shared" si="22"/>
        <v>0</v>
      </c>
      <c r="F107" s="108">
        <f t="shared" si="22"/>
        <v>0</v>
      </c>
      <c r="G107" s="108">
        <f t="shared" si="22"/>
        <v>288</v>
      </c>
      <c r="H107" s="125"/>
    </row>
    <row r="108" s="85" customFormat="1" ht="28" customHeight="1" spans="1:8">
      <c r="A108" s="413" t="s">
        <v>1429</v>
      </c>
      <c r="B108" s="124" t="s">
        <v>1430</v>
      </c>
      <c r="C108" s="106">
        <f t="shared" si="17"/>
        <v>243</v>
      </c>
      <c r="D108" s="108"/>
      <c r="E108" s="108"/>
      <c r="F108" s="108"/>
      <c r="G108" s="108">
        <v>243</v>
      </c>
      <c r="H108" s="125"/>
    </row>
    <row r="109" s="85" customFormat="1" ht="28" customHeight="1" spans="1:8">
      <c r="A109" s="413" t="s">
        <v>1431</v>
      </c>
      <c r="B109" s="124" t="s">
        <v>1432</v>
      </c>
      <c r="C109" s="106">
        <f t="shared" si="17"/>
        <v>45</v>
      </c>
      <c r="D109" s="108"/>
      <c r="E109" s="108"/>
      <c r="F109" s="108"/>
      <c r="G109" s="108">
        <v>45</v>
      </c>
      <c r="H109" s="125"/>
    </row>
    <row r="110" s="85" customFormat="1" ht="28" customHeight="1" spans="1:8">
      <c r="A110" s="413" t="s">
        <v>1433</v>
      </c>
      <c r="B110" s="123" t="s">
        <v>1434</v>
      </c>
      <c r="C110" s="106">
        <f t="shared" si="17"/>
        <v>155</v>
      </c>
      <c r="D110" s="108">
        <v>27</v>
      </c>
      <c r="E110" s="108">
        <v>42</v>
      </c>
      <c r="F110" s="108">
        <v>44</v>
      </c>
      <c r="G110" s="108">
        <v>42</v>
      </c>
      <c r="H110" s="125"/>
    </row>
    <row r="111" s="85" customFormat="1" ht="28" customHeight="1" spans="1:8">
      <c r="A111" s="413" t="s">
        <v>1435</v>
      </c>
      <c r="B111" s="123" t="s">
        <v>1436</v>
      </c>
      <c r="C111" s="106">
        <f t="shared" si="17"/>
        <v>106</v>
      </c>
      <c r="D111" s="108">
        <v>42</v>
      </c>
      <c r="E111" s="108">
        <v>31</v>
      </c>
      <c r="F111" s="108">
        <v>9</v>
      </c>
      <c r="G111" s="108">
        <v>24</v>
      </c>
      <c r="H111" s="125"/>
    </row>
    <row r="112" s="85" customFormat="1" ht="28" customHeight="1" spans="1:8">
      <c r="A112" s="413" t="s">
        <v>1437</v>
      </c>
      <c r="B112" s="123" t="s">
        <v>1438</v>
      </c>
      <c r="C112" s="106">
        <f t="shared" si="17"/>
        <v>107</v>
      </c>
      <c r="D112" s="108">
        <v>80</v>
      </c>
      <c r="E112" s="108">
        <v>0</v>
      </c>
      <c r="F112" s="108">
        <v>8</v>
      </c>
      <c r="G112" s="108">
        <v>19</v>
      </c>
      <c r="H112" s="125"/>
    </row>
    <row r="113" s="85" customFormat="1" ht="28" customHeight="1" spans="1:8">
      <c r="A113" s="413" t="s">
        <v>1439</v>
      </c>
      <c r="B113" s="123" t="s">
        <v>1440</v>
      </c>
      <c r="C113" s="106">
        <f t="shared" si="17"/>
        <v>0</v>
      </c>
      <c r="D113" s="108">
        <v>0</v>
      </c>
      <c r="E113" s="108">
        <v>0</v>
      </c>
      <c r="F113" s="108">
        <v>0</v>
      </c>
      <c r="G113" s="108">
        <v>0</v>
      </c>
      <c r="H113" s="125"/>
    </row>
    <row r="114" s="85" customFormat="1" ht="28" customHeight="1" spans="1:8">
      <c r="A114" s="413" t="s">
        <v>1441</v>
      </c>
      <c r="B114" s="123" t="s">
        <v>1442</v>
      </c>
      <c r="C114" s="106">
        <f t="shared" si="17"/>
        <v>0</v>
      </c>
      <c r="D114" s="108"/>
      <c r="E114" s="108"/>
      <c r="F114" s="108"/>
      <c r="G114" s="108"/>
      <c r="H114" s="113"/>
    </row>
    <row r="115" s="85" customFormat="1" ht="28" customHeight="1" spans="1:8">
      <c r="A115" s="413" t="s">
        <v>1443</v>
      </c>
      <c r="B115" s="123" t="s">
        <v>1444</v>
      </c>
      <c r="C115" s="106">
        <f t="shared" si="17"/>
        <v>0</v>
      </c>
      <c r="D115" s="108"/>
      <c r="E115" s="108"/>
      <c r="F115" s="108"/>
      <c r="G115" s="108"/>
      <c r="H115" s="113"/>
    </row>
    <row r="116" s="85" customFormat="1" ht="29" customHeight="1" spans="1:7">
      <c r="A116" s="86"/>
      <c r="B116" s="85"/>
      <c r="C116" s="134"/>
      <c r="D116" s="134"/>
      <c r="E116" s="134"/>
      <c r="F116" s="134"/>
      <c r="G116" s="135"/>
    </row>
    <row r="117" s="85" customFormat="1" ht="29" customHeight="1" spans="1:7">
      <c r="A117" s="86"/>
      <c r="B117" s="85"/>
      <c r="C117" s="134"/>
      <c r="D117" s="134"/>
      <c r="E117" s="134"/>
      <c r="F117" s="134"/>
      <c r="G117" s="135"/>
    </row>
    <row r="118" s="85" customFormat="1" spans="1:7">
      <c r="A118" s="86"/>
      <c r="B118" s="85"/>
      <c r="C118" s="134"/>
      <c r="D118" s="134"/>
      <c r="E118" s="134"/>
      <c r="F118" s="134"/>
      <c r="G118" s="135"/>
    </row>
    <row r="119" s="85" customFormat="1" spans="1:7">
      <c r="A119" s="86"/>
      <c r="B119" s="85"/>
      <c r="C119" s="134"/>
      <c r="D119" s="134"/>
      <c r="E119" s="134"/>
      <c r="F119" s="134"/>
      <c r="G119" s="135"/>
    </row>
    <row r="120" s="85" customFormat="1" spans="1:7">
      <c r="A120" s="86"/>
      <c r="B120" s="85"/>
      <c r="C120" s="134"/>
      <c r="D120" s="134"/>
      <c r="E120" s="134"/>
      <c r="F120" s="134"/>
      <c r="G120" s="135"/>
    </row>
    <row r="121" s="85" customFormat="1" spans="1:7">
      <c r="A121" s="86"/>
      <c r="B121" s="85"/>
      <c r="C121" s="134"/>
      <c r="D121" s="134"/>
      <c r="E121" s="134"/>
      <c r="F121" s="134"/>
      <c r="G121" s="135"/>
    </row>
    <row r="122" s="85" customFormat="1" spans="1:7">
      <c r="A122" s="86"/>
      <c r="B122" s="85"/>
      <c r="C122" s="134"/>
      <c r="D122" s="134"/>
      <c r="E122" s="134"/>
      <c r="F122" s="134"/>
      <c r="G122" s="135"/>
    </row>
    <row r="123" s="85" customFormat="1" spans="1:7">
      <c r="A123" s="86"/>
      <c r="B123" s="85"/>
      <c r="C123" s="134"/>
      <c r="D123" s="134"/>
      <c r="E123" s="134"/>
      <c r="F123" s="134"/>
      <c r="G123" s="135"/>
    </row>
    <row r="124" s="85" customFormat="1" spans="1:7">
      <c r="A124" s="86"/>
      <c r="B124" s="85"/>
      <c r="C124" s="134"/>
      <c r="D124" s="134"/>
      <c r="E124" s="134"/>
      <c r="F124" s="134"/>
      <c r="G124" s="135"/>
    </row>
    <row r="125" s="85" customFormat="1" spans="1:7">
      <c r="A125" s="86"/>
      <c r="B125" s="85"/>
      <c r="C125" s="134"/>
      <c r="D125" s="134"/>
      <c r="E125" s="134"/>
      <c r="F125" s="134"/>
      <c r="G125" s="135"/>
    </row>
    <row r="126" s="85" customFormat="1" spans="1:7">
      <c r="A126" s="86"/>
      <c r="B126" s="85"/>
      <c r="C126" s="134"/>
      <c r="D126" s="134"/>
      <c r="E126" s="134"/>
      <c r="F126" s="134"/>
      <c r="G126" s="135"/>
    </row>
    <row r="127" s="85" customFormat="1" spans="1:7">
      <c r="A127" s="86"/>
      <c r="B127" s="85"/>
      <c r="C127" s="134"/>
      <c r="D127" s="134"/>
      <c r="E127" s="134"/>
      <c r="F127" s="134"/>
      <c r="G127" s="135"/>
    </row>
    <row r="128" s="85" customFormat="1" spans="1:7">
      <c r="A128" s="86"/>
      <c r="B128" s="85"/>
      <c r="C128" s="134"/>
      <c r="D128" s="134"/>
      <c r="E128" s="134"/>
      <c r="F128" s="134"/>
      <c r="G128" s="135"/>
    </row>
    <row r="129" s="85" customFormat="1" spans="1:7">
      <c r="A129" s="86"/>
      <c r="B129" s="85"/>
      <c r="C129" s="134"/>
      <c r="D129" s="134"/>
      <c r="E129" s="134"/>
      <c r="F129" s="134"/>
      <c r="G129" s="135"/>
    </row>
    <row r="130" s="85" customFormat="1" spans="1:7">
      <c r="A130" s="86"/>
      <c r="B130" s="85"/>
      <c r="C130" s="134"/>
      <c r="D130" s="134"/>
      <c r="E130" s="134"/>
      <c r="F130" s="134"/>
      <c r="G130" s="135"/>
    </row>
    <row r="131" s="85" customFormat="1" spans="1:7">
      <c r="A131" s="86"/>
      <c r="B131" s="85"/>
      <c r="C131" s="134"/>
      <c r="D131" s="134"/>
      <c r="E131" s="134"/>
      <c r="F131" s="134"/>
      <c r="G131" s="135"/>
    </row>
    <row r="132" s="85" customFormat="1" spans="1:7">
      <c r="A132" s="86"/>
      <c r="B132" s="85"/>
      <c r="C132" s="134"/>
      <c r="D132" s="134"/>
      <c r="E132" s="134"/>
      <c r="F132" s="134"/>
      <c r="G132" s="135"/>
    </row>
    <row r="133" s="85" customFormat="1" spans="1:7">
      <c r="A133" s="86"/>
      <c r="B133" s="85"/>
      <c r="C133" s="134"/>
      <c r="D133" s="134"/>
      <c r="E133" s="134"/>
      <c r="F133" s="134"/>
      <c r="G133" s="135"/>
    </row>
    <row r="134" s="85" customFormat="1" spans="1:7">
      <c r="A134" s="86"/>
      <c r="B134" s="85"/>
      <c r="C134" s="134"/>
      <c r="D134" s="134"/>
      <c r="E134" s="134"/>
      <c r="F134" s="134"/>
      <c r="G134" s="135"/>
    </row>
    <row r="135" s="85" customFormat="1" spans="1:7">
      <c r="A135" s="86"/>
      <c r="B135" s="85"/>
      <c r="C135" s="134"/>
      <c r="D135" s="134"/>
      <c r="E135" s="134"/>
      <c r="F135" s="134"/>
      <c r="G135" s="135"/>
    </row>
    <row r="136" s="85" customFormat="1" spans="1:7">
      <c r="A136" s="86"/>
      <c r="B136" s="85"/>
      <c r="C136" s="134"/>
      <c r="D136" s="134"/>
      <c r="E136" s="134"/>
      <c r="F136" s="134"/>
      <c r="G136" s="135"/>
    </row>
  </sheetData>
  <mergeCells count="5">
    <mergeCell ref="A2:H2"/>
    <mergeCell ref="C4:G4"/>
    <mergeCell ref="A4:A5"/>
    <mergeCell ref="B4:B5"/>
    <mergeCell ref="H4:H5"/>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dimension ref="A1:N1712"/>
  <sheetViews>
    <sheetView zoomScale="86" zoomScaleNormal="86" workbookViewId="0">
      <pane ySplit="6" topLeftCell="A7" activePane="bottomLeft" state="frozen"/>
      <selection/>
      <selection pane="bottomLeft" activeCell="G1712" sqref="G1712"/>
    </sheetView>
  </sheetViews>
  <sheetFormatPr defaultColWidth="9" defaultRowHeight="14.25"/>
  <cols>
    <col min="1" max="1" width="44.625" style="3" customWidth="1"/>
    <col min="2" max="3" width="11.125" style="3" customWidth="1"/>
    <col min="4" max="4" width="38" style="3" customWidth="1"/>
    <col min="5" max="5" width="11.375" style="3" customWidth="1"/>
    <col min="6" max="6" width="14.625" style="3" customWidth="1"/>
    <col min="7" max="7" width="14.625" style="4" customWidth="1"/>
    <col min="8" max="8" width="53" style="4" customWidth="1"/>
    <col min="9" max="9" width="10.875" style="4" customWidth="1"/>
    <col min="10" max="10" width="9.625" style="3" customWidth="1"/>
    <col min="11" max="11" width="28.25" style="3" customWidth="1"/>
    <col min="12" max="12" width="13" style="3" customWidth="1"/>
    <col min="13" max="14" width="14.625" style="3" customWidth="1"/>
    <col min="15" max="16384" width="9" style="3"/>
  </cols>
  <sheetData>
    <row r="1" spans="1:13">
      <c r="A1" s="5" t="s">
        <v>1445</v>
      </c>
      <c r="B1" s="6" t="str">
        <f>""</f>
        <v/>
      </c>
      <c r="C1" s="5"/>
      <c r="D1" s="5"/>
      <c r="E1" s="5"/>
      <c r="F1" s="5"/>
      <c r="J1" s="5"/>
      <c r="K1" s="5"/>
      <c r="L1" s="5"/>
      <c r="M1" s="5"/>
    </row>
    <row r="2" s="1" customFormat="1" ht="25.5" spans="1:14">
      <c r="A2" s="7" t="e">
        <f>#REF!&amp;"年预算收支取数表"</f>
        <v>#REF!</v>
      </c>
      <c r="B2" s="7"/>
      <c r="C2" s="7"/>
      <c r="D2" s="7"/>
      <c r="E2" s="7"/>
      <c r="F2" s="7"/>
      <c r="G2" s="7"/>
      <c r="H2" s="7"/>
      <c r="I2" s="7"/>
      <c r="J2" s="7"/>
      <c r="K2" s="7"/>
      <c r="L2" s="7"/>
      <c r="M2" s="7"/>
      <c r="N2" s="7"/>
    </row>
    <row r="3" spans="1:14">
      <c r="A3" s="6" t="str">
        <f>""</f>
        <v/>
      </c>
      <c r="B3" s="6" t="str">
        <f>""</f>
        <v/>
      </c>
      <c r="C3" s="5"/>
      <c r="D3" s="5"/>
      <c r="E3" s="5"/>
      <c r="F3" s="5"/>
      <c r="J3" s="5"/>
      <c r="K3" s="5"/>
      <c r="L3" s="5"/>
      <c r="M3" s="5"/>
      <c r="N3" s="32" t="s">
        <v>2</v>
      </c>
    </row>
    <row r="4" ht="20.1" customHeight="1" spans="1:14">
      <c r="A4" s="8" t="s">
        <v>1446</v>
      </c>
      <c r="B4" s="8"/>
      <c r="C4" s="8"/>
      <c r="D4" s="8"/>
      <c r="E4" s="8"/>
      <c r="F4" s="8"/>
      <c r="G4" s="8"/>
      <c r="H4" s="8" t="s">
        <v>1447</v>
      </c>
      <c r="I4" s="8"/>
      <c r="J4" s="8"/>
      <c r="K4" s="8"/>
      <c r="L4" s="8"/>
      <c r="M4" s="8"/>
      <c r="N4" s="8"/>
    </row>
    <row r="5" ht="20.1" hidden="1" customHeight="1" spans="1:14">
      <c r="A5" s="9" t="s">
        <v>1446</v>
      </c>
      <c r="B5" s="9" t="s">
        <v>1446</v>
      </c>
      <c r="C5" s="9"/>
      <c r="D5" s="9"/>
      <c r="E5" s="9"/>
      <c r="F5" s="9"/>
      <c r="G5" s="9" t="s">
        <v>1446</v>
      </c>
      <c r="H5" s="9"/>
      <c r="I5" s="9"/>
      <c r="J5" s="9"/>
      <c r="K5" s="9"/>
      <c r="L5" s="9"/>
      <c r="M5" s="9"/>
      <c r="N5" s="9" t="s">
        <v>1447</v>
      </c>
    </row>
    <row r="6" ht="30" customHeight="1" spans="1:14">
      <c r="A6" s="10" t="s">
        <v>1448</v>
      </c>
      <c r="B6" s="11" t="s">
        <v>3</v>
      </c>
      <c r="C6" s="11" t="s">
        <v>1449</v>
      </c>
      <c r="D6" s="11" t="s">
        <v>1450</v>
      </c>
      <c r="E6" s="11" t="s">
        <v>1451</v>
      </c>
      <c r="F6" s="11" t="s">
        <v>1452</v>
      </c>
      <c r="G6" s="11" t="s">
        <v>1453</v>
      </c>
      <c r="H6" s="10" t="s">
        <v>1448</v>
      </c>
      <c r="I6" s="11" t="s">
        <v>3</v>
      </c>
      <c r="J6" s="11" t="s">
        <v>1449</v>
      </c>
      <c r="K6" s="11" t="s">
        <v>1450</v>
      </c>
      <c r="L6" s="11" t="s">
        <v>1451</v>
      </c>
      <c r="M6" s="11" t="s">
        <v>1452</v>
      </c>
      <c r="N6" s="11" t="s">
        <v>1453</v>
      </c>
    </row>
    <row r="7" ht="18.95" customHeight="1" spans="1:14">
      <c r="A7" s="12" t="s">
        <v>10</v>
      </c>
      <c r="B7" s="12" t="s">
        <v>1454</v>
      </c>
      <c r="C7" s="415" t="s">
        <v>1454</v>
      </c>
      <c r="D7" s="12" t="s">
        <v>1455</v>
      </c>
      <c r="E7" s="13" t="s">
        <v>1456</v>
      </c>
      <c r="F7" s="13">
        <v>36399</v>
      </c>
      <c r="G7" s="14"/>
      <c r="H7" s="15" t="s">
        <v>1457</v>
      </c>
      <c r="I7" s="33" t="s">
        <v>948</v>
      </c>
      <c r="J7" s="416" t="s">
        <v>948</v>
      </c>
      <c r="K7" s="33" t="s">
        <v>1458</v>
      </c>
      <c r="L7" s="13" t="s">
        <v>1456</v>
      </c>
      <c r="M7" s="13">
        <v>27716</v>
      </c>
      <c r="N7" s="14"/>
    </row>
    <row r="8" ht="18.95" customHeight="1" spans="1:14">
      <c r="A8" s="12" t="s">
        <v>1459</v>
      </c>
      <c r="B8" s="12" t="s">
        <v>1460</v>
      </c>
      <c r="C8" s="415" t="s">
        <v>1460</v>
      </c>
      <c r="D8" s="12" t="s">
        <v>1461</v>
      </c>
      <c r="E8" s="13" t="s">
        <v>1456</v>
      </c>
      <c r="F8" s="13">
        <v>2875</v>
      </c>
      <c r="G8" s="14"/>
      <c r="H8" s="15" t="s">
        <v>1462</v>
      </c>
      <c r="I8" s="33" t="s">
        <v>1463</v>
      </c>
      <c r="J8" s="416" t="s">
        <v>1463</v>
      </c>
      <c r="K8" s="33" t="s">
        <v>1464</v>
      </c>
      <c r="L8" s="13" t="s">
        <v>1456</v>
      </c>
      <c r="M8" s="13">
        <v>636</v>
      </c>
      <c r="N8" s="14"/>
    </row>
    <row r="9" ht="18.95" customHeight="1" spans="1:14">
      <c r="A9" s="12" t="s">
        <v>1465</v>
      </c>
      <c r="B9" s="12" t="s">
        <v>1466</v>
      </c>
      <c r="C9" s="415" t="s">
        <v>1466</v>
      </c>
      <c r="D9" s="12" t="s">
        <v>1467</v>
      </c>
      <c r="E9" s="13" t="s">
        <v>1456</v>
      </c>
      <c r="F9" s="13">
        <v>9438</v>
      </c>
      <c r="G9" s="14"/>
      <c r="H9" s="15" t="s">
        <v>1468</v>
      </c>
      <c r="I9" s="33" t="s">
        <v>1469</v>
      </c>
      <c r="J9" s="416" t="s">
        <v>1469</v>
      </c>
      <c r="K9" s="33" t="s">
        <v>1470</v>
      </c>
      <c r="L9" s="13" t="s">
        <v>1456</v>
      </c>
      <c r="M9" s="13">
        <v>268</v>
      </c>
      <c r="N9" s="14"/>
    </row>
    <row r="10" ht="18.95" customHeight="1" spans="1:14">
      <c r="A10" s="12" t="s">
        <v>1471</v>
      </c>
      <c r="B10" s="12" t="s">
        <v>1472</v>
      </c>
      <c r="C10" s="415" t="s">
        <v>1472</v>
      </c>
      <c r="D10" s="12" t="s">
        <v>1473</v>
      </c>
      <c r="E10" s="13" t="s">
        <v>1456</v>
      </c>
      <c r="F10" s="13">
        <v>1139</v>
      </c>
      <c r="G10" s="14"/>
      <c r="H10" s="15" t="s">
        <v>1474</v>
      </c>
      <c r="I10" s="33" t="s">
        <v>1475</v>
      </c>
      <c r="J10" s="416" t="s">
        <v>1475</v>
      </c>
      <c r="K10" s="33" t="s">
        <v>1476</v>
      </c>
      <c r="L10" s="13" t="s">
        <v>1456</v>
      </c>
      <c r="M10" s="13">
        <v>122</v>
      </c>
      <c r="N10" s="14"/>
    </row>
    <row r="11" ht="18.95" customHeight="1" spans="1:14">
      <c r="A11" s="12" t="s">
        <v>1477</v>
      </c>
      <c r="B11" s="12" t="s">
        <v>1478</v>
      </c>
      <c r="C11" s="415" t="s">
        <v>1478</v>
      </c>
      <c r="D11" s="12" t="s">
        <v>1479</v>
      </c>
      <c r="E11" s="13" t="s">
        <v>1456</v>
      </c>
      <c r="F11" s="13">
        <v>0</v>
      </c>
      <c r="G11" s="14"/>
      <c r="H11" s="15" t="s">
        <v>1480</v>
      </c>
      <c r="I11" s="33" t="s">
        <v>1481</v>
      </c>
      <c r="J11" s="416" t="s">
        <v>1481</v>
      </c>
      <c r="K11" s="33" t="s">
        <v>1482</v>
      </c>
      <c r="L11" s="13" t="s">
        <v>1456</v>
      </c>
      <c r="M11" s="13">
        <v>0</v>
      </c>
      <c r="N11" s="14"/>
    </row>
    <row r="12" ht="18.95" customHeight="1" spans="1:14">
      <c r="A12" s="12" t="s">
        <v>1483</v>
      </c>
      <c r="B12" s="12" t="s">
        <v>1484</v>
      </c>
      <c r="C12" s="415" t="s">
        <v>1484</v>
      </c>
      <c r="D12" s="12" t="s">
        <v>1485</v>
      </c>
      <c r="E12" s="13" t="s">
        <v>1456</v>
      </c>
      <c r="F12" s="13">
        <v>312</v>
      </c>
      <c r="G12" s="14"/>
      <c r="H12" s="15" t="s">
        <v>1486</v>
      </c>
      <c r="I12" s="33" t="s">
        <v>1487</v>
      </c>
      <c r="J12" s="416" t="s">
        <v>1487</v>
      </c>
      <c r="K12" s="33" t="s">
        <v>1488</v>
      </c>
      <c r="L12" s="13" t="s">
        <v>1456</v>
      </c>
      <c r="M12" s="13">
        <v>112</v>
      </c>
      <c r="N12" s="14"/>
    </row>
    <row r="13" ht="18.95" customHeight="1" spans="1:14">
      <c r="A13" s="12" t="s">
        <v>1489</v>
      </c>
      <c r="B13" s="12" t="s">
        <v>1490</v>
      </c>
      <c r="C13" s="415" t="s">
        <v>1490</v>
      </c>
      <c r="D13" s="12" t="s">
        <v>1491</v>
      </c>
      <c r="E13" s="13" t="s">
        <v>1456</v>
      </c>
      <c r="F13" s="13">
        <v>418</v>
      </c>
      <c r="G13" s="14"/>
      <c r="H13" s="15" t="s">
        <v>1492</v>
      </c>
      <c r="I13" s="33" t="s">
        <v>1493</v>
      </c>
      <c r="J13" s="416" t="s">
        <v>1493</v>
      </c>
      <c r="K13" s="33" t="s">
        <v>1494</v>
      </c>
      <c r="L13" s="13" t="s">
        <v>1456</v>
      </c>
      <c r="M13" s="13">
        <v>0</v>
      </c>
      <c r="N13" s="14"/>
    </row>
    <row r="14" ht="18.95" customHeight="1" spans="1:14">
      <c r="A14" s="12" t="s">
        <v>1495</v>
      </c>
      <c r="B14" s="12" t="s">
        <v>1496</v>
      </c>
      <c r="C14" s="415" t="s">
        <v>1496</v>
      </c>
      <c r="D14" s="12" t="s">
        <v>1497</v>
      </c>
      <c r="E14" s="13" t="s">
        <v>1456</v>
      </c>
      <c r="F14" s="13">
        <v>1056</v>
      </c>
      <c r="G14" s="14"/>
      <c r="H14" s="15" t="s">
        <v>1498</v>
      </c>
      <c r="I14" s="33" t="s">
        <v>1499</v>
      </c>
      <c r="J14" s="416" t="s">
        <v>1499</v>
      </c>
      <c r="K14" s="33" t="s">
        <v>1500</v>
      </c>
      <c r="L14" s="13" t="s">
        <v>1456</v>
      </c>
      <c r="M14" s="13">
        <v>0</v>
      </c>
      <c r="N14" s="14"/>
    </row>
    <row r="15" ht="18.95" customHeight="1" spans="1:14">
      <c r="A15" s="12" t="s">
        <v>1501</v>
      </c>
      <c r="B15" s="12" t="s">
        <v>1502</v>
      </c>
      <c r="C15" s="415" t="s">
        <v>1502</v>
      </c>
      <c r="D15" s="12" t="s">
        <v>1503</v>
      </c>
      <c r="E15" s="13" t="s">
        <v>1456</v>
      </c>
      <c r="F15" s="13">
        <v>397</v>
      </c>
      <c r="G15" s="14"/>
      <c r="H15" s="15" t="s">
        <v>1504</v>
      </c>
      <c r="I15" s="33" t="s">
        <v>1505</v>
      </c>
      <c r="J15" s="416" t="s">
        <v>1505</v>
      </c>
      <c r="K15" s="33" t="s">
        <v>1506</v>
      </c>
      <c r="L15" s="13" t="s">
        <v>1456</v>
      </c>
      <c r="M15" s="13">
        <v>0</v>
      </c>
      <c r="N15" s="14"/>
    </row>
    <row r="16" ht="18.95" customHeight="1" spans="1:14">
      <c r="A16" s="12" t="s">
        <v>1507</v>
      </c>
      <c r="B16" s="12" t="s">
        <v>1508</v>
      </c>
      <c r="C16" s="415" t="s">
        <v>1508</v>
      </c>
      <c r="D16" s="12" t="s">
        <v>1509</v>
      </c>
      <c r="E16" s="13" t="s">
        <v>1456</v>
      </c>
      <c r="F16" s="13">
        <v>352</v>
      </c>
      <c r="G16" s="14"/>
      <c r="H16" s="15" t="s">
        <v>1510</v>
      </c>
      <c r="I16" s="33" t="s">
        <v>1511</v>
      </c>
      <c r="J16" s="416" t="s">
        <v>1511</v>
      </c>
      <c r="K16" s="33" t="s">
        <v>1512</v>
      </c>
      <c r="L16" s="13" t="s">
        <v>1456</v>
      </c>
      <c r="M16" s="13">
        <v>104</v>
      </c>
      <c r="N16" s="14"/>
    </row>
    <row r="17" ht="18.95" customHeight="1" spans="1:14">
      <c r="A17" s="12" t="s">
        <v>1513</v>
      </c>
      <c r="B17" s="12" t="s">
        <v>1514</v>
      </c>
      <c r="C17" s="415" t="s">
        <v>1514</v>
      </c>
      <c r="D17" s="12" t="s">
        <v>1515</v>
      </c>
      <c r="E17" s="13" t="s">
        <v>1456</v>
      </c>
      <c r="F17" s="13">
        <v>366</v>
      </c>
      <c r="G17" s="14"/>
      <c r="H17" s="15" t="s">
        <v>1516</v>
      </c>
      <c r="I17" s="33" t="s">
        <v>1517</v>
      </c>
      <c r="J17" s="416" t="s">
        <v>1517</v>
      </c>
      <c r="K17" s="33" t="s">
        <v>1518</v>
      </c>
      <c r="L17" s="13" t="s">
        <v>1456</v>
      </c>
      <c r="M17" s="13">
        <v>0</v>
      </c>
      <c r="N17" s="14"/>
    </row>
    <row r="18" ht="18.95" customHeight="1" spans="1:14">
      <c r="A18" s="12" t="s">
        <v>1519</v>
      </c>
      <c r="B18" s="12" t="s">
        <v>1520</v>
      </c>
      <c r="C18" s="415" t="s">
        <v>1520</v>
      </c>
      <c r="D18" s="12" t="s">
        <v>1521</v>
      </c>
      <c r="E18" s="13" t="s">
        <v>1456</v>
      </c>
      <c r="F18" s="13">
        <v>1846</v>
      </c>
      <c r="G18" s="14"/>
      <c r="H18" s="15" t="s">
        <v>1522</v>
      </c>
      <c r="I18" s="33" t="s">
        <v>1523</v>
      </c>
      <c r="J18" s="416" t="s">
        <v>1523</v>
      </c>
      <c r="K18" s="33" t="s">
        <v>1524</v>
      </c>
      <c r="L18" s="13" t="s">
        <v>1456</v>
      </c>
      <c r="M18" s="13">
        <v>0</v>
      </c>
      <c r="N18" s="14"/>
    </row>
    <row r="19" ht="18.95" customHeight="1" spans="1:14">
      <c r="A19" s="12" t="s">
        <v>1525</v>
      </c>
      <c r="B19" s="12" t="s">
        <v>1526</v>
      </c>
      <c r="C19" s="415" t="s">
        <v>1526</v>
      </c>
      <c r="D19" s="12" t="s">
        <v>1527</v>
      </c>
      <c r="E19" s="13" t="s">
        <v>1456</v>
      </c>
      <c r="F19" s="13">
        <v>291</v>
      </c>
      <c r="G19" s="14"/>
      <c r="H19" s="15" t="s">
        <v>1528</v>
      </c>
      <c r="I19" s="33" t="s">
        <v>1529</v>
      </c>
      <c r="J19" s="416" t="s">
        <v>1529</v>
      </c>
      <c r="K19" s="33" t="s">
        <v>1530</v>
      </c>
      <c r="L19" s="13" t="s">
        <v>1456</v>
      </c>
      <c r="M19" s="13">
        <v>30</v>
      </c>
      <c r="N19" s="14"/>
    </row>
    <row r="20" ht="18.95" customHeight="1" spans="1:14">
      <c r="A20" s="12" t="s">
        <v>1531</v>
      </c>
      <c r="B20" s="12" t="s">
        <v>1532</v>
      </c>
      <c r="C20" s="415" t="s">
        <v>1532</v>
      </c>
      <c r="D20" s="12" t="s">
        <v>1533</v>
      </c>
      <c r="E20" s="13" t="s">
        <v>1456</v>
      </c>
      <c r="F20" s="13">
        <v>6289</v>
      </c>
      <c r="G20" s="14"/>
      <c r="H20" s="15" t="s">
        <v>1534</v>
      </c>
      <c r="I20" s="33" t="s">
        <v>1535</v>
      </c>
      <c r="J20" s="416" t="s">
        <v>1535</v>
      </c>
      <c r="K20" s="33" t="s">
        <v>1536</v>
      </c>
      <c r="L20" s="13" t="s">
        <v>1456</v>
      </c>
      <c r="M20" s="13">
        <v>369</v>
      </c>
      <c r="N20" s="14"/>
    </row>
    <row r="21" ht="18.95" customHeight="1" spans="1:14">
      <c r="A21" s="12" t="s">
        <v>1537</v>
      </c>
      <c r="B21" s="12" t="s">
        <v>1538</v>
      </c>
      <c r="C21" s="415" t="s">
        <v>1538</v>
      </c>
      <c r="D21" s="12" t="s">
        <v>1539</v>
      </c>
      <c r="E21" s="13" t="s">
        <v>1456</v>
      </c>
      <c r="F21" s="13">
        <v>3622</v>
      </c>
      <c r="G21" s="14"/>
      <c r="H21" s="15" t="s">
        <v>1468</v>
      </c>
      <c r="I21" s="33" t="s">
        <v>1540</v>
      </c>
      <c r="J21" s="416" t="s">
        <v>1540</v>
      </c>
      <c r="K21" s="33" t="s">
        <v>1470</v>
      </c>
      <c r="L21" s="13" t="s">
        <v>1456</v>
      </c>
      <c r="M21" s="13">
        <v>205</v>
      </c>
      <c r="N21" s="14"/>
    </row>
    <row r="22" ht="18.95" customHeight="1" spans="1:14">
      <c r="A22" s="12" t="s">
        <v>1541</v>
      </c>
      <c r="B22" s="12" t="s">
        <v>1542</v>
      </c>
      <c r="C22" s="415" t="s">
        <v>1542</v>
      </c>
      <c r="D22" s="12" t="s">
        <v>1543</v>
      </c>
      <c r="E22" s="13" t="s">
        <v>1456</v>
      </c>
      <c r="F22" s="13">
        <v>7358</v>
      </c>
      <c r="G22" s="14"/>
      <c r="H22" s="15" t="s">
        <v>1474</v>
      </c>
      <c r="I22" s="33" t="s">
        <v>1544</v>
      </c>
      <c r="J22" s="416" t="s">
        <v>1544</v>
      </c>
      <c r="K22" s="33" t="s">
        <v>1476</v>
      </c>
      <c r="L22" s="13" t="s">
        <v>1456</v>
      </c>
      <c r="M22" s="13">
        <v>73</v>
      </c>
      <c r="N22" s="14"/>
    </row>
    <row r="23" ht="18.95" customHeight="1" spans="1:14">
      <c r="A23" s="12" t="s">
        <v>1545</v>
      </c>
      <c r="B23" s="12" t="s">
        <v>1546</v>
      </c>
      <c r="C23" s="415" t="s">
        <v>1546</v>
      </c>
      <c r="D23" s="12" t="s">
        <v>1547</v>
      </c>
      <c r="E23" s="13" t="s">
        <v>1456</v>
      </c>
      <c r="F23" s="13">
        <v>0</v>
      </c>
      <c r="G23" s="14"/>
      <c r="H23" s="15" t="s">
        <v>1480</v>
      </c>
      <c r="I23" s="33" t="s">
        <v>1548</v>
      </c>
      <c r="J23" s="416" t="s">
        <v>1548</v>
      </c>
      <c r="K23" s="33" t="s">
        <v>1482</v>
      </c>
      <c r="L23" s="13" t="s">
        <v>1456</v>
      </c>
      <c r="M23" s="13">
        <v>0</v>
      </c>
      <c r="N23" s="14"/>
    </row>
    <row r="24" ht="18.95" customHeight="1" spans="1:14">
      <c r="A24" s="12"/>
      <c r="B24" s="12" t="s">
        <v>1460</v>
      </c>
      <c r="C24" s="415" t="s">
        <v>1549</v>
      </c>
      <c r="D24" s="12" t="s">
        <v>1550</v>
      </c>
      <c r="E24" s="13" t="s">
        <v>1456</v>
      </c>
      <c r="F24" s="13">
        <v>640</v>
      </c>
      <c r="G24" s="14"/>
      <c r="H24" s="15" t="s">
        <v>1551</v>
      </c>
      <c r="I24" s="33" t="s">
        <v>1552</v>
      </c>
      <c r="J24" s="416" t="s">
        <v>1552</v>
      </c>
      <c r="K24" s="33" t="s">
        <v>1553</v>
      </c>
      <c r="L24" s="13" t="s">
        <v>1456</v>
      </c>
      <c r="M24" s="13">
        <v>41</v>
      </c>
      <c r="N24" s="14"/>
    </row>
    <row r="25" ht="18.95" customHeight="1" spans="1:14">
      <c r="A25" s="12" t="s">
        <v>25</v>
      </c>
      <c r="B25" s="12" t="s">
        <v>1554</v>
      </c>
      <c r="C25" s="415" t="s">
        <v>1554</v>
      </c>
      <c r="D25" s="12" t="s">
        <v>1555</v>
      </c>
      <c r="E25" s="13" t="s">
        <v>1456</v>
      </c>
      <c r="F25" s="13">
        <v>13580</v>
      </c>
      <c r="G25" s="14"/>
      <c r="H25" s="15" t="s">
        <v>1556</v>
      </c>
      <c r="I25" s="33" t="s">
        <v>1557</v>
      </c>
      <c r="J25" s="416" t="s">
        <v>1557</v>
      </c>
      <c r="K25" s="33" t="s">
        <v>1558</v>
      </c>
      <c r="L25" s="13" t="s">
        <v>1456</v>
      </c>
      <c r="M25" s="13">
        <v>20</v>
      </c>
      <c r="N25" s="14"/>
    </row>
    <row r="26" ht="18.95" customHeight="1" spans="1:14">
      <c r="A26" s="12" t="s">
        <v>818</v>
      </c>
      <c r="B26" s="12" t="s">
        <v>1559</v>
      </c>
      <c r="C26" s="415" t="s">
        <v>1559</v>
      </c>
      <c r="D26" s="12" t="s">
        <v>1560</v>
      </c>
      <c r="E26" s="13" t="s">
        <v>1456</v>
      </c>
      <c r="F26" s="13">
        <v>2274</v>
      </c>
      <c r="G26" s="14"/>
      <c r="H26" s="15" t="s">
        <v>1561</v>
      </c>
      <c r="I26" s="33" t="s">
        <v>1562</v>
      </c>
      <c r="J26" s="416" t="s">
        <v>1562</v>
      </c>
      <c r="K26" s="33" t="s">
        <v>1563</v>
      </c>
      <c r="L26" s="13" t="s">
        <v>1456</v>
      </c>
      <c r="M26" s="13">
        <v>0</v>
      </c>
      <c r="N26" s="14"/>
    </row>
    <row r="27" ht="18.95" customHeight="1" spans="1:14">
      <c r="A27" s="12" t="s">
        <v>1564</v>
      </c>
      <c r="B27" s="12" t="s">
        <v>1565</v>
      </c>
      <c r="C27" s="415" t="s">
        <v>1565</v>
      </c>
      <c r="D27" s="12" t="s">
        <v>1566</v>
      </c>
      <c r="E27" s="13" t="s">
        <v>1456</v>
      </c>
      <c r="F27" s="13">
        <v>1521</v>
      </c>
      <c r="G27" s="14"/>
      <c r="H27" s="15" t="s">
        <v>1522</v>
      </c>
      <c r="I27" s="33" t="s">
        <v>1567</v>
      </c>
      <c r="J27" s="416" t="s">
        <v>1567</v>
      </c>
      <c r="K27" s="33" t="s">
        <v>1524</v>
      </c>
      <c r="L27" s="13" t="s">
        <v>1456</v>
      </c>
      <c r="M27" s="13">
        <v>0</v>
      </c>
      <c r="N27" s="14"/>
    </row>
    <row r="28" ht="18.95" customHeight="1" spans="1:14">
      <c r="A28" s="12" t="s">
        <v>819</v>
      </c>
      <c r="B28" s="12" t="s">
        <v>1568</v>
      </c>
      <c r="C28" s="415" t="s">
        <v>1568</v>
      </c>
      <c r="D28" s="12" t="s">
        <v>1569</v>
      </c>
      <c r="E28" s="13" t="s">
        <v>1456</v>
      </c>
      <c r="F28" s="13">
        <v>2449</v>
      </c>
      <c r="G28" s="14"/>
      <c r="H28" s="15" t="s">
        <v>1570</v>
      </c>
      <c r="I28" s="33" t="s">
        <v>1571</v>
      </c>
      <c r="J28" s="416" t="s">
        <v>1571</v>
      </c>
      <c r="K28" s="33" t="s">
        <v>1572</v>
      </c>
      <c r="L28" s="13" t="s">
        <v>1456</v>
      </c>
      <c r="M28" s="13">
        <v>30</v>
      </c>
      <c r="N28" s="14"/>
    </row>
    <row r="29" ht="18.95" customHeight="1" spans="1:14">
      <c r="A29" s="12" t="s">
        <v>1573</v>
      </c>
      <c r="B29" s="12" t="s">
        <v>1574</v>
      </c>
      <c r="C29" s="415" t="s">
        <v>1574</v>
      </c>
      <c r="D29" s="12" t="s">
        <v>1575</v>
      </c>
      <c r="E29" s="13" t="s">
        <v>1456</v>
      </c>
      <c r="F29" s="13">
        <v>0</v>
      </c>
      <c r="G29" s="14"/>
      <c r="H29" s="15" t="s">
        <v>1576</v>
      </c>
      <c r="I29" s="33" t="s">
        <v>1577</v>
      </c>
      <c r="J29" s="416" t="s">
        <v>1577</v>
      </c>
      <c r="K29" s="33" t="s">
        <v>1578</v>
      </c>
      <c r="L29" s="13" t="s">
        <v>1456</v>
      </c>
      <c r="M29" s="13">
        <v>6057</v>
      </c>
      <c r="N29" s="14"/>
    </row>
    <row r="30" ht="18.95" customHeight="1" spans="1:14">
      <c r="A30" s="12" t="s">
        <v>820</v>
      </c>
      <c r="B30" s="12" t="s">
        <v>1579</v>
      </c>
      <c r="C30" s="415" t="s">
        <v>1579</v>
      </c>
      <c r="D30" s="12" t="s">
        <v>1580</v>
      </c>
      <c r="E30" s="13" t="s">
        <v>1456</v>
      </c>
      <c r="F30" s="13">
        <v>4282</v>
      </c>
      <c r="G30" s="14"/>
      <c r="H30" s="15" t="s">
        <v>1468</v>
      </c>
      <c r="I30" s="33" t="s">
        <v>1581</v>
      </c>
      <c r="J30" s="416" t="s">
        <v>1581</v>
      </c>
      <c r="K30" s="33" t="s">
        <v>1470</v>
      </c>
      <c r="L30" s="13" t="s">
        <v>1456</v>
      </c>
      <c r="M30" s="13">
        <v>4333</v>
      </c>
      <c r="N30" s="14"/>
    </row>
    <row r="31" ht="18.95" customHeight="1" spans="1:14">
      <c r="A31" s="12" t="s">
        <v>821</v>
      </c>
      <c r="B31" s="12" t="s">
        <v>1582</v>
      </c>
      <c r="C31" s="415" t="s">
        <v>1582</v>
      </c>
      <c r="D31" s="12" t="s">
        <v>1583</v>
      </c>
      <c r="E31" s="13" t="s">
        <v>1456</v>
      </c>
      <c r="F31" s="13">
        <v>3054</v>
      </c>
      <c r="G31" s="14"/>
      <c r="H31" s="15" t="s">
        <v>1474</v>
      </c>
      <c r="I31" s="33" t="s">
        <v>1584</v>
      </c>
      <c r="J31" s="416" t="s">
        <v>1584</v>
      </c>
      <c r="K31" s="33" t="s">
        <v>1476</v>
      </c>
      <c r="L31" s="13" t="s">
        <v>1456</v>
      </c>
      <c r="M31" s="13">
        <v>1455</v>
      </c>
      <c r="N31" s="14"/>
    </row>
    <row r="32" ht="18.95" customHeight="1" spans="1:14">
      <c r="A32" s="16"/>
      <c r="B32" s="16"/>
      <c r="C32" s="16"/>
      <c r="D32" s="16"/>
      <c r="E32" s="13" t="s">
        <v>1456</v>
      </c>
      <c r="F32" s="13"/>
      <c r="G32" s="14"/>
      <c r="H32" s="15" t="s">
        <v>1480</v>
      </c>
      <c r="I32" s="33" t="s">
        <v>1585</v>
      </c>
      <c r="J32" s="416" t="s">
        <v>1585</v>
      </c>
      <c r="K32" s="33" t="s">
        <v>1482</v>
      </c>
      <c r="L32" s="13" t="s">
        <v>1456</v>
      </c>
      <c r="M32" s="13">
        <v>0</v>
      </c>
      <c r="N32" s="14"/>
    </row>
    <row r="33" ht="18.95" customHeight="1" spans="1:14">
      <c r="A33" s="17" t="s">
        <v>32</v>
      </c>
      <c r="B33" s="18" t="str">
        <f>""</f>
        <v/>
      </c>
      <c r="C33" s="19" t="str">
        <f>""</f>
        <v/>
      </c>
      <c r="D33" s="17" t="s">
        <v>32</v>
      </c>
      <c r="E33" s="13" t="s">
        <v>1456</v>
      </c>
      <c r="F33" s="13"/>
      <c r="G33" s="20"/>
      <c r="H33" s="15" t="s">
        <v>1586</v>
      </c>
      <c r="I33" s="33" t="s">
        <v>1587</v>
      </c>
      <c r="J33" s="416" t="s">
        <v>1587</v>
      </c>
      <c r="K33" s="33" t="s">
        <v>1588</v>
      </c>
      <c r="L33" s="13" t="s">
        <v>1456</v>
      </c>
      <c r="M33" s="13">
        <v>0</v>
      </c>
      <c r="N33" s="14"/>
    </row>
    <row r="34" ht="18.95" customHeight="1" spans="1:14">
      <c r="A34" s="21" t="s">
        <v>33</v>
      </c>
      <c r="B34" s="22" t="s">
        <v>1589</v>
      </c>
      <c r="C34" s="417" t="s">
        <v>1589</v>
      </c>
      <c r="D34" s="12" t="s">
        <v>33</v>
      </c>
      <c r="E34" s="13" t="s">
        <v>1456</v>
      </c>
      <c r="F34" s="13"/>
      <c r="G34" s="20"/>
      <c r="H34" s="15" t="s">
        <v>1590</v>
      </c>
      <c r="I34" s="33" t="s">
        <v>1591</v>
      </c>
      <c r="J34" s="416" t="s">
        <v>1591</v>
      </c>
      <c r="K34" s="33" t="s">
        <v>1592</v>
      </c>
      <c r="L34" s="13" t="s">
        <v>1456</v>
      </c>
      <c r="M34" s="13">
        <v>0</v>
      </c>
      <c r="N34" s="14"/>
    </row>
    <row r="35" ht="18.95" customHeight="1" spans="1:14">
      <c r="A35" s="23" t="s">
        <v>1593</v>
      </c>
      <c r="B35" s="12" t="s">
        <v>1594</v>
      </c>
      <c r="C35" s="12" t="s">
        <v>1594</v>
      </c>
      <c r="D35" s="12" t="s">
        <v>1595</v>
      </c>
      <c r="E35" s="13" t="s">
        <v>1456</v>
      </c>
      <c r="F35" s="13">
        <v>136210</v>
      </c>
      <c r="G35" s="24"/>
      <c r="H35" s="15" t="s">
        <v>1596</v>
      </c>
      <c r="I35" s="33" t="s">
        <v>1597</v>
      </c>
      <c r="J35" s="416" t="s">
        <v>1597</v>
      </c>
      <c r="K35" s="33" t="s">
        <v>1598</v>
      </c>
      <c r="L35" s="13" t="s">
        <v>1456</v>
      </c>
      <c r="M35" s="13">
        <v>0</v>
      </c>
      <c r="N35" s="14"/>
    </row>
    <row r="36" ht="18.95" customHeight="1" spans="1:14">
      <c r="A36" s="23" t="s">
        <v>1599</v>
      </c>
      <c r="B36" s="12" t="s">
        <v>1600</v>
      </c>
      <c r="C36" s="415" t="s">
        <v>1600</v>
      </c>
      <c r="D36" s="12" t="s">
        <v>1601</v>
      </c>
      <c r="E36" s="13" t="s">
        <v>1456</v>
      </c>
      <c r="F36" s="13">
        <v>1583</v>
      </c>
      <c r="G36" s="25"/>
      <c r="H36" s="15" t="s">
        <v>1602</v>
      </c>
      <c r="I36" s="33" t="s">
        <v>1603</v>
      </c>
      <c r="J36" s="416" t="s">
        <v>1603</v>
      </c>
      <c r="K36" s="33" t="s">
        <v>1604</v>
      </c>
      <c r="L36" s="13" t="s">
        <v>1456</v>
      </c>
      <c r="M36" s="13">
        <v>0</v>
      </c>
      <c r="N36" s="14"/>
    </row>
    <row r="37" ht="18.95" customHeight="1" spans="1:14">
      <c r="A37" s="26" t="s">
        <v>824</v>
      </c>
      <c r="B37" s="12" t="s">
        <v>1605</v>
      </c>
      <c r="C37" s="415" t="s">
        <v>1605</v>
      </c>
      <c r="D37" s="12" t="s">
        <v>1606</v>
      </c>
      <c r="E37" s="13" t="s">
        <v>1456</v>
      </c>
      <c r="F37" s="13">
        <v>1214</v>
      </c>
      <c r="G37" s="25"/>
      <c r="H37" s="15" t="s">
        <v>1607</v>
      </c>
      <c r="I37" s="33" t="s">
        <v>1608</v>
      </c>
      <c r="J37" s="416" t="s">
        <v>1608</v>
      </c>
      <c r="K37" s="33" t="s">
        <v>1609</v>
      </c>
      <c r="L37" s="13" t="s">
        <v>1456</v>
      </c>
      <c r="M37" s="13">
        <v>39</v>
      </c>
      <c r="N37" s="14"/>
    </row>
    <row r="38" ht="18.95" customHeight="1" spans="1:14">
      <c r="A38" s="26" t="s">
        <v>823</v>
      </c>
      <c r="B38" s="12" t="s">
        <v>1610</v>
      </c>
      <c r="C38" s="415" t="s">
        <v>1610</v>
      </c>
      <c r="D38" s="12" t="s">
        <v>1611</v>
      </c>
      <c r="E38" s="13" t="s">
        <v>1456</v>
      </c>
      <c r="F38" s="13">
        <v>369</v>
      </c>
      <c r="G38" s="25"/>
      <c r="H38" s="15" t="s">
        <v>1612</v>
      </c>
      <c r="I38" s="33" t="s">
        <v>1613</v>
      </c>
      <c r="J38" s="416" t="s">
        <v>1613</v>
      </c>
      <c r="K38" s="33" t="s">
        <v>1614</v>
      </c>
      <c r="L38" s="13" t="s">
        <v>1456</v>
      </c>
      <c r="M38" s="13">
        <v>0</v>
      </c>
      <c r="N38" s="14"/>
    </row>
    <row r="39" ht="18.95" customHeight="1" spans="1:14">
      <c r="A39" s="26" t="s">
        <v>1615</v>
      </c>
      <c r="B39" s="12" t="s">
        <v>1616</v>
      </c>
      <c r="C39" s="415" t="s">
        <v>1616</v>
      </c>
      <c r="D39" s="12" t="s">
        <v>1617</v>
      </c>
      <c r="E39" s="13" t="s">
        <v>1456</v>
      </c>
      <c r="F39" s="13">
        <v>0</v>
      </c>
      <c r="G39" s="25"/>
      <c r="H39" s="15" t="s">
        <v>1522</v>
      </c>
      <c r="I39" s="33" t="s">
        <v>1618</v>
      </c>
      <c r="J39" s="416" t="s">
        <v>1618</v>
      </c>
      <c r="K39" s="33" t="s">
        <v>1524</v>
      </c>
      <c r="L39" s="13" t="s">
        <v>1456</v>
      </c>
      <c r="M39" s="13">
        <v>0</v>
      </c>
      <c r="N39" s="14"/>
    </row>
    <row r="40" ht="18.95" customHeight="1" spans="1:14">
      <c r="A40" s="26" t="s">
        <v>1619</v>
      </c>
      <c r="B40" s="12" t="s">
        <v>1620</v>
      </c>
      <c r="C40" s="415" t="s">
        <v>1620</v>
      </c>
      <c r="D40" s="12" t="s">
        <v>1621</v>
      </c>
      <c r="E40" s="13" t="s">
        <v>1456</v>
      </c>
      <c r="F40" s="13">
        <v>0</v>
      </c>
      <c r="G40" s="24"/>
      <c r="H40" s="15" t="s">
        <v>1622</v>
      </c>
      <c r="I40" s="33" t="s">
        <v>1623</v>
      </c>
      <c r="J40" s="416" t="s">
        <v>1623</v>
      </c>
      <c r="K40" s="33" t="s">
        <v>1624</v>
      </c>
      <c r="L40" s="13" t="s">
        <v>1456</v>
      </c>
      <c r="M40" s="13">
        <v>230</v>
      </c>
      <c r="N40" s="14"/>
    </row>
    <row r="41" ht="18.95" customHeight="1" spans="1:14">
      <c r="A41" s="26" t="s">
        <v>1625</v>
      </c>
      <c r="B41" s="12" t="s">
        <v>1626</v>
      </c>
      <c r="C41" s="415" t="s">
        <v>1626</v>
      </c>
      <c r="D41" s="12" t="s">
        <v>1627</v>
      </c>
      <c r="E41" s="13" t="s">
        <v>1456</v>
      </c>
      <c r="F41" s="13">
        <v>61584</v>
      </c>
      <c r="G41" s="25"/>
      <c r="H41" s="15" t="s">
        <v>1628</v>
      </c>
      <c r="I41" s="33" t="s">
        <v>1629</v>
      </c>
      <c r="J41" s="416" t="s">
        <v>1629</v>
      </c>
      <c r="K41" s="33" t="s">
        <v>1630</v>
      </c>
      <c r="L41" s="13" t="s">
        <v>1456</v>
      </c>
      <c r="M41" s="13">
        <v>4476</v>
      </c>
      <c r="N41" s="14"/>
    </row>
    <row r="42" ht="18.95" customHeight="1" spans="1:14">
      <c r="A42" s="26" t="s">
        <v>827</v>
      </c>
      <c r="B42" s="12" t="s">
        <v>1631</v>
      </c>
      <c r="C42" s="415" t="s">
        <v>1631</v>
      </c>
      <c r="D42" s="12" t="s">
        <v>1632</v>
      </c>
      <c r="E42" s="13" t="s">
        <v>1456</v>
      </c>
      <c r="F42" s="13">
        <v>3870</v>
      </c>
      <c r="G42" s="25"/>
      <c r="H42" s="15" t="s">
        <v>1468</v>
      </c>
      <c r="I42" s="33" t="s">
        <v>1633</v>
      </c>
      <c r="J42" s="416" t="s">
        <v>1633</v>
      </c>
      <c r="K42" s="33" t="s">
        <v>1470</v>
      </c>
      <c r="L42" s="13" t="s">
        <v>1456</v>
      </c>
      <c r="M42" s="13">
        <v>381</v>
      </c>
      <c r="N42" s="14"/>
    </row>
    <row r="43" ht="18.95" customHeight="1" spans="1:14">
      <c r="A43" s="27" t="s">
        <v>828</v>
      </c>
      <c r="B43" s="12" t="s">
        <v>1634</v>
      </c>
      <c r="C43" s="415" t="s">
        <v>1634</v>
      </c>
      <c r="D43" s="12" t="s">
        <v>1635</v>
      </c>
      <c r="E43" s="13" t="s">
        <v>1456</v>
      </c>
      <c r="F43" s="13">
        <v>18300</v>
      </c>
      <c r="G43" s="25"/>
      <c r="H43" s="15" t="s">
        <v>1474</v>
      </c>
      <c r="I43" s="33" t="s">
        <v>1636</v>
      </c>
      <c r="J43" s="416" t="s">
        <v>1636</v>
      </c>
      <c r="K43" s="33" t="s">
        <v>1476</v>
      </c>
      <c r="L43" s="13" t="s">
        <v>1456</v>
      </c>
      <c r="M43" s="13">
        <v>4080</v>
      </c>
      <c r="N43" s="14"/>
    </row>
    <row r="44" ht="18.95" customHeight="1" spans="1:14">
      <c r="A44" s="27" t="s">
        <v>1637</v>
      </c>
      <c r="B44" s="12" t="s">
        <v>1638</v>
      </c>
      <c r="C44" s="415" t="s">
        <v>1638</v>
      </c>
      <c r="D44" s="12" t="s">
        <v>1639</v>
      </c>
      <c r="E44" s="13" t="s">
        <v>1456</v>
      </c>
      <c r="F44" s="13">
        <v>341</v>
      </c>
      <c r="G44" s="25"/>
      <c r="H44" s="15" t="s">
        <v>1480</v>
      </c>
      <c r="I44" s="33" t="s">
        <v>1640</v>
      </c>
      <c r="J44" s="416" t="s">
        <v>1640</v>
      </c>
      <c r="K44" s="33" t="s">
        <v>1482</v>
      </c>
      <c r="L44" s="13" t="s">
        <v>1456</v>
      </c>
      <c r="M44" s="13">
        <v>0</v>
      </c>
      <c r="N44" s="14"/>
    </row>
    <row r="45" ht="18.95" customHeight="1" spans="1:14">
      <c r="A45" s="28" t="s">
        <v>1641</v>
      </c>
      <c r="B45" s="12" t="s">
        <v>1642</v>
      </c>
      <c r="C45" s="415" t="s">
        <v>1642</v>
      </c>
      <c r="D45" s="12" t="s">
        <v>1643</v>
      </c>
      <c r="E45" s="13" t="s">
        <v>1456</v>
      </c>
      <c r="F45" s="13">
        <v>6674</v>
      </c>
      <c r="G45" s="25"/>
      <c r="H45" s="15" t="s">
        <v>1644</v>
      </c>
      <c r="I45" s="33" t="s">
        <v>1645</v>
      </c>
      <c r="J45" s="416" t="s">
        <v>1645</v>
      </c>
      <c r="K45" s="33" t="s">
        <v>1646</v>
      </c>
      <c r="L45" s="13" t="s">
        <v>1456</v>
      </c>
      <c r="M45" s="13">
        <v>0</v>
      </c>
      <c r="N45" s="14"/>
    </row>
    <row r="46" ht="18.95" customHeight="1" spans="1:14">
      <c r="A46" s="29" t="s">
        <v>1647</v>
      </c>
      <c r="B46" s="12" t="s">
        <v>1648</v>
      </c>
      <c r="C46" s="415" t="s">
        <v>1648</v>
      </c>
      <c r="D46" s="12" t="s">
        <v>1649</v>
      </c>
      <c r="E46" s="13" t="s">
        <v>1456</v>
      </c>
      <c r="F46" s="13">
        <v>1435</v>
      </c>
      <c r="G46" s="25"/>
      <c r="H46" s="15" t="s">
        <v>1650</v>
      </c>
      <c r="I46" s="33" t="s">
        <v>1651</v>
      </c>
      <c r="J46" s="416" t="s">
        <v>1651</v>
      </c>
      <c r="K46" s="33" t="s">
        <v>1652</v>
      </c>
      <c r="L46" s="13" t="s">
        <v>1456</v>
      </c>
      <c r="M46" s="13">
        <v>0</v>
      </c>
      <c r="N46" s="14"/>
    </row>
    <row r="47" ht="18.95" customHeight="1" spans="1:14">
      <c r="A47" s="30" t="s">
        <v>829</v>
      </c>
      <c r="B47" s="12" t="s">
        <v>1653</v>
      </c>
      <c r="C47" s="415" t="s">
        <v>1653</v>
      </c>
      <c r="D47" s="12" t="s">
        <v>1654</v>
      </c>
      <c r="E47" s="13" t="s">
        <v>1456</v>
      </c>
      <c r="F47" s="13">
        <v>236</v>
      </c>
      <c r="G47" s="25"/>
      <c r="H47" s="15" t="s">
        <v>1655</v>
      </c>
      <c r="I47" s="33" t="s">
        <v>1656</v>
      </c>
      <c r="J47" s="416" t="s">
        <v>1656</v>
      </c>
      <c r="K47" s="33" t="s">
        <v>1657</v>
      </c>
      <c r="L47" s="13" t="s">
        <v>1456</v>
      </c>
      <c r="M47" s="13">
        <v>0</v>
      </c>
      <c r="N47" s="14"/>
    </row>
    <row r="48" ht="18.95" customHeight="1" spans="1:14">
      <c r="A48" s="30" t="s">
        <v>830</v>
      </c>
      <c r="B48" s="12" t="s">
        <v>1658</v>
      </c>
      <c r="C48" s="415" t="s">
        <v>1658</v>
      </c>
      <c r="D48" s="12" t="s">
        <v>1659</v>
      </c>
      <c r="E48" s="13" t="s">
        <v>1456</v>
      </c>
      <c r="F48" s="13">
        <v>1753</v>
      </c>
      <c r="G48" s="25"/>
      <c r="H48" s="15" t="s">
        <v>1660</v>
      </c>
      <c r="I48" s="33" t="s">
        <v>1661</v>
      </c>
      <c r="J48" s="416" t="s">
        <v>1661</v>
      </c>
      <c r="K48" s="33" t="s">
        <v>1662</v>
      </c>
      <c r="L48" s="13" t="s">
        <v>1456</v>
      </c>
      <c r="M48" s="13">
        <v>5</v>
      </c>
      <c r="N48" s="14"/>
    </row>
    <row r="49" ht="18.95" customHeight="1" spans="1:14">
      <c r="A49" s="30" t="s">
        <v>1663</v>
      </c>
      <c r="B49" s="12" t="s">
        <v>1664</v>
      </c>
      <c r="C49" s="415" t="s">
        <v>1664</v>
      </c>
      <c r="D49" s="12" t="s">
        <v>1665</v>
      </c>
      <c r="E49" s="13" t="s">
        <v>1456</v>
      </c>
      <c r="F49" s="13">
        <v>0</v>
      </c>
      <c r="G49" s="25"/>
      <c r="H49" s="15" t="s">
        <v>1666</v>
      </c>
      <c r="I49" s="33" t="s">
        <v>1667</v>
      </c>
      <c r="J49" s="416" t="s">
        <v>1667</v>
      </c>
      <c r="K49" s="33" t="s">
        <v>1668</v>
      </c>
      <c r="L49" s="13" t="s">
        <v>1456</v>
      </c>
      <c r="M49" s="13">
        <v>10</v>
      </c>
      <c r="N49" s="14"/>
    </row>
    <row r="50" ht="18.95" customHeight="1" spans="1:14">
      <c r="A50" s="30" t="s">
        <v>1669</v>
      </c>
      <c r="B50" s="12" t="s">
        <v>1670</v>
      </c>
      <c r="C50" s="415" t="s">
        <v>1670</v>
      </c>
      <c r="D50" s="12" t="s">
        <v>1671</v>
      </c>
      <c r="E50" s="13" t="s">
        <v>1456</v>
      </c>
      <c r="F50" s="13">
        <v>0</v>
      </c>
      <c r="G50" s="25"/>
      <c r="H50" s="15" t="s">
        <v>1672</v>
      </c>
      <c r="I50" s="416" t="s">
        <v>1673</v>
      </c>
      <c r="J50" s="416" t="s">
        <v>1673</v>
      </c>
      <c r="K50" s="33" t="s">
        <v>1674</v>
      </c>
      <c r="L50" s="13" t="s">
        <v>1456</v>
      </c>
      <c r="M50" s="13"/>
      <c r="N50" s="14"/>
    </row>
    <row r="51" ht="18.95" customHeight="1" spans="1:14">
      <c r="A51" s="30" t="s">
        <v>831</v>
      </c>
      <c r="B51" s="12" t="s">
        <v>1675</v>
      </c>
      <c r="C51" s="415" t="s">
        <v>1675</v>
      </c>
      <c r="D51" s="12" t="s">
        <v>1676</v>
      </c>
      <c r="E51" s="13" t="s">
        <v>1456</v>
      </c>
      <c r="F51" s="13">
        <v>744</v>
      </c>
      <c r="G51" s="25"/>
      <c r="H51" s="15" t="s">
        <v>1522</v>
      </c>
      <c r="I51" s="33" t="s">
        <v>1677</v>
      </c>
      <c r="J51" s="416" t="s">
        <v>1677</v>
      </c>
      <c r="K51" s="33" t="s">
        <v>1524</v>
      </c>
      <c r="L51" s="13" t="s">
        <v>1456</v>
      </c>
      <c r="M51" s="13">
        <v>0</v>
      </c>
      <c r="N51" s="14"/>
    </row>
    <row r="52" ht="18.95" customHeight="1" spans="1:14">
      <c r="A52" s="30" t="s">
        <v>1678</v>
      </c>
      <c r="B52" s="12" t="s">
        <v>1679</v>
      </c>
      <c r="C52" s="415" t="s">
        <v>1679</v>
      </c>
      <c r="D52" s="12" t="s">
        <v>1680</v>
      </c>
      <c r="E52" s="13" t="s">
        <v>1456</v>
      </c>
      <c r="F52" s="13">
        <v>0</v>
      </c>
      <c r="G52" s="25"/>
      <c r="H52" s="15" t="s">
        <v>1681</v>
      </c>
      <c r="I52" s="33" t="s">
        <v>1682</v>
      </c>
      <c r="J52" s="416" t="s">
        <v>1682</v>
      </c>
      <c r="K52" s="33" t="s">
        <v>1683</v>
      </c>
      <c r="L52" s="13" t="s">
        <v>1456</v>
      </c>
      <c r="M52" s="13">
        <v>0</v>
      </c>
      <c r="N52" s="14"/>
    </row>
    <row r="53" ht="18.95" customHeight="1" spans="1:14">
      <c r="A53" s="31" t="s">
        <v>1684</v>
      </c>
      <c r="B53" s="12" t="s">
        <v>1685</v>
      </c>
      <c r="C53" s="415" t="s">
        <v>1685</v>
      </c>
      <c r="D53" s="12" t="s">
        <v>1686</v>
      </c>
      <c r="E53" s="13" t="s">
        <v>1456</v>
      </c>
      <c r="F53" s="13">
        <v>0</v>
      </c>
      <c r="G53" s="25"/>
      <c r="H53" s="15" t="s">
        <v>1687</v>
      </c>
      <c r="I53" s="33" t="s">
        <v>1688</v>
      </c>
      <c r="J53" s="416" t="s">
        <v>1688</v>
      </c>
      <c r="K53" s="33" t="s">
        <v>1689</v>
      </c>
      <c r="L53" s="13" t="s">
        <v>1456</v>
      </c>
      <c r="M53" s="13">
        <v>222</v>
      </c>
      <c r="N53" s="14"/>
    </row>
    <row r="54" ht="18.95" customHeight="1" spans="1:14">
      <c r="A54" s="30" t="s">
        <v>1690</v>
      </c>
      <c r="B54" s="12" t="s">
        <v>1691</v>
      </c>
      <c r="C54" s="415" t="s">
        <v>1691</v>
      </c>
      <c r="D54" s="12" t="s">
        <v>1692</v>
      </c>
      <c r="E54" s="13" t="s">
        <v>1456</v>
      </c>
      <c r="F54" s="13">
        <v>1156</v>
      </c>
      <c r="G54" s="25"/>
      <c r="H54" s="15" t="s">
        <v>1468</v>
      </c>
      <c r="I54" s="33" t="s">
        <v>1693</v>
      </c>
      <c r="J54" s="416" t="s">
        <v>1693</v>
      </c>
      <c r="K54" s="33" t="s">
        <v>1470</v>
      </c>
      <c r="L54" s="13" t="s">
        <v>1456</v>
      </c>
      <c r="M54" s="13">
        <v>95</v>
      </c>
      <c r="N54" s="14"/>
    </row>
    <row r="55" ht="18.95" customHeight="1" spans="1:14">
      <c r="A55" s="30" t="s">
        <v>1694</v>
      </c>
      <c r="B55" s="12" t="s">
        <v>1695</v>
      </c>
      <c r="C55" s="415" t="s">
        <v>1695</v>
      </c>
      <c r="D55" s="12" t="s">
        <v>1696</v>
      </c>
      <c r="E55" s="13" t="s">
        <v>1456</v>
      </c>
      <c r="F55" s="13">
        <v>6332</v>
      </c>
      <c r="G55" s="25"/>
      <c r="H55" s="15" t="s">
        <v>1474</v>
      </c>
      <c r="I55" s="33" t="s">
        <v>1697</v>
      </c>
      <c r="J55" s="416" t="s">
        <v>1697</v>
      </c>
      <c r="K55" s="33" t="s">
        <v>1476</v>
      </c>
      <c r="L55" s="13" t="s">
        <v>1456</v>
      </c>
      <c r="M55" s="13">
        <v>60</v>
      </c>
      <c r="N55" s="14"/>
    </row>
    <row r="56" ht="18.95" customHeight="1" spans="1:14">
      <c r="A56" s="30" t="s">
        <v>1698</v>
      </c>
      <c r="B56" s="12" t="s">
        <v>1699</v>
      </c>
      <c r="C56" s="415" t="s">
        <v>1699</v>
      </c>
      <c r="D56" s="12" t="s">
        <v>1700</v>
      </c>
      <c r="E56" s="13" t="s">
        <v>1456</v>
      </c>
      <c r="F56" s="13">
        <v>7961</v>
      </c>
      <c r="G56" s="25"/>
      <c r="H56" s="15" t="s">
        <v>1480</v>
      </c>
      <c r="I56" s="33" t="s">
        <v>1701</v>
      </c>
      <c r="J56" s="416" t="s">
        <v>1701</v>
      </c>
      <c r="K56" s="33" t="s">
        <v>1482</v>
      </c>
      <c r="L56" s="13" t="s">
        <v>1456</v>
      </c>
      <c r="M56" s="13">
        <v>0</v>
      </c>
      <c r="N56" s="14"/>
    </row>
    <row r="57" ht="18.95" customHeight="1" spans="1:14">
      <c r="A57" s="27" t="s">
        <v>1702</v>
      </c>
      <c r="B57" s="12" t="s">
        <v>1703</v>
      </c>
      <c r="C57" s="415" t="s">
        <v>1703</v>
      </c>
      <c r="D57" s="12" t="s">
        <v>1704</v>
      </c>
      <c r="E57" s="13" t="s">
        <v>1456</v>
      </c>
      <c r="F57" s="13">
        <v>8171</v>
      </c>
      <c r="G57" s="25"/>
      <c r="H57" s="15" t="s">
        <v>1705</v>
      </c>
      <c r="I57" s="33" t="s">
        <v>1706</v>
      </c>
      <c r="J57" s="416" t="s">
        <v>1706</v>
      </c>
      <c r="K57" s="33" t="s">
        <v>1707</v>
      </c>
      <c r="L57" s="13" t="s">
        <v>1456</v>
      </c>
      <c r="M57" s="13">
        <v>0</v>
      </c>
      <c r="N57" s="14"/>
    </row>
    <row r="58" ht="18.95" customHeight="1" spans="1:14">
      <c r="A58" s="30" t="s">
        <v>1708</v>
      </c>
      <c r="B58" s="12" t="s">
        <v>1709</v>
      </c>
      <c r="C58" s="415" t="s">
        <v>1709</v>
      </c>
      <c r="D58" s="12" t="s">
        <v>1710</v>
      </c>
      <c r="E58" s="13" t="s">
        <v>1456</v>
      </c>
      <c r="F58" s="13">
        <v>1400</v>
      </c>
      <c r="G58" s="25"/>
      <c r="H58" s="15" t="s">
        <v>1711</v>
      </c>
      <c r="I58" s="33" t="s">
        <v>1712</v>
      </c>
      <c r="J58" s="416" t="s">
        <v>1712</v>
      </c>
      <c r="K58" s="33" t="s">
        <v>1713</v>
      </c>
      <c r="L58" s="13" t="s">
        <v>1456</v>
      </c>
      <c r="M58" s="13">
        <v>57</v>
      </c>
      <c r="N58" s="14"/>
    </row>
    <row r="59" ht="18.95" customHeight="1" spans="1:14">
      <c r="A59" s="30" t="s">
        <v>44</v>
      </c>
      <c r="B59" s="12" t="s">
        <v>1714</v>
      </c>
      <c r="C59" s="415" t="s">
        <v>1714</v>
      </c>
      <c r="D59" s="12" t="s">
        <v>1715</v>
      </c>
      <c r="E59" s="13" t="s">
        <v>1456</v>
      </c>
      <c r="F59" s="13">
        <v>0</v>
      </c>
      <c r="G59" s="25"/>
      <c r="H59" s="15" t="s">
        <v>1716</v>
      </c>
      <c r="I59" s="33" t="s">
        <v>1717</v>
      </c>
      <c r="J59" s="416" t="s">
        <v>1717</v>
      </c>
      <c r="K59" s="33" t="s">
        <v>1718</v>
      </c>
      <c r="L59" s="13" t="s">
        <v>1456</v>
      </c>
      <c r="M59" s="13">
        <v>0</v>
      </c>
      <c r="N59" s="14"/>
    </row>
    <row r="60" ht="18.95" customHeight="1" spans="1:14">
      <c r="A60" s="30" t="s">
        <v>832</v>
      </c>
      <c r="B60" s="12" t="s">
        <v>1719</v>
      </c>
      <c r="C60" s="415" t="s">
        <v>1719</v>
      </c>
      <c r="D60" s="12" t="s">
        <v>1720</v>
      </c>
      <c r="E60" s="13" t="s">
        <v>1456</v>
      </c>
      <c r="F60" s="13">
        <v>2049</v>
      </c>
      <c r="G60" s="25"/>
      <c r="H60" s="15" t="s">
        <v>1721</v>
      </c>
      <c r="I60" s="33" t="s">
        <v>1722</v>
      </c>
      <c r="J60" s="416" t="s">
        <v>1722</v>
      </c>
      <c r="K60" s="33" t="s">
        <v>1723</v>
      </c>
      <c r="L60" s="13" t="s">
        <v>1456</v>
      </c>
      <c r="M60" s="13">
        <v>10</v>
      </c>
      <c r="N60" s="14"/>
    </row>
    <row r="61" ht="18.95" customHeight="1" spans="1:14">
      <c r="A61" s="30" t="s">
        <v>833</v>
      </c>
      <c r="B61" s="415" t="s">
        <v>1724</v>
      </c>
      <c r="C61" s="415" t="s">
        <v>1725</v>
      </c>
      <c r="D61" s="12" t="s">
        <v>1726</v>
      </c>
      <c r="E61" s="13" t="s">
        <v>1456</v>
      </c>
      <c r="F61" s="13">
        <v>8109</v>
      </c>
      <c r="G61" s="24"/>
      <c r="H61" s="15" t="s">
        <v>1727</v>
      </c>
      <c r="I61" s="33" t="s">
        <v>1728</v>
      </c>
      <c r="J61" s="416" t="s">
        <v>1728</v>
      </c>
      <c r="K61" s="33" t="s">
        <v>1729</v>
      </c>
      <c r="L61" s="13" t="s">
        <v>1456</v>
      </c>
      <c r="M61" s="13">
        <v>0</v>
      </c>
      <c r="N61" s="14"/>
    </row>
    <row r="62" ht="18.95" customHeight="1" spans="1:14">
      <c r="A62" s="30" t="s">
        <v>1730</v>
      </c>
      <c r="B62" s="12" t="s">
        <v>1731</v>
      </c>
      <c r="C62" s="415" t="s">
        <v>1731</v>
      </c>
      <c r="D62" s="12" t="s">
        <v>1732</v>
      </c>
      <c r="E62" s="13" t="s">
        <v>1456</v>
      </c>
      <c r="F62" s="13">
        <v>1162</v>
      </c>
      <c r="G62" s="25"/>
      <c r="H62" s="15" t="s">
        <v>1522</v>
      </c>
      <c r="I62" s="33" t="s">
        <v>1733</v>
      </c>
      <c r="J62" s="416" t="s">
        <v>1733</v>
      </c>
      <c r="K62" s="33" t="s">
        <v>1524</v>
      </c>
      <c r="L62" s="13" t="s">
        <v>1456</v>
      </c>
      <c r="M62" s="13">
        <v>0</v>
      </c>
      <c r="N62" s="14"/>
    </row>
    <row r="63" ht="18.95" customHeight="1" spans="1:14">
      <c r="A63" s="30" t="s">
        <v>1734</v>
      </c>
      <c r="B63" s="12" t="s">
        <v>1735</v>
      </c>
      <c r="C63" s="415" t="s">
        <v>1735</v>
      </c>
      <c r="D63" s="12" t="s">
        <v>1736</v>
      </c>
      <c r="E63" s="13" t="s">
        <v>1456</v>
      </c>
      <c r="F63" s="13">
        <v>73043</v>
      </c>
      <c r="G63" s="25"/>
      <c r="H63" s="15" t="s">
        <v>1737</v>
      </c>
      <c r="I63" s="33" t="s">
        <v>1738</v>
      </c>
      <c r="J63" s="416" t="s">
        <v>1738</v>
      </c>
      <c r="K63" s="33" t="s">
        <v>1739</v>
      </c>
      <c r="L63" s="13" t="s">
        <v>1456</v>
      </c>
      <c r="M63" s="13">
        <v>0</v>
      </c>
      <c r="N63" s="14"/>
    </row>
    <row r="64" ht="18.95" customHeight="1" spans="1:14">
      <c r="A64" s="30" t="s">
        <v>848</v>
      </c>
      <c r="B64" s="12" t="s">
        <v>1740</v>
      </c>
      <c r="C64" s="415" t="s">
        <v>1740</v>
      </c>
      <c r="D64" s="12" t="s">
        <v>1458</v>
      </c>
      <c r="E64" s="13" t="s">
        <v>1456</v>
      </c>
      <c r="F64" s="13">
        <v>2488</v>
      </c>
      <c r="G64" s="25"/>
      <c r="H64" s="15" t="s">
        <v>1741</v>
      </c>
      <c r="I64" s="33" t="s">
        <v>1742</v>
      </c>
      <c r="J64" s="416" t="s">
        <v>1742</v>
      </c>
      <c r="K64" s="33" t="s">
        <v>1743</v>
      </c>
      <c r="L64" s="13" t="s">
        <v>1456</v>
      </c>
      <c r="M64" s="13">
        <v>1358</v>
      </c>
      <c r="N64" s="14"/>
    </row>
    <row r="65" ht="18.95" customHeight="1" spans="1:14">
      <c r="A65" s="30" t="s">
        <v>1744</v>
      </c>
      <c r="B65" s="12" t="s">
        <v>1745</v>
      </c>
      <c r="C65" s="415" t="s">
        <v>1745</v>
      </c>
      <c r="D65" s="12" t="s">
        <v>1746</v>
      </c>
      <c r="E65" s="13" t="s">
        <v>1456</v>
      </c>
      <c r="F65" s="13">
        <v>0</v>
      </c>
      <c r="G65" s="25"/>
      <c r="H65" s="15" t="s">
        <v>1468</v>
      </c>
      <c r="I65" s="33" t="s">
        <v>1747</v>
      </c>
      <c r="J65" s="416" t="s">
        <v>1747</v>
      </c>
      <c r="K65" s="33" t="s">
        <v>1470</v>
      </c>
      <c r="L65" s="13" t="s">
        <v>1456</v>
      </c>
      <c r="M65" s="13">
        <v>587</v>
      </c>
      <c r="N65" s="14"/>
    </row>
    <row r="66" ht="18.95" customHeight="1" spans="1:14">
      <c r="A66" s="30" t="s">
        <v>849</v>
      </c>
      <c r="B66" s="12" t="s">
        <v>1748</v>
      </c>
      <c r="C66" s="415" t="s">
        <v>1748</v>
      </c>
      <c r="D66" s="12" t="s">
        <v>1749</v>
      </c>
      <c r="E66" s="13" t="s">
        <v>1456</v>
      </c>
      <c r="F66" s="13">
        <v>118</v>
      </c>
      <c r="G66" s="24"/>
      <c r="H66" s="15" t="s">
        <v>1474</v>
      </c>
      <c r="I66" s="33" t="s">
        <v>1750</v>
      </c>
      <c r="J66" s="416" t="s">
        <v>1750</v>
      </c>
      <c r="K66" s="33" t="s">
        <v>1476</v>
      </c>
      <c r="L66" s="13" t="s">
        <v>1456</v>
      </c>
      <c r="M66" s="13">
        <v>602</v>
      </c>
      <c r="N66" s="14"/>
    </row>
    <row r="67" ht="18.95" customHeight="1" spans="1:14">
      <c r="A67" s="30" t="s">
        <v>850</v>
      </c>
      <c r="B67" s="12" t="s">
        <v>1751</v>
      </c>
      <c r="C67" s="415" t="s">
        <v>1751</v>
      </c>
      <c r="D67" s="12" t="s">
        <v>1752</v>
      </c>
      <c r="E67" s="13" t="s">
        <v>1456</v>
      </c>
      <c r="F67" s="13">
        <v>685</v>
      </c>
      <c r="G67" s="25"/>
      <c r="H67" s="15" t="s">
        <v>1480</v>
      </c>
      <c r="I67" s="33" t="s">
        <v>1753</v>
      </c>
      <c r="J67" s="416" t="s">
        <v>1753</v>
      </c>
      <c r="K67" s="33" t="s">
        <v>1482</v>
      </c>
      <c r="L67" s="13" t="s">
        <v>1456</v>
      </c>
      <c r="M67" s="13">
        <v>0</v>
      </c>
      <c r="N67" s="14"/>
    </row>
    <row r="68" ht="18.95" customHeight="1" spans="1:14">
      <c r="A68" s="30" t="s">
        <v>851</v>
      </c>
      <c r="B68" s="12" t="s">
        <v>1754</v>
      </c>
      <c r="C68" s="415" t="s">
        <v>1754</v>
      </c>
      <c r="D68" s="12" t="s">
        <v>1755</v>
      </c>
      <c r="E68" s="13" t="s">
        <v>1456</v>
      </c>
      <c r="F68" s="13">
        <v>8521</v>
      </c>
      <c r="G68" s="24"/>
      <c r="H68" s="15" t="s">
        <v>1756</v>
      </c>
      <c r="I68" s="33" t="s">
        <v>1757</v>
      </c>
      <c r="J68" s="416" t="s">
        <v>1757</v>
      </c>
      <c r="K68" s="33" t="s">
        <v>1758</v>
      </c>
      <c r="L68" s="13" t="s">
        <v>1456</v>
      </c>
      <c r="M68" s="13">
        <v>3</v>
      </c>
      <c r="N68" s="14"/>
    </row>
    <row r="69" ht="18.95" customHeight="1" spans="1:14">
      <c r="A69" s="30" t="s">
        <v>852</v>
      </c>
      <c r="B69" s="12" t="s">
        <v>1759</v>
      </c>
      <c r="C69" s="415" t="s">
        <v>1759</v>
      </c>
      <c r="D69" s="12" t="s">
        <v>1760</v>
      </c>
      <c r="E69" s="13" t="s">
        <v>1456</v>
      </c>
      <c r="F69" s="13">
        <v>314</v>
      </c>
      <c r="G69" s="25"/>
      <c r="H69" s="15" t="s">
        <v>1761</v>
      </c>
      <c r="I69" s="33" t="s">
        <v>1762</v>
      </c>
      <c r="J69" s="416" t="s">
        <v>1762</v>
      </c>
      <c r="K69" s="33" t="s">
        <v>1763</v>
      </c>
      <c r="L69" s="13" t="s">
        <v>1456</v>
      </c>
      <c r="M69" s="13">
        <v>0</v>
      </c>
      <c r="N69" s="14"/>
    </row>
    <row r="70" ht="18.95" customHeight="1" spans="1:14">
      <c r="A70" s="30" t="s">
        <v>1764</v>
      </c>
      <c r="B70" s="12" t="s">
        <v>1765</v>
      </c>
      <c r="C70" s="415" t="s">
        <v>1765</v>
      </c>
      <c r="D70" s="12" t="s">
        <v>1766</v>
      </c>
      <c r="E70" s="13" t="s">
        <v>1456</v>
      </c>
      <c r="F70" s="13">
        <v>1366</v>
      </c>
      <c r="G70" s="25"/>
      <c r="H70" s="15" t="s">
        <v>1767</v>
      </c>
      <c r="I70" s="33" t="s">
        <v>1768</v>
      </c>
      <c r="J70" s="416" t="s">
        <v>1768</v>
      </c>
      <c r="K70" s="33" t="s">
        <v>1769</v>
      </c>
      <c r="L70" s="13" t="s">
        <v>1456</v>
      </c>
      <c r="M70" s="13">
        <v>0</v>
      </c>
      <c r="N70" s="14"/>
    </row>
    <row r="71" ht="18.95" customHeight="1" spans="1:14">
      <c r="A71" s="30" t="s">
        <v>854</v>
      </c>
      <c r="B71" s="12" t="s">
        <v>1770</v>
      </c>
      <c r="C71" s="415" t="s">
        <v>1770</v>
      </c>
      <c r="D71" s="12" t="s">
        <v>1771</v>
      </c>
      <c r="E71" s="13" t="s">
        <v>1456</v>
      </c>
      <c r="F71" s="13">
        <v>5626</v>
      </c>
      <c r="G71" s="24"/>
      <c r="H71" s="15" t="s">
        <v>1772</v>
      </c>
      <c r="I71" s="33" t="s">
        <v>1773</v>
      </c>
      <c r="J71" s="416" t="s">
        <v>1773</v>
      </c>
      <c r="K71" s="33" t="s">
        <v>1774</v>
      </c>
      <c r="L71" s="13" t="s">
        <v>1456</v>
      </c>
      <c r="M71" s="13">
        <v>9</v>
      </c>
      <c r="N71" s="14"/>
    </row>
    <row r="72" ht="18.95" customHeight="1" spans="1:14">
      <c r="A72" s="30" t="s">
        <v>1775</v>
      </c>
      <c r="B72" s="12" t="s">
        <v>1776</v>
      </c>
      <c r="C72" s="415" t="s">
        <v>1776</v>
      </c>
      <c r="D72" s="12" t="s">
        <v>1777</v>
      </c>
      <c r="E72" s="13" t="s">
        <v>1456</v>
      </c>
      <c r="F72" s="13">
        <v>3465</v>
      </c>
      <c r="G72" s="24"/>
      <c r="H72" s="15" t="s">
        <v>1778</v>
      </c>
      <c r="I72" s="33" t="s">
        <v>1779</v>
      </c>
      <c r="J72" s="416" t="s">
        <v>1779</v>
      </c>
      <c r="K72" s="33" t="s">
        <v>1780</v>
      </c>
      <c r="L72" s="13" t="s">
        <v>1456</v>
      </c>
      <c r="M72" s="13">
        <v>0</v>
      </c>
      <c r="N72" s="14"/>
    </row>
    <row r="73" ht="18.95" customHeight="1" spans="1:14">
      <c r="A73" s="30" t="s">
        <v>856</v>
      </c>
      <c r="B73" s="12" t="s">
        <v>1781</v>
      </c>
      <c r="C73" s="415" t="s">
        <v>1781</v>
      </c>
      <c r="D73" s="12" t="s">
        <v>1782</v>
      </c>
      <c r="E73" s="13" t="s">
        <v>1456</v>
      </c>
      <c r="F73" s="13">
        <v>1713</v>
      </c>
      <c r="G73" s="25"/>
      <c r="H73" s="15" t="s">
        <v>1522</v>
      </c>
      <c r="I73" s="33" t="s">
        <v>1783</v>
      </c>
      <c r="J73" s="416" t="s">
        <v>1783</v>
      </c>
      <c r="K73" s="33" t="s">
        <v>1524</v>
      </c>
      <c r="L73" s="13" t="s">
        <v>1456</v>
      </c>
      <c r="M73" s="13">
        <v>0</v>
      </c>
      <c r="N73" s="14"/>
    </row>
    <row r="74" ht="18.95" customHeight="1" spans="1:14">
      <c r="A74" s="30" t="s">
        <v>857</v>
      </c>
      <c r="B74" s="12" t="s">
        <v>1784</v>
      </c>
      <c r="C74" s="415" t="s">
        <v>1784</v>
      </c>
      <c r="D74" s="12" t="s">
        <v>1785</v>
      </c>
      <c r="E74" s="13" t="s">
        <v>1456</v>
      </c>
      <c r="F74" s="13">
        <v>3425</v>
      </c>
      <c r="G74" s="24"/>
      <c r="H74" s="15" t="s">
        <v>1786</v>
      </c>
      <c r="I74" s="33" t="s">
        <v>1787</v>
      </c>
      <c r="J74" s="416" t="s">
        <v>1787</v>
      </c>
      <c r="K74" s="33" t="s">
        <v>1788</v>
      </c>
      <c r="L74" s="13" t="s">
        <v>1456</v>
      </c>
      <c r="M74" s="13">
        <v>157</v>
      </c>
      <c r="N74" s="14"/>
    </row>
    <row r="75" ht="18.95" customHeight="1" spans="1:14">
      <c r="A75" s="30" t="s">
        <v>858</v>
      </c>
      <c r="B75" s="12" t="s">
        <v>1789</v>
      </c>
      <c r="C75" s="415" t="s">
        <v>1789</v>
      </c>
      <c r="D75" s="12" t="s">
        <v>1790</v>
      </c>
      <c r="E75" s="13" t="s">
        <v>1456</v>
      </c>
      <c r="F75" s="13">
        <v>20630</v>
      </c>
      <c r="G75" s="25"/>
      <c r="H75" s="15" t="s">
        <v>1791</v>
      </c>
      <c r="I75" s="33" t="s">
        <v>1792</v>
      </c>
      <c r="J75" s="416" t="s">
        <v>1792</v>
      </c>
      <c r="K75" s="33" t="s">
        <v>1793</v>
      </c>
      <c r="L75" s="13" t="s">
        <v>1456</v>
      </c>
      <c r="M75" s="13">
        <v>1485</v>
      </c>
      <c r="N75" s="14"/>
    </row>
    <row r="76" ht="18.95" customHeight="1" spans="1:14">
      <c r="A76" s="30" t="s">
        <v>859</v>
      </c>
      <c r="B76" s="12" t="s">
        <v>1794</v>
      </c>
      <c r="C76" s="415" t="s">
        <v>1794</v>
      </c>
      <c r="D76" s="12" t="s">
        <v>1795</v>
      </c>
      <c r="E76" s="13" t="s">
        <v>1456</v>
      </c>
      <c r="F76" s="13">
        <v>10981</v>
      </c>
      <c r="G76" s="25"/>
      <c r="H76" s="15" t="s">
        <v>1468</v>
      </c>
      <c r="I76" s="33" t="s">
        <v>1796</v>
      </c>
      <c r="J76" s="416" t="s">
        <v>1796</v>
      </c>
      <c r="K76" s="33" t="s">
        <v>1470</v>
      </c>
      <c r="L76" s="13" t="s">
        <v>1456</v>
      </c>
      <c r="M76" s="13">
        <v>0</v>
      </c>
      <c r="N76" s="14"/>
    </row>
    <row r="77" ht="18.95" customHeight="1" spans="1:14">
      <c r="A77" s="30" t="s">
        <v>1797</v>
      </c>
      <c r="B77" s="12" t="s">
        <v>1798</v>
      </c>
      <c r="C77" s="415" t="s">
        <v>1798</v>
      </c>
      <c r="D77" s="12" t="s">
        <v>1799</v>
      </c>
      <c r="E77" s="13" t="s">
        <v>1456</v>
      </c>
      <c r="F77" s="13">
        <v>2144</v>
      </c>
      <c r="G77" s="20"/>
      <c r="H77" s="15" t="s">
        <v>1474</v>
      </c>
      <c r="I77" s="33" t="s">
        <v>1800</v>
      </c>
      <c r="J77" s="416" t="s">
        <v>1800</v>
      </c>
      <c r="K77" s="33" t="s">
        <v>1476</v>
      </c>
      <c r="L77" s="13" t="s">
        <v>1456</v>
      </c>
      <c r="M77" s="13">
        <v>1437</v>
      </c>
      <c r="N77" s="14"/>
    </row>
    <row r="78" ht="18.95" customHeight="1" spans="1:14">
      <c r="A78" s="30" t="s">
        <v>861</v>
      </c>
      <c r="B78" s="12" t="s">
        <v>1801</v>
      </c>
      <c r="C78" s="415" t="s">
        <v>1801</v>
      </c>
      <c r="D78" s="12" t="s">
        <v>1802</v>
      </c>
      <c r="E78" s="13" t="s">
        <v>1456</v>
      </c>
      <c r="F78" s="13">
        <v>644</v>
      </c>
      <c r="G78" s="20"/>
      <c r="H78" s="15" t="s">
        <v>1480</v>
      </c>
      <c r="I78" s="33" t="s">
        <v>1803</v>
      </c>
      <c r="J78" s="416" t="s">
        <v>1803</v>
      </c>
      <c r="K78" s="33" t="s">
        <v>1482</v>
      </c>
      <c r="L78" s="13" t="s">
        <v>1456</v>
      </c>
      <c r="M78" s="13">
        <v>0</v>
      </c>
      <c r="N78" s="14"/>
    </row>
    <row r="79" ht="18.95" customHeight="1" spans="1:14">
      <c r="A79" s="30" t="s">
        <v>862</v>
      </c>
      <c r="B79" s="12" t="s">
        <v>1804</v>
      </c>
      <c r="C79" s="415" t="s">
        <v>1804</v>
      </c>
      <c r="D79" s="12" t="s">
        <v>1805</v>
      </c>
      <c r="E79" s="13" t="s">
        <v>1456</v>
      </c>
      <c r="F79" s="13">
        <v>0</v>
      </c>
      <c r="G79" s="14"/>
      <c r="H79" s="15" t="s">
        <v>1806</v>
      </c>
      <c r="I79" s="33" t="s">
        <v>1807</v>
      </c>
      <c r="J79" s="416" t="s">
        <v>1807</v>
      </c>
      <c r="K79" s="33" t="s">
        <v>1808</v>
      </c>
      <c r="L79" s="13" t="s">
        <v>1456</v>
      </c>
      <c r="M79" s="13">
        <v>48</v>
      </c>
      <c r="N79" s="14"/>
    </row>
    <row r="80" ht="18.95" customHeight="1" spans="1:14">
      <c r="A80" s="30" t="s">
        <v>1809</v>
      </c>
      <c r="B80" s="12" t="s">
        <v>1810</v>
      </c>
      <c r="C80" s="415" t="s">
        <v>1810</v>
      </c>
      <c r="D80" s="12" t="s">
        <v>1811</v>
      </c>
      <c r="E80" s="13" t="s">
        <v>1456</v>
      </c>
      <c r="F80" s="13">
        <v>4699</v>
      </c>
      <c r="G80" s="14"/>
      <c r="H80" s="15" t="s">
        <v>1812</v>
      </c>
      <c r="I80" s="33" t="s">
        <v>1813</v>
      </c>
      <c r="J80" s="416" t="s">
        <v>1813</v>
      </c>
      <c r="K80" s="33" t="s">
        <v>1814</v>
      </c>
      <c r="L80" s="13" t="s">
        <v>1456</v>
      </c>
      <c r="M80" s="13">
        <v>0</v>
      </c>
      <c r="N80" s="14"/>
    </row>
    <row r="81" ht="18.95" customHeight="1" spans="1:14">
      <c r="A81" s="30" t="s">
        <v>864</v>
      </c>
      <c r="B81" s="12" t="s">
        <v>1815</v>
      </c>
      <c r="C81" s="415" t="s">
        <v>1815</v>
      </c>
      <c r="D81" s="12" t="s">
        <v>1816</v>
      </c>
      <c r="E81" s="13" t="s">
        <v>1456</v>
      </c>
      <c r="F81" s="13">
        <v>6147</v>
      </c>
      <c r="G81" s="14"/>
      <c r="H81" s="15" t="s">
        <v>1817</v>
      </c>
      <c r="I81" s="33" t="s">
        <v>1818</v>
      </c>
      <c r="J81" s="416" t="s">
        <v>1818</v>
      </c>
      <c r="K81" s="33" t="s">
        <v>1819</v>
      </c>
      <c r="L81" s="13" t="s">
        <v>1456</v>
      </c>
      <c r="M81" s="13">
        <v>0</v>
      </c>
      <c r="N81" s="14"/>
    </row>
    <row r="82" ht="18.95" customHeight="1" spans="1:14">
      <c r="A82" s="30" t="s">
        <v>865</v>
      </c>
      <c r="B82" s="12" t="s">
        <v>1820</v>
      </c>
      <c r="C82" s="415" t="s">
        <v>1820</v>
      </c>
      <c r="D82" s="12" t="s">
        <v>1821</v>
      </c>
      <c r="E82" s="13" t="s">
        <v>1456</v>
      </c>
      <c r="F82" s="13">
        <v>77</v>
      </c>
      <c r="G82" s="14"/>
      <c r="H82" s="15" t="s">
        <v>1822</v>
      </c>
      <c r="I82" s="33" t="s">
        <v>1823</v>
      </c>
      <c r="J82" s="416" t="s">
        <v>1823</v>
      </c>
      <c r="K82" s="33" t="s">
        <v>1824</v>
      </c>
      <c r="L82" s="13" t="s">
        <v>1456</v>
      </c>
      <c r="M82" s="13">
        <v>0</v>
      </c>
      <c r="N82" s="14"/>
    </row>
    <row r="83" ht="18.95" customHeight="1" spans="1:14">
      <c r="A83" s="34" t="s">
        <v>1825</v>
      </c>
      <c r="B83" s="12" t="s">
        <v>1826</v>
      </c>
      <c r="C83" s="415" t="s">
        <v>1826</v>
      </c>
      <c r="D83" s="12" t="s">
        <v>1583</v>
      </c>
      <c r="E83" s="13" t="s">
        <v>1456</v>
      </c>
      <c r="F83" s="13">
        <v>0</v>
      </c>
      <c r="G83" s="14"/>
      <c r="H83" s="15" t="s">
        <v>1827</v>
      </c>
      <c r="I83" s="33" t="s">
        <v>1828</v>
      </c>
      <c r="J83" s="416" t="s">
        <v>1828</v>
      </c>
      <c r="K83" s="33" t="s">
        <v>1829</v>
      </c>
      <c r="L83" s="13" t="s">
        <v>1456</v>
      </c>
      <c r="M83" s="13">
        <v>0</v>
      </c>
      <c r="N83" s="14"/>
    </row>
    <row r="84" ht="18.95" customHeight="1" spans="1:14">
      <c r="A84" s="26" t="s">
        <v>1830</v>
      </c>
      <c r="B84" s="415" t="s">
        <v>1831</v>
      </c>
      <c r="C84" s="415" t="s">
        <v>1832</v>
      </c>
      <c r="D84" s="12" t="s">
        <v>1833</v>
      </c>
      <c r="E84" s="13" t="s">
        <v>1456</v>
      </c>
      <c r="F84" s="13">
        <v>0</v>
      </c>
      <c r="G84" s="14"/>
      <c r="H84" s="15" t="s">
        <v>1772</v>
      </c>
      <c r="I84" s="33" t="s">
        <v>1834</v>
      </c>
      <c r="J84" s="416" t="s">
        <v>1834</v>
      </c>
      <c r="K84" s="33" t="s">
        <v>1774</v>
      </c>
      <c r="L84" s="13" t="s">
        <v>1456</v>
      </c>
      <c r="M84" s="13">
        <v>0</v>
      </c>
      <c r="N84" s="14"/>
    </row>
    <row r="85" ht="18.95" customHeight="1" spans="1:14">
      <c r="A85" s="30" t="s">
        <v>1835</v>
      </c>
      <c r="B85" s="12" t="s">
        <v>1836</v>
      </c>
      <c r="C85" s="12" t="s">
        <v>1836</v>
      </c>
      <c r="D85" s="12" t="s">
        <v>1837</v>
      </c>
      <c r="E85" s="13" t="s">
        <v>1456</v>
      </c>
      <c r="F85" s="13">
        <v>0</v>
      </c>
      <c r="G85" s="14"/>
      <c r="H85" s="15" t="s">
        <v>1522</v>
      </c>
      <c r="I85" s="33" t="s">
        <v>1838</v>
      </c>
      <c r="J85" s="416" t="s">
        <v>1838</v>
      </c>
      <c r="K85" s="33" t="s">
        <v>1524</v>
      </c>
      <c r="L85" s="13" t="s">
        <v>1456</v>
      </c>
      <c r="M85" s="13">
        <v>0</v>
      </c>
      <c r="N85" s="14"/>
    </row>
    <row r="86" ht="18.95" customHeight="1" spans="1:14">
      <c r="A86" s="30" t="s">
        <v>1839</v>
      </c>
      <c r="B86" s="12" t="s">
        <v>1840</v>
      </c>
      <c r="C86" s="415" t="s">
        <v>1840</v>
      </c>
      <c r="D86" s="12" t="s">
        <v>1841</v>
      </c>
      <c r="E86" s="13" t="s">
        <v>1456</v>
      </c>
      <c r="F86" s="13">
        <v>0</v>
      </c>
      <c r="G86" s="14"/>
      <c r="H86" s="15" t="s">
        <v>1842</v>
      </c>
      <c r="I86" s="33" t="s">
        <v>1843</v>
      </c>
      <c r="J86" s="416" t="s">
        <v>1843</v>
      </c>
      <c r="K86" s="33" t="s">
        <v>1844</v>
      </c>
      <c r="L86" s="13" t="s">
        <v>1456</v>
      </c>
      <c r="M86" s="13">
        <v>0</v>
      </c>
      <c r="N86" s="14"/>
    </row>
    <row r="87" ht="18.95" customHeight="1" spans="1:14">
      <c r="A87" s="35" t="s">
        <v>1845</v>
      </c>
      <c r="B87" s="12" t="s">
        <v>1846</v>
      </c>
      <c r="C87" s="415" t="s">
        <v>1846</v>
      </c>
      <c r="D87" s="12" t="s">
        <v>1847</v>
      </c>
      <c r="E87" s="13" t="s">
        <v>1456</v>
      </c>
      <c r="F87" s="13">
        <v>0</v>
      </c>
      <c r="G87" s="14"/>
      <c r="H87" s="15" t="s">
        <v>1848</v>
      </c>
      <c r="I87" s="33" t="s">
        <v>1849</v>
      </c>
      <c r="J87" s="416" t="s">
        <v>1849</v>
      </c>
      <c r="K87" s="33" t="s">
        <v>1850</v>
      </c>
      <c r="L87" s="13" t="s">
        <v>1456</v>
      </c>
      <c r="M87" s="13">
        <v>555</v>
      </c>
      <c r="N87" s="14"/>
    </row>
    <row r="88" ht="18.95" customHeight="1" spans="1:14">
      <c r="A88" s="35" t="s">
        <v>1851</v>
      </c>
      <c r="B88" s="12" t="s">
        <v>1852</v>
      </c>
      <c r="C88" s="415" t="s">
        <v>1852</v>
      </c>
      <c r="D88" s="12" t="s">
        <v>1853</v>
      </c>
      <c r="E88" s="13" t="s">
        <v>1456</v>
      </c>
      <c r="F88" s="13">
        <v>0</v>
      </c>
      <c r="G88" s="14"/>
      <c r="H88" s="15" t="s">
        <v>1468</v>
      </c>
      <c r="I88" s="33" t="s">
        <v>1854</v>
      </c>
      <c r="J88" s="416" t="s">
        <v>1854</v>
      </c>
      <c r="K88" s="33" t="s">
        <v>1470</v>
      </c>
      <c r="L88" s="13" t="s">
        <v>1456</v>
      </c>
      <c r="M88" s="13">
        <v>125</v>
      </c>
      <c r="N88" s="14"/>
    </row>
    <row r="89" ht="18.95" customHeight="1" spans="1:14">
      <c r="A89" s="35" t="s">
        <v>1855</v>
      </c>
      <c r="B89" s="12" t="s">
        <v>1856</v>
      </c>
      <c r="C89" s="415" t="s">
        <v>1856</v>
      </c>
      <c r="D89" s="12" t="s">
        <v>1857</v>
      </c>
      <c r="E89" s="13" t="s">
        <v>1456</v>
      </c>
      <c r="F89" s="13">
        <v>0</v>
      </c>
      <c r="G89" s="14"/>
      <c r="H89" s="15" t="s">
        <v>1474</v>
      </c>
      <c r="I89" s="33" t="s">
        <v>1858</v>
      </c>
      <c r="J89" s="416" t="s">
        <v>1858</v>
      </c>
      <c r="K89" s="33" t="s">
        <v>1476</v>
      </c>
      <c r="L89" s="13" t="s">
        <v>1456</v>
      </c>
      <c r="M89" s="13">
        <v>147</v>
      </c>
      <c r="N89" s="14"/>
    </row>
    <row r="90" ht="18.95" customHeight="1" spans="1:14">
      <c r="A90" s="26" t="s">
        <v>1859</v>
      </c>
      <c r="B90" s="12" t="s">
        <v>1860</v>
      </c>
      <c r="C90" s="415" t="s">
        <v>1860</v>
      </c>
      <c r="D90" s="12" t="s">
        <v>598</v>
      </c>
      <c r="E90" s="13" t="s">
        <v>1456</v>
      </c>
      <c r="F90" s="13">
        <v>964</v>
      </c>
      <c r="G90" s="14"/>
      <c r="H90" s="15" t="s">
        <v>1480</v>
      </c>
      <c r="I90" s="33" t="s">
        <v>1861</v>
      </c>
      <c r="J90" s="416" t="s">
        <v>1861</v>
      </c>
      <c r="K90" s="33" t="s">
        <v>1482</v>
      </c>
      <c r="L90" s="13" t="s">
        <v>1456</v>
      </c>
      <c r="M90" s="13">
        <v>0</v>
      </c>
      <c r="N90" s="14"/>
    </row>
    <row r="91" ht="18.95" customHeight="1" spans="1:14">
      <c r="A91" s="26" t="s">
        <v>1862</v>
      </c>
      <c r="B91" s="12" t="s">
        <v>1863</v>
      </c>
      <c r="C91" s="12" t="s">
        <v>1863</v>
      </c>
      <c r="D91" s="12" t="s">
        <v>1864</v>
      </c>
      <c r="E91" s="13" t="s">
        <v>1456</v>
      </c>
      <c r="F91" s="13">
        <v>403</v>
      </c>
      <c r="G91" s="14"/>
      <c r="H91" s="15" t="s">
        <v>1865</v>
      </c>
      <c r="I91" s="33" t="s">
        <v>1866</v>
      </c>
      <c r="J91" s="416" t="s">
        <v>1866</v>
      </c>
      <c r="K91" s="33" t="s">
        <v>1867</v>
      </c>
      <c r="L91" s="13" t="s">
        <v>1456</v>
      </c>
      <c r="M91" s="13">
        <v>269</v>
      </c>
      <c r="N91" s="14"/>
    </row>
    <row r="92" ht="18.95" customHeight="1" spans="1:14">
      <c r="A92" s="26" t="s">
        <v>1868</v>
      </c>
      <c r="B92" s="12" t="s">
        <v>1869</v>
      </c>
      <c r="C92" s="12" t="s">
        <v>1869</v>
      </c>
      <c r="D92" s="12" t="s">
        <v>1870</v>
      </c>
      <c r="E92" s="13" t="s">
        <v>1456</v>
      </c>
      <c r="F92" s="13">
        <v>561</v>
      </c>
      <c r="G92" s="14"/>
      <c r="H92" s="15" t="s">
        <v>1871</v>
      </c>
      <c r="I92" s="33" t="s">
        <v>1872</v>
      </c>
      <c r="J92" s="416" t="s">
        <v>1872</v>
      </c>
      <c r="K92" s="33" t="s">
        <v>1873</v>
      </c>
      <c r="L92" s="13" t="s">
        <v>1456</v>
      </c>
      <c r="M92" s="13">
        <v>0</v>
      </c>
      <c r="N92" s="14"/>
    </row>
    <row r="93" ht="18.95" customHeight="1" spans="1:14">
      <c r="A93" s="26" t="s">
        <v>1874</v>
      </c>
      <c r="B93" s="12" t="s">
        <v>1875</v>
      </c>
      <c r="C93" s="415" t="s">
        <v>1875</v>
      </c>
      <c r="D93" s="12" t="s">
        <v>599</v>
      </c>
      <c r="E93" s="13" t="s">
        <v>1456</v>
      </c>
      <c r="F93" s="13">
        <v>0</v>
      </c>
      <c r="G93" s="14"/>
      <c r="H93" s="15" t="s">
        <v>1772</v>
      </c>
      <c r="I93" s="33" t="s">
        <v>1876</v>
      </c>
      <c r="J93" s="416" t="s">
        <v>1876</v>
      </c>
      <c r="K93" s="33" t="s">
        <v>1774</v>
      </c>
      <c r="L93" s="13" t="s">
        <v>1456</v>
      </c>
      <c r="M93" s="13">
        <v>10</v>
      </c>
      <c r="N93" s="14"/>
    </row>
    <row r="94" ht="18.95" customHeight="1" spans="1:14">
      <c r="A94" s="26" t="s">
        <v>1877</v>
      </c>
      <c r="B94" s="415" t="s">
        <v>1878</v>
      </c>
      <c r="C94" s="415" t="s">
        <v>1878</v>
      </c>
      <c r="D94" s="36" t="s">
        <v>1879</v>
      </c>
      <c r="E94" s="13" t="s">
        <v>1456</v>
      </c>
      <c r="F94" s="13">
        <v>0</v>
      </c>
      <c r="G94" s="14"/>
      <c r="H94" s="15" t="s">
        <v>1522</v>
      </c>
      <c r="I94" s="33" t="s">
        <v>1880</v>
      </c>
      <c r="J94" s="416" t="s">
        <v>1880</v>
      </c>
      <c r="K94" s="33" t="s">
        <v>1524</v>
      </c>
      <c r="L94" s="13" t="s">
        <v>1456</v>
      </c>
      <c r="M94" s="13">
        <v>0</v>
      </c>
      <c r="N94" s="14"/>
    </row>
    <row r="95" ht="18.95" customHeight="1" spans="1:14">
      <c r="A95" s="26" t="s">
        <v>1881</v>
      </c>
      <c r="B95" s="415" t="s">
        <v>1882</v>
      </c>
      <c r="C95" s="415" t="s">
        <v>1883</v>
      </c>
      <c r="D95" s="12" t="s">
        <v>1884</v>
      </c>
      <c r="E95" s="13" t="s">
        <v>1456</v>
      </c>
      <c r="F95" s="13">
        <v>0</v>
      </c>
      <c r="G95" s="14"/>
      <c r="H95" s="15" t="s">
        <v>1885</v>
      </c>
      <c r="I95" s="33" t="s">
        <v>1886</v>
      </c>
      <c r="J95" s="416" t="s">
        <v>1886</v>
      </c>
      <c r="K95" s="33" t="s">
        <v>1887</v>
      </c>
      <c r="L95" s="13" t="s">
        <v>1456</v>
      </c>
      <c r="M95" s="13">
        <v>4</v>
      </c>
      <c r="N95" s="14"/>
    </row>
    <row r="96" ht="18.95" customHeight="1" spans="1:14">
      <c r="A96" s="26" t="s">
        <v>1888</v>
      </c>
      <c r="B96" s="415" t="s">
        <v>1889</v>
      </c>
      <c r="C96" s="415" t="s">
        <v>1889</v>
      </c>
      <c r="D96" s="12" t="s">
        <v>1890</v>
      </c>
      <c r="E96" s="13" t="s">
        <v>1456</v>
      </c>
      <c r="F96" s="13">
        <v>0</v>
      </c>
      <c r="G96" s="14"/>
      <c r="H96" s="15" t="s">
        <v>1891</v>
      </c>
      <c r="I96" s="33" t="s">
        <v>1892</v>
      </c>
      <c r="J96" s="416" t="s">
        <v>1892</v>
      </c>
      <c r="K96" s="33" t="s">
        <v>1893</v>
      </c>
      <c r="L96" s="13" t="s">
        <v>1456</v>
      </c>
      <c r="M96" s="13">
        <v>0</v>
      </c>
      <c r="N96" s="14"/>
    </row>
    <row r="97" ht="18.95" customHeight="1" spans="1:14">
      <c r="A97" s="17" t="s">
        <v>95</v>
      </c>
      <c r="B97" s="37" t="str">
        <f>""</f>
        <v/>
      </c>
      <c r="C97" s="418" t="s">
        <v>1894</v>
      </c>
      <c r="D97" s="19" t="s">
        <v>1895</v>
      </c>
      <c r="E97" s="13" t="s">
        <v>1896</v>
      </c>
      <c r="F97" s="13">
        <v>0</v>
      </c>
      <c r="G97" s="14"/>
      <c r="H97" s="15" t="s">
        <v>1468</v>
      </c>
      <c r="I97" s="33" t="s">
        <v>1897</v>
      </c>
      <c r="J97" s="416" t="s">
        <v>1897</v>
      </c>
      <c r="K97" s="33" t="s">
        <v>1470</v>
      </c>
      <c r="L97" s="13" t="s">
        <v>1456</v>
      </c>
      <c r="M97" s="13">
        <v>0</v>
      </c>
      <c r="N97" s="14"/>
    </row>
    <row r="98" ht="18.95" customHeight="1" spans="1:14">
      <c r="A98" s="31" t="s">
        <v>1898</v>
      </c>
      <c r="B98" s="12" t="s">
        <v>1894</v>
      </c>
      <c r="C98" s="415" t="s">
        <v>1899</v>
      </c>
      <c r="D98" s="12" t="s">
        <v>1900</v>
      </c>
      <c r="E98" s="13" t="s">
        <v>1896</v>
      </c>
      <c r="F98" s="13">
        <v>0</v>
      </c>
      <c r="G98" s="14"/>
      <c r="H98" s="15" t="s">
        <v>1474</v>
      </c>
      <c r="I98" s="33" t="s">
        <v>1901</v>
      </c>
      <c r="J98" s="416" t="s">
        <v>1901</v>
      </c>
      <c r="K98" s="33" t="s">
        <v>1476</v>
      </c>
      <c r="L98" s="13" t="s">
        <v>1456</v>
      </c>
      <c r="M98" s="13">
        <v>0</v>
      </c>
      <c r="N98" s="14"/>
    </row>
    <row r="99" ht="18.95" customHeight="1" spans="1:14">
      <c r="A99" s="31"/>
      <c r="B99" s="415" t="s">
        <v>1902</v>
      </c>
      <c r="C99" s="415" t="s">
        <v>1903</v>
      </c>
      <c r="D99" s="12" t="s">
        <v>1904</v>
      </c>
      <c r="E99" s="13" t="s">
        <v>1896</v>
      </c>
      <c r="F99" s="13">
        <v>0</v>
      </c>
      <c r="G99" s="14"/>
      <c r="H99" s="15" t="s">
        <v>1480</v>
      </c>
      <c r="I99" s="33" t="s">
        <v>1905</v>
      </c>
      <c r="J99" s="416" t="s">
        <v>1905</v>
      </c>
      <c r="K99" s="33" t="s">
        <v>1482</v>
      </c>
      <c r="L99" s="13" t="s">
        <v>1456</v>
      </c>
      <c r="M99" s="13">
        <v>0</v>
      </c>
      <c r="N99" s="14"/>
    </row>
    <row r="100" ht="18.95" customHeight="1" spans="1:14">
      <c r="A100" s="31" t="s">
        <v>1906</v>
      </c>
      <c r="B100" s="12" t="s">
        <v>1903</v>
      </c>
      <c r="C100" s="415" t="s">
        <v>1907</v>
      </c>
      <c r="D100" s="12" t="s">
        <v>1908</v>
      </c>
      <c r="E100" s="13" t="s">
        <v>1896</v>
      </c>
      <c r="F100" s="13">
        <v>0</v>
      </c>
      <c r="G100" s="14"/>
      <c r="H100" s="15" t="s">
        <v>1909</v>
      </c>
      <c r="I100" s="33" t="s">
        <v>1910</v>
      </c>
      <c r="J100" s="416" t="s">
        <v>1910</v>
      </c>
      <c r="K100" s="33" t="s">
        <v>1911</v>
      </c>
      <c r="L100" s="13" t="s">
        <v>1456</v>
      </c>
      <c r="M100" s="13">
        <v>0</v>
      </c>
      <c r="N100" s="14"/>
    </row>
    <row r="101" ht="18.95" customHeight="1" spans="1:14">
      <c r="A101" s="31"/>
      <c r="B101" s="415" t="s">
        <v>1902</v>
      </c>
      <c r="C101" s="415" t="s">
        <v>1912</v>
      </c>
      <c r="D101" s="12" t="s">
        <v>1913</v>
      </c>
      <c r="E101" s="13" t="s">
        <v>1896</v>
      </c>
      <c r="F101" s="13"/>
      <c r="G101" s="14"/>
      <c r="H101" s="15" t="s">
        <v>1914</v>
      </c>
      <c r="I101" s="33" t="s">
        <v>1915</v>
      </c>
      <c r="J101" s="416" t="s">
        <v>1915</v>
      </c>
      <c r="K101" s="33" t="s">
        <v>1916</v>
      </c>
      <c r="L101" s="13" t="s">
        <v>1456</v>
      </c>
      <c r="M101" s="13">
        <v>0</v>
      </c>
      <c r="N101" s="14"/>
    </row>
    <row r="102" ht="18.95" customHeight="1" spans="1:14">
      <c r="A102" s="31"/>
      <c r="B102" s="12"/>
      <c r="C102" s="415" t="s">
        <v>1917</v>
      </c>
      <c r="D102" s="12" t="s">
        <v>1918</v>
      </c>
      <c r="E102" s="13" t="s">
        <v>1896</v>
      </c>
      <c r="F102" s="13"/>
      <c r="G102" s="14"/>
      <c r="H102" s="15" t="s">
        <v>1919</v>
      </c>
      <c r="I102" s="33" t="s">
        <v>1920</v>
      </c>
      <c r="J102" s="416" t="s">
        <v>1920</v>
      </c>
      <c r="K102" s="33" t="s">
        <v>1921</v>
      </c>
      <c r="L102" s="13" t="s">
        <v>1456</v>
      </c>
      <c r="M102" s="13">
        <v>0</v>
      </c>
      <c r="N102" s="14"/>
    </row>
    <row r="103" ht="18.95" customHeight="1" spans="1:14">
      <c r="A103" s="31"/>
      <c r="B103" s="12"/>
      <c r="C103" s="415" t="s">
        <v>1922</v>
      </c>
      <c r="D103" s="12" t="s">
        <v>1923</v>
      </c>
      <c r="E103" s="13" t="s">
        <v>1896</v>
      </c>
      <c r="F103" s="13">
        <v>0</v>
      </c>
      <c r="G103" s="14"/>
      <c r="H103" s="15" t="s">
        <v>1772</v>
      </c>
      <c r="I103" s="33" t="s">
        <v>1924</v>
      </c>
      <c r="J103" s="416" t="s">
        <v>1924</v>
      </c>
      <c r="K103" s="33" t="s">
        <v>1774</v>
      </c>
      <c r="L103" s="13" t="s">
        <v>1456</v>
      </c>
      <c r="M103" s="13">
        <v>0</v>
      </c>
      <c r="N103" s="14"/>
    </row>
    <row r="104" ht="18.95" customHeight="1" spans="1:14">
      <c r="A104" s="31" t="s">
        <v>1925</v>
      </c>
      <c r="B104" s="12" t="s">
        <v>1922</v>
      </c>
      <c r="C104" s="415" t="s">
        <v>1926</v>
      </c>
      <c r="D104" s="12" t="s">
        <v>1927</v>
      </c>
      <c r="E104" s="13" t="s">
        <v>1896</v>
      </c>
      <c r="F104" s="13">
        <v>0</v>
      </c>
      <c r="G104" s="14"/>
      <c r="H104" s="15" t="s">
        <v>1522</v>
      </c>
      <c r="I104" s="33" t="s">
        <v>1928</v>
      </c>
      <c r="J104" s="416" t="s">
        <v>1928</v>
      </c>
      <c r="K104" s="33" t="s">
        <v>1524</v>
      </c>
      <c r="L104" s="13" t="s">
        <v>1456</v>
      </c>
      <c r="M104" s="13">
        <v>0</v>
      </c>
      <c r="N104" s="14"/>
    </row>
    <row r="105" ht="18.95" customHeight="1" spans="1:14">
      <c r="A105" s="31" t="s">
        <v>1929</v>
      </c>
      <c r="B105" s="12" t="s">
        <v>1926</v>
      </c>
      <c r="C105" s="415" t="s">
        <v>1930</v>
      </c>
      <c r="D105" s="12" t="s">
        <v>1931</v>
      </c>
      <c r="E105" s="13" t="s">
        <v>1896</v>
      </c>
      <c r="F105" s="13">
        <v>0</v>
      </c>
      <c r="G105" s="14"/>
      <c r="H105" s="15" t="s">
        <v>1932</v>
      </c>
      <c r="I105" s="33" t="s">
        <v>1933</v>
      </c>
      <c r="J105" s="416" t="s">
        <v>1933</v>
      </c>
      <c r="K105" s="33" t="s">
        <v>1934</v>
      </c>
      <c r="L105" s="13" t="s">
        <v>1456</v>
      </c>
      <c r="M105" s="13">
        <v>0</v>
      </c>
      <c r="N105" s="14"/>
    </row>
    <row r="106" ht="18.95" customHeight="1" spans="1:14">
      <c r="A106" s="31" t="s">
        <v>1935</v>
      </c>
      <c r="B106" s="12" t="s">
        <v>1930</v>
      </c>
      <c r="C106" s="415" t="s">
        <v>1936</v>
      </c>
      <c r="D106" s="12" t="s">
        <v>1937</v>
      </c>
      <c r="E106" s="13" t="s">
        <v>1896</v>
      </c>
      <c r="F106" s="13">
        <v>0</v>
      </c>
      <c r="G106" s="14"/>
      <c r="H106" s="15" t="s">
        <v>1938</v>
      </c>
      <c r="I106" s="33" t="s">
        <v>1939</v>
      </c>
      <c r="J106" s="416" t="s">
        <v>1939</v>
      </c>
      <c r="K106" s="33" t="s">
        <v>1940</v>
      </c>
      <c r="L106" s="13" t="s">
        <v>1456</v>
      </c>
      <c r="M106" s="13">
        <v>373</v>
      </c>
      <c r="N106" s="14"/>
    </row>
    <row r="107" ht="18.95" customHeight="1" spans="1:14">
      <c r="A107" s="31" t="s">
        <v>1941</v>
      </c>
      <c r="B107" s="12" t="s">
        <v>1936</v>
      </c>
      <c r="C107" s="415" t="s">
        <v>1942</v>
      </c>
      <c r="D107" s="12" t="s">
        <v>1943</v>
      </c>
      <c r="E107" s="13" t="s">
        <v>1896</v>
      </c>
      <c r="F107" s="13">
        <v>0</v>
      </c>
      <c r="G107" s="14"/>
      <c r="H107" s="15" t="s">
        <v>1468</v>
      </c>
      <c r="I107" s="33" t="s">
        <v>1944</v>
      </c>
      <c r="J107" s="416" t="s">
        <v>1944</v>
      </c>
      <c r="K107" s="33" t="s">
        <v>1470</v>
      </c>
      <c r="L107" s="13" t="s">
        <v>1456</v>
      </c>
      <c r="M107" s="13">
        <v>307</v>
      </c>
      <c r="N107" s="14"/>
    </row>
    <row r="108" ht="18.95" customHeight="1" spans="1:14">
      <c r="A108" s="31"/>
      <c r="B108" s="415" t="s">
        <v>1902</v>
      </c>
      <c r="C108" s="415" t="s">
        <v>1945</v>
      </c>
      <c r="D108" s="12" t="s">
        <v>1946</v>
      </c>
      <c r="E108" s="13" t="s">
        <v>1896</v>
      </c>
      <c r="F108" s="13">
        <v>0</v>
      </c>
      <c r="G108" s="14"/>
      <c r="H108" s="15" t="s">
        <v>1474</v>
      </c>
      <c r="I108" s="33" t="s">
        <v>1947</v>
      </c>
      <c r="J108" s="416" t="s">
        <v>1947</v>
      </c>
      <c r="K108" s="33" t="s">
        <v>1476</v>
      </c>
      <c r="L108" s="13" t="s">
        <v>1456</v>
      </c>
      <c r="M108" s="13">
        <v>57</v>
      </c>
      <c r="N108" s="14"/>
    </row>
    <row r="109" ht="18.95" customHeight="1" spans="1:14">
      <c r="A109" s="31"/>
      <c r="B109" s="415" t="s">
        <v>1902</v>
      </c>
      <c r="C109" s="415" t="s">
        <v>1948</v>
      </c>
      <c r="D109" s="12" t="s">
        <v>1949</v>
      </c>
      <c r="E109" s="13" t="s">
        <v>1896</v>
      </c>
      <c r="F109" s="13">
        <v>0</v>
      </c>
      <c r="G109" s="14"/>
      <c r="H109" s="15" t="s">
        <v>1480</v>
      </c>
      <c r="I109" s="33" t="s">
        <v>1950</v>
      </c>
      <c r="J109" s="416" t="s">
        <v>1950</v>
      </c>
      <c r="K109" s="33" t="s">
        <v>1482</v>
      </c>
      <c r="L109" s="13" t="s">
        <v>1456</v>
      </c>
      <c r="M109" s="13">
        <v>0</v>
      </c>
      <c r="N109" s="14"/>
    </row>
    <row r="110" ht="18.95" customHeight="1" spans="1:14">
      <c r="A110" s="31" t="s">
        <v>1951</v>
      </c>
      <c r="B110" s="12" t="s">
        <v>1948</v>
      </c>
      <c r="C110" s="415" t="s">
        <v>1952</v>
      </c>
      <c r="D110" s="12" t="s">
        <v>1953</v>
      </c>
      <c r="E110" s="13" t="s">
        <v>1896</v>
      </c>
      <c r="F110" s="13">
        <v>0</v>
      </c>
      <c r="G110" s="14"/>
      <c r="H110" s="15" t="s">
        <v>1954</v>
      </c>
      <c r="I110" s="33" t="s">
        <v>1955</v>
      </c>
      <c r="J110" s="416" t="s">
        <v>1955</v>
      </c>
      <c r="K110" s="33" t="s">
        <v>1956</v>
      </c>
      <c r="L110" s="13" t="s">
        <v>1456</v>
      </c>
      <c r="M110" s="13">
        <v>0</v>
      </c>
      <c r="N110" s="14"/>
    </row>
    <row r="111" ht="18.95" customHeight="1" spans="1:14">
      <c r="A111" s="31" t="s">
        <v>1957</v>
      </c>
      <c r="B111" s="12" t="s">
        <v>1952</v>
      </c>
      <c r="C111" s="415" t="s">
        <v>1958</v>
      </c>
      <c r="D111" s="12" t="s">
        <v>1959</v>
      </c>
      <c r="E111" s="13" t="s">
        <v>1896</v>
      </c>
      <c r="F111" s="13">
        <v>13</v>
      </c>
      <c r="G111" s="14"/>
      <c r="H111" s="15" t="s">
        <v>1960</v>
      </c>
      <c r="I111" s="33" t="s">
        <v>1961</v>
      </c>
      <c r="J111" s="416" t="s">
        <v>1961</v>
      </c>
      <c r="K111" s="33" t="s">
        <v>1962</v>
      </c>
      <c r="L111" s="13" t="s">
        <v>1456</v>
      </c>
      <c r="M111" s="13">
        <v>0</v>
      </c>
      <c r="N111" s="14"/>
    </row>
    <row r="112" ht="18.95" customHeight="1" spans="1:14">
      <c r="A112" s="31"/>
      <c r="B112" s="415" t="s">
        <v>1902</v>
      </c>
      <c r="C112" s="415" t="s">
        <v>1963</v>
      </c>
      <c r="D112" s="12" t="s">
        <v>1964</v>
      </c>
      <c r="E112" s="13" t="s">
        <v>1896</v>
      </c>
      <c r="F112" s="13">
        <v>206</v>
      </c>
      <c r="G112" s="14"/>
      <c r="H112" s="15" t="s">
        <v>1965</v>
      </c>
      <c r="I112" s="33" t="s">
        <v>1966</v>
      </c>
      <c r="J112" s="416" t="s">
        <v>1966</v>
      </c>
      <c r="K112" s="33" t="s">
        <v>1967</v>
      </c>
      <c r="L112" s="13" t="s">
        <v>1456</v>
      </c>
      <c r="M112" s="13">
        <v>1</v>
      </c>
      <c r="N112" s="14"/>
    </row>
    <row r="113" ht="18.95" customHeight="1" spans="1:14">
      <c r="A113" s="31"/>
      <c r="B113" s="415" t="s">
        <v>1902</v>
      </c>
      <c r="C113" s="415" t="s">
        <v>1968</v>
      </c>
      <c r="D113" s="12" t="s">
        <v>1969</v>
      </c>
      <c r="E113" s="13" t="s">
        <v>1896</v>
      </c>
      <c r="F113" s="13">
        <v>0</v>
      </c>
      <c r="G113" s="14"/>
      <c r="H113" s="15" t="s">
        <v>1970</v>
      </c>
      <c r="I113" s="33" t="s">
        <v>1971</v>
      </c>
      <c r="J113" s="416" t="s">
        <v>1971</v>
      </c>
      <c r="K113" s="33" t="s">
        <v>1972</v>
      </c>
      <c r="L113" s="13" t="s">
        <v>1456</v>
      </c>
      <c r="M113" s="13">
        <v>0</v>
      </c>
      <c r="N113" s="14"/>
    </row>
    <row r="114" ht="18.95" customHeight="1" spans="1:14">
      <c r="A114" s="31"/>
      <c r="B114" s="415" t="s">
        <v>1902</v>
      </c>
      <c r="C114" s="415" t="s">
        <v>1973</v>
      </c>
      <c r="D114" s="12" t="s">
        <v>1974</v>
      </c>
      <c r="E114" s="13" t="s">
        <v>1896</v>
      </c>
      <c r="F114" s="13"/>
      <c r="G114" s="14"/>
      <c r="H114" s="15" t="s">
        <v>1975</v>
      </c>
      <c r="I114" s="33" t="s">
        <v>1976</v>
      </c>
      <c r="J114" s="416" t="s">
        <v>1976</v>
      </c>
      <c r="K114" s="33" t="s">
        <v>1977</v>
      </c>
      <c r="L114" s="13" t="s">
        <v>1456</v>
      </c>
      <c r="M114" s="13">
        <v>0</v>
      </c>
      <c r="N114" s="14"/>
    </row>
    <row r="115" ht="18.95" customHeight="1" spans="1:14">
      <c r="A115" s="31"/>
      <c r="B115" s="12"/>
      <c r="C115" s="415" t="s">
        <v>1978</v>
      </c>
      <c r="D115" s="12" t="s">
        <v>1979</v>
      </c>
      <c r="E115" s="13" t="s">
        <v>1896</v>
      </c>
      <c r="F115" s="13"/>
      <c r="G115" s="14"/>
      <c r="H115" s="15" t="s">
        <v>1980</v>
      </c>
      <c r="I115" s="33" t="s">
        <v>1981</v>
      </c>
      <c r="J115" s="416" t="s">
        <v>1981</v>
      </c>
      <c r="K115" s="33" t="s">
        <v>1982</v>
      </c>
      <c r="L115" s="13" t="s">
        <v>1456</v>
      </c>
      <c r="M115" s="13">
        <v>0</v>
      </c>
      <c r="N115" s="14"/>
    </row>
    <row r="116" ht="18.95" customHeight="1" spans="1:14">
      <c r="A116" s="31"/>
      <c r="B116" s="12"/>
      <c r="C116" s="415" t="s">
        <v>1983</v>
      </c>
      <c r="D116" s="12" t="s">
        <v>1984</v>
      </c>
      <c r="E116" s="13" t="s">
        <v>1896</v>
      </c>
      <c r="F116" s="13">
        <v>0</v>
      </c>
      <c r="G116" s="14"/>
      <c r="H116" s="15" t="s">
        <v>1985</v>
      </c>
      <c r="I116" s="33" t="s">
        <v>1986</v>
      </c>
      <c r="J116" s="416" t="s">
        <v>1986</v>
      </c>
      <c r="K116" s="33" t="s">
        <v>1987</v>
      </c>
      <c r="L116" s="13" t="s">
        <v>1456</v>
      </c>
      <c r="M116" s="13">
        <v>0</v>
      </c>
      <c r="N116" s="14"/>
    </row>
    <row r="117" ht="18.95" customHeight="1" spans="1:14">
      <c r="A117" s="31" t="s">
        <v>1988</v>
      </c>
      <c r="B117" s="12" t="s">
        <v>1983</v>
      </c>
      <c r="C117" s="415" t="s">
        <v>1989</v>
      </c>
      <c r="D117" s="12" t="s">
        <v>1990</v>
      </c>
      <c r="E117" s="13" t="s">
        <v>1896</v>
      </c>
      <c r="F117" s="13">
        <v>176</v>
      </c>
      <c r="G117" s="14"/>
      <c r="H117" s="15" t="s">
        <v>1991</v>
      </c>
      <c r="I117" s="33" t="s">
        <v>1992</v>
      </c>
      <c r="J117" s="416" t="s">
        <v>1992</v>
      </c>
      <c r="K117" s="33" t="s">
        <v>1993</v>
      </c>
      <c r="L117" s="13" t="s">
        <v>1456</v>
      </c>
      <c r="M117" s="13">
        <v>8</v>
      </c>
      <c r="N117" s="14"/>
    </row>
    <row r="118" ht="18.95" customHeight="1" spans="1:14">
      <c r="A118" s="31"/>
      <c r="B118" s="415" t="s">
        <v>1902</v>
      </c>
      <c r="C118" s="415" t="s">
        <v>1994</v>
      </c>
      <c r="D118" s="12" t="s">
        <v>1995</v>
      </c>
      <c r="E118" s="13" t="s">
        <v>1896</v>
      </c>
      <c r="F118" s="13">
        <v>18</v>
      </c>
      <c r="G118" s="14"/>
      <c r="H118" s="15" t="s">
        <v>1996</v>
      </c>
      <c r="I118" s="33" t="s">
        <v>1997</v>
      </c>
      <c r="J118" s="416" t="s">
        <v>1997</v>
      </c>
      <c r="K118" s="33" t="s">
        <v>1998</v>
      </c>
      <c r="L118" s="13" t="s">
        <v>1456</v>
      </c>
      <c r="M118" s="13">
        <v>0</v>
      </c>
      <c r="N118" s="14"/>
    </row>
    <row r="119" ht="18.95" customHeight="1" spans="1:14">
      <c r="A119" s="31" t="s">
        <v>1999</v>
      </c>
      <c r="B119" s="12" t="s">
        <v>1994</v>
      </c>
      <c r="C119" s="415" t="s">
        <v>2000</v>
      </c>
      <c r="D119" s="12" t="s">
        <v>2001</v>
      </c>
      <c r="E119" s="13" t="s">
        <v>1896</v>
      </c>
      <c r="F119" s="13">
        <v>0</v>
      </c>
      <c r="G119" s="14"/>
      <c r="H119" s="15" t="s">
        <v>1522</v>
      </c>
      <c r="I119" s="33" t="s">
        <v>2002</v>
      </c>
      <c r="J119" s="416" t="s">
        <v>2002</v>
      </c>
      <c r="K119" s="33" t="s">
        <v>1524</v>
      </c>
      <c r="L119" s="13" t="s">
        <v>1456</v>
      </c>
      <c r="M119" s="13">
        <v>0</v>
      </c>
      <c r="N119" s="14"/>
    </row>
    <row r="120" ht="18.95" customHeight="1" spans="1:14">
      <c r="A120" s="31" t="s">
        <v>2003</v>
      </c>
      <c r="B120" s="12" t="s">
        <v>2000</v>
      </c>
      <c r="C120" s="415" t="s">
        <v>2004</v>
      </c>
      <c r="D120" s="12" t="s">
        <v>2005</v>
      </c>
      <c r="E120" s="13" t="s">
        <v>1896</v>
      </c>
      <c r="F120" s="13">
        <v>0</v>
      </c>
      <c r="G120" s="14"/>
      <c r="H120" s="15" t="s">
        <v>2006</v>
      </c>
      <c r="I120" s="33" t="s">
        <v>2007</v>
      </c>
      <c r="J120" s="416" t="s">
        <v>2007</v>
      </c>
      <c r="K120" s="33" t="s">
        <v>2008</v>
      </c>
      <c r="L120" s="13" t="s">
        <v>1456</v>
      </c>
      <c r="M120" s="13">
        <v>0</v>
      </c>
      <c r="N120" s="14"/>
    </row>
    <row r="121" ht="18.95" customHeight="1" spans="1:14">
      <c r="A121" s="31" t="s">
        <v>2009</v>
      </c>
      <c r="B121" s="12" t="s">
        <v>2004</v>
      </c>
      <c r="C121" s="415" t="s">
        <v>2010</v>
      </c>
      <c r="D121" s="12" t="s">
        <v>2011</v>
      </c>
      <c r="E121" s="13" t="s">
        <v>1896</v>
      </c>
      <c r="F121" s="13">
        <v>18</v>
      </c>
      <c r="G121" s="14"/>
      <c r="H121" s="15" t="s">
        <v>2012</v>
      </c>
      <c r="I121" s="33" t="s">
        <v>2013</v>
      </c>
      <c r="J121" s="416" t="s">
        <v>2013</v>
      </c>
      <c r="K121" s="33" t="s">
        <v>2014</v>
      </c>
      <c r="L121" s="13" t="s">
        <v>1456</v>
      </c>
      <c r="M121" s="13">
        <v>437</v>
      </c>
      <c r="N121" s="14"/>
    </row>
    <row r="122" ht="18.95" customHeight="1" spans="1:14">
      <c r="A122" s="31" t="s">
        <v>2015</v>
      </c>
      <c r="B122" s="12" t="s">
        <v>2010</v>
      </c>
      <c r="C122" s="415" t="s">
        <v>2016</v>
      </c>
      <c r="D122" s="12" t="s">
        <v>2017</v>
      </c>
      <c r="E122" s="13" t="s">
        <v>1896</v>
      </c>
      <c r="F122" s="13">
        <v>0</v>
      </c>
      <c r="G122" s="14"/>
      <c r="H122" s="15" t="s">
        <v>1468</v>
      </c>
      <c r="I122" s="33" t="s">
        <v>2018</v>
      </c>
      <c r="J122" s="416" t="s">
        <v>2018</v>
      </c>
      <c r="K122" s="33" t="s">
        <v>1470</v>
      </c>
      <c r="L122" s="13" t="s">
        <v>1456</v>
      </c>
      <c r="M122" s="13">
        <v>336</v>
      </c>
      <c r="N122" s="14"/>
    </row>
    <row r="123" ht="18.95" customHeight="1" spans="1:14">
      <c r="A123" s="31" t="s">
        <v>2019</v>
      </c>
      <c r="B123" s="12" t="s">
        <v>2016</v>
      </c>
      <c r="C123" s="415" t="s">
        <v>2020</v>
      </c>
      <c r="D123" s="12" t="s">
        <v>2021</v>
      </c>
      <c r="E123" s="13" t="s">
        <v>1896</v>
      </c>
      <c r="F123" s="13">
        <v>0</v>
      </c>
      <c r="G123" s="14"/>
      <c r="H123" s="15" t="s">
        <v>1474</v>
      </c>
      <c r="I123" s="33" t="s">
        <v>2022</v>
      </c>
      <c r="J123" s="416" t="s">
        <v>2022</v>
      </c>
      <c r="K123" s="33" t="s">
        <v>1476</v>
      </c>
      <c r="L123" s="13" t="s">
        <v>1456</v>
      </c>
      <c r="M123" s="13">
        <v>101</v>
      </c>
      <c r="N123" s="14"/>
    </row>
    <row r="124" ht="18.95" customHeight="1" spans="1:14">
      <c r="A124" s="31" t="s">
        <v>2023</v>
      </c>
      <c r="B124" s="12" t="s">
        <v>2020</v>
      </c>
      <c r="C124" s="415" t="s">
        <v>2024</v>
      </c>
      <c r="D124" s="12" t="s">
        <v>2025</v>
      </c>
      <c r="E124" s="13" t="s">
        <v>1896</v>
      </c>
      <c r="F124" s="13">
        <v>0</v>
      </c>
      <c r="G124" s="14"/>
      <c r="H124" s="15" t="s">
        <v>1480</v>
      </c>
      <c r="I124" s="33" t="s">
        <v>2026</v>
      </c>
      <c r="J124" s="416" t="s">
        <v>2026</v>
      </c>
      <c r="K124" s="33" t="s">
        <v>1482</v>
      </c>
      <c r="L124" s="13" t="s">
        <v>1456</v>
      </c>
      <c r="M124" s="13">
        <v>0</v>
      </c>
      <c r="N124" s="14"/>
    </row>
    <row r="125" ht="18.95" customHeight="1" spans="1:14">
      <c r="A125" s="31" t="s">
        <v>2027</v>
      </c>
      <c r="B125" s="12" t="s">
        <v>2024</v>
      </c>
      <c r="C125" s="415" t="s">
        <v>2028</v>
      </c>
      <c r="D125" s="12" t="s">
        <v>2029</v>
      </c>
      <c r="E125" s="13" t="s">
        <v>1896</v>
      </c>
      <c r="F125" s="13">
        <v>0</v>
      </c>
      <c r="G125" s="14"/>
      <c r="H125" s="15" t="s">
        <v>2030</v>
      </c>
      <c r="I125" s="33" t="s">
        <v>2031</v>
      </c>
      <c r="J125" s="416" t="s">
        <v>2031</v>
      </c>
      <c r="K125" s="33" t="s">
        <v>2032</v>
      </c>
      <c r="L125" s="13" t="s">
        <v>1456</v>
      </c>
      <c r="M125" s="13">
        <v>0</v>
      </c>
      <c r="N125" s="14"/>
    </row>
    <row r="126" ht="18.95" customHeight="1" spans="1:14">
      <c r="A126" s="31" t="s">
        <v>2033</v>
      </c>
      <c r="B126" s="12" t="s">
        <v>2028</v>
      </c>
      <c r="C126" s="415" t="s">
        <v>2034</v>
      </c>
      <c r="D126" s="12" t="s">
        <v>2035</v>
      </c>
      <c r="E126" s="13" t="s">
        <v>1896</v>
      </c>
      <c r="F126" s="13">
        <v>46</v>
      </c>
      <c r="G126" s="14"/>
      <c r="H126" s="15" t="s">
        <v>2036</v>
      </c>
      <c r="I126" s="33" t="s">
        <v>2037</v>
      </c>
      <c r="J126" s="416" t="s">
        <v>2037</v>
      </c>
      <c r="K126" s="33" t="s">
        <v>2038</v>
      </c>
      <c r="L126" s="13" t="s">
        <v>1456</v>
      </c>
      <c r="M126" s="13">
        <v>0</v>
      </c>
      <c r="N126" s="14"/>
    </row>
    <row r="127" ht="18.95" customHeight="1" spans="1:14">
      <c r="A127" s="31" t="s">
        <v>2039</v>
      </c>
      <c r="B127" s="12" t="s">
        <v>2034</v>
      </c>
      <c r="C127" s="415" t="s">
        <v>2040</v>
      </c>
      <c r="D127" s="12" t="s">
        <v>2041</v>
      </c>
      <c r="E127" s="13" t="s">
        <v>1896</v>
      </c>
      <c r="F127" s="13">
        <v>96</v>
      </c>
      <c r="G127" s="14"/>
      <c r="H127" s="15" t="s">
        <v>2042</v>
      </c>
      <c r="I127" s="33" t="s">
        <v>2043</v>
      </c>
      <c r="J127" s="416" t="s">
        <v>2043</v>
      </c>
      <c r="K127" s="33" t="s">
        <v>2044</v>
      </c>
      <c r="L127" s="13" t="s">
        <v>1456</v>
      </c>
      <c r="M127" s="13">
        <v>0</v>
      </c>
      <c r="N127" s="14"/>
    </row>
    <row r="128" ht="18.95" customHeight="1" spans="1:14">
      <c r="A128" s="31" t="s">
        <v>2045</v>
      </c>
      <c r="B128" s="12" t="s">
        <v>2040</v>
      </c>
      <c r="C128" s="415" t="s">
        <v>2046</v>
      </c>
      <c r="D128" s="12" t="s">
        <v>2047</v>
      </c>
      <c r="E128" s="13" t="s">
        <v>1896</v>
      </c>
      <c r="F128" s="13">
        <v>21750</v>
      </c>
      <c r="G128" s="14"/>
      <c r="H128" s="15" t="s">
        <v>1522</v>
      </c>
      <c r="I128" s="33" t="s">
        <v>2048</v>
      </c>
      <c r="J128" s="416" t="s">
        <v>2048</v>
      </c>
      <c r="K128" s="33" t="s">
        <v>1524</v>
      </c>
      <c r="L128" s="13" t="s">
        <v>1456</v>
      </c>
      <c r="M128" s="13">
        <v>0</v>
      </c>
      <c r="N128" s="14"/>
    </row>
    <row r="129" ht="18.95" customHeight="1" spans="1:14">
      <c r="A129" s="31" t="s">
        <v>2049</v>
      </c>
      <c r="B129" s="12" t="s">
        <v>2046</v>
      </c>
      <c r="C129" s="415" t="s">
        <v>2050</v>
      </c>
      <c r="D129" s="12" t="s">
        <v>2051</v>
      </c>
      <c r="E129" s="13" t="s">
        <v>1896</v>
      </c>
      <c r="F129" s="13">
        <v>19601</v>
      </c>
      <c r="G129" s="14"/>
      <c r="H129" s="15" t="s">
        <v>2052</v>
      </c>
      <c r="I129" s="33" t="s">
        <v>2053</v>
      </c>
      <c r="J129" s="416" t="s">
        <v>2053</v>
      </c>
      <c r="K129" s="33" t="s">
        <v>2054</v>
      </c>
      <c r="L129" s="13" t="s">
        <v>1456</v>
      </c>
      <c r="M129" s="13">
        <v>0</v>
      </c>
      <c r="N129" s="14"/>
    </row>
    <row r="130" ht="18.95" customHeight="1" spans="1:14">
      <c r="A130" s="31" t="s">
        <v>2055</v>
      </c>
      <c r="B130" s="12" t="s">
        <v>2050</v>
      </c>
      <c r="C130" s="415" t="s">
        <v>2056</v>
      </c>
      <c r="D130" s="12" t="s">
        <v>2057</v>
      </c>
      <c r="E130" s="13" t="s">
        <v>1896</v>
      </c>
      <c r="F130" s="13">
        <v>0</v>
      </c>
      <c r="G130" s="14"/>
      <c r="H130" s="15"/>
      <c r="I130" s="33"/>
      <c r="J130" s="416" t="s">
        <v>2058</v>
      </c>
      <c r="K130" s="33" t="s">
        <v>2059</v>
      </c>
      <c r="L130" s="13" t="s">
        <v>1456</v>
      </c>
      <c r="M130" s="13"/>
      <c r="N130" s="14"/>
    </row>
    <row r="131" ht="18.95" customHeight="1" spans="1:14">
      <c r="A131" s="31" t="s">
        <v>2060</v>
      </c>
      <c r="B131" s="12" t="s">
        <v>2056</v>
      </c>
      <c r="C131" s="415" t="s">
        <v>2061</v>
      </c>
      <c r="D131" s="12" t="s">
        <v>2062</v>
      </c>
      <c r="E131" s="13" t="s">
        <v>1896</v>
      </c>
      <c r="F131" s="13">
        <v>0</v>
      </c>
      <c r="G131" s="14"/>
      <c r="H131" s="15"/>
      <c r="I131" s="416" t="s">
        <v>2063</v>
      </c>
      <c r="J131" s="416" t="s">
        <v>2064</v>
      </c>
      <c r="K131" s="33" t="s">
        <v>1470</v>
      </c>
      <c r="L131" s="13" t="s">
        <v>1456</v>
      </c>
      <c r="M131" s="13"/>
      <c r="N131" s="14"/>
    </row>
    <row r="132" ht="18.95" customHeight="1" spans="1:14">
      <c r="A132" s="31" t="s">
        <v>2065</v>
      </c>
      <c r="B132" s="12" t="s">
        <v>2061</v>
      </c>
      <c r="C132" s="415" t="s">
        <v>2066</v>
      </c>
      <c r="D132" s="12" t="s">
        <v>2067</v>
      </c>
      <c r="E132" s="13" t="s">
        <v>1896</v>
      </c>
      <c r="F132" s="13">
        <v>438</v>
      </c>
      <c r="G132" s="14"/>
      <c r="H132" s="15"/>
      <c r="I132" s="416" t="s">
        <v>2063</v>
      </c>
      <c r="J132" s="416" t="s">
        <v>2068</v>
      </c>
      <c r="K132" s="33" t="s">
        <v>1476</v>
      </c>
      <c r="L132" s="13" t="s">
        <v>1456</v>
      </c>
      <c r="M132" s="13"/>
      <c r="N132" s="14"/>
    </row>
    <row r="133" ht="18.95" customHeight="1" spans="1:14">
      <c r="A133" s="31"/>
      <c r="B133" s="415" t="s">
        <v>1902</v>
      </c>
      <c r="C133" s="415" t="s">
        <v>2069</v>
      </c>
      <c r="D133" s="12" t="s">
        <v>2070</v>
      </c>
      <c r="E133" s="13" t="s">
        <v>1896</v>
      </c>
      <c r="F133" s="13">
        <v>328</v>
      </c>
      <c r="G133" s="14"/>
      <c r="H133" s="15"/>
      <c r="I133" s="416" t="s">
        <v>2063</v>
      </c>
      <c r="J133" s="416" t="s">
        <v>2071</v>
      </c>
      <c r="K133" s="33" t="s">
        <v>1482</v>
      </c>
      <c r="L133" s="13" t="s">
        <v>1456</v>
      </c>
      <c r="M133" s="13"/>
      <c r="N133" s="14"/>
    </row>
    <row r="134" ht="18.95" customHeight="1" spans="1:14">
      <c r="A134" s="31"/>
      <c r="B134" s="415" t="s">
        <v>1902</v>
      </c>
      <c r="C134" s="415" t="s">
        <v>2072</v>
      </c>
      <c r="D134" s="12" t="s">
        <v>2073</v>
      </c>
      <c r="E134" s="13" t="s">
        <v>1896</v>
      </c>
      <c r="F134" s="13">
        <v>0</v>
      </c>
      <c r="G134" s="14"/>
      <c r="H134" s="15"/>
      <c r="I134" s="416" t="s">
        <v>2063</v>
      </c>
      <c r="J134" s="416" t="s">
        <v>2074</v>
      </c>
      <c r="K134" s="33" t="s">
        <v>2075</v>
      </c>
      <c r="L134" s="13" t="s">
        <v>1456</v>
      </c>
      <c r="M134" s="13"/>
      <c r="N134" s="14"/>
    </row>
    <row r="135" ht="18.95" customHeight="1" spans="1:14">
      <c r="A135" s="31" t="s">
        <v>2076</v>
      </c>
      <c r="B135" s="12" t="s">
        <v>2072</v>
      </c>
      <c r="C135" s="415" t="s">
        <v>2077</v>
      </c>
      <c r="D135" s="12" t="s">
        <v>2078</v>
      </c>
      <c r="E135" s="13" t="s">
        <v>1896</v>
      </c>
      <c r="F135" s="13">
        <v>1383</v>
      </c>
      <c r="G135" s="38"/>
      <c r="H135" s="15"/>
      <c r="I135" s="416" t="s">
        <v>2063</v>
      </c>
      <c r="J135" s="416" t="s">
        <v>2079</v>
      </c>
      <c r="K135" s="33" t="s">
        <v>2080</v>
      </c>
      <c r="L135" s="13" t="s">
        <v>1456</v>
      </c>
      <c r="M135" s="13"/>
      <c r="N135" s="14"/>
    </row>
    <row r="136" ht="18.95" customHeight="1" spans="1:14">
      <c r="A136" s="31" t="s">
        <v>2081</v>
      </c>
      <c r="B136" s="12" t="s">
        <v>2077</v>
      </c>
      <c r="C136" s="415" t="s">
        <v>2082</v>
      </c>
      <c r="D136" s="12" t="s">
        <v>2083</v>
      </c>
      <c r="E136" s="13" t="s">
        <v>1896</v>
      </c>
      <c r="F136" s="39">
        <v>0</v>
      </c>
      <c r="G136" s="14"/>
      <c r="H136" s="15"/>
      <c r="I136" s="416" t="s">
        <v>2063</v>
      </c>
      <c r="J136" s="416" t="s">
        <v>2084</v>
      </c>
      <c r="K136" s="33" t="s">
        <v>2085</v>
      </c>
      <c r="L136" s="13" t="s">
        <v>1456</v>
      </c>
      <c r="M136" s="13"/>
      <c r="N136" s="14"/>
    </row>
    <row r="137" ht="18.95" customHeight="1" spans="1:14">
      <c r="A137" s="31"/>
      <c r="B137" s="415" t="s">
        <v>1902</v>
      </c>
      <c r="C137" s="415" t="s">
        <v>2086</v>
      </c>
      <c r="D137" s="12" t="s">
        <v>2087</v>
      </c>
      <c r="E137" s="13" t="s">
        <v>1896</v>
      </c>
      <c r="F137" s="16">
        <v>0</v>
      </c>
      <c r="G137" s="14"/>
      <c r="H137" s="15"/>
      <c r="I137" s="416" t="s">
        <v>2063</v>
      </c>
      <c r="J137" s="416" t="s">
        <v>2088</v>
      </c>
      <c r="K137" s="46" t="s">
        <v>2089</v>
      </c>
      <c r="L137" s="13" t="s">
        <v>1456</v>
      </c>
      <c r="M137" s="13"/>
      <c r="N137" s="14"/>
    </row>
    <row r="138" ht="18.95" customHeight="1" spans="1:14">
      <c r="A138" s="31" t="s">
        <v>2090</v>
      </c>
      <c r="B138" s="12" t="s">
        <v>2086</v>
      </c>
      <c r="C138" s="415" t="s">
        <v>2091</v>
      </c>
      <c r="D138" s="12" t="s">
        <v>2092</v>
      </c>
      <c r="E138" s="13" t="s">
        <v>1896</v>
      </c>
      <c r="F138" s="16">
        <v>0</v>
      </c>
      <c r="G138" s="14"/>
      <c r="H138" s="15"/>
      <c r="I138" s="416" t="s">
        <v>2063</v>
      </c>
      <c r="J138" s="416" t="s">
        <v>2093</v>
      </c>
      <c r="K138" s="33" t="s">
        <v>2094</v>
      </c>
      <c r="L138" s="13" t="s">
        <v>1456</v>
      </c>
      <c r="M138" s="13"/>
      <c r="N138" s="14"/>
    </row>
    <row r="139" ht="18.95" customHeight="1" spans="1:14">
      <c r="A139" s="31" t="s">
        <v>2095</v>
      </c>
      <c r="B139" s="12" t="s">
        <v>2091</v>
      </c>
      <c r="C139" s="415" t="s">
        <v>2096</v>
      </c>
      <c r="D139" s="12" t="s">
        <v>2097</v>
      </c>
      <c r="E139" s="13" t="s">
        <v>1896</v>
      </c>
      <c r="F139" s="16">
        <v>0</v>
      </c>
      <c r="G139" s="14"/>
      <c r="H139" s="15"/>
      <c r="I139" s="416" t="s">
        <v>2063</v>
      </c>
      <c r="J139" s="416" t="s">
        <v>2098</v>
      </c>
      <c r="K139" s="33" t="s">
        <v>2099</v>
      </c>
      <c r="L139" s="13" t="s">
        <v>1456</v>
      </c>
      <c r="M139" s="13"/>
      <c r="N139" s="14"/>
    </row>
    <row r="140" ht="18.95" customHeight="1" spans="1:14">
      <c r="A140" s="31" t="s">
        <v>2100</v>
      </c>
      <c r="B140" s="12" t="s">
        <v>2096</v>
      </c>
      <c r="C140" s="415" t="s">
        <v>2101</v>
      </c>
      <c r="D140" s="12" t="s">
        <v>2102</v>
      </c>
      <c r="E140" s="13" t="s">
        <v>1896</v>
      </c>
      <c r="F140" s="16">
        <v>0</v>
      </c>
      <c r="G140" s="14"/>
      <c r="H140" s="15"/>
      <c r="I140" s="416" t="s">
        <v>2063</v>
      </c>
      <c r="J140" s="416" t="s">
        <v>2103</v>
      </c>
      <c r="K140" s="33" t="s">
        <v>2104</v>
      </c>
      <c r="L140" s="13" t="s">
        <v>1456</v>
      </c>
      <c r="M140" s="13"/>
      <c r="N140" s="14"/>
    </row>
    <row r="141" ht="18.95" customHeight="1" spans="1:14">
      <c r="A141" s="31" t="s">
        <v>2105</v>
      </c>
      <c r="B141" s="12" t="s">
        <v>2101</v>
      </c>
      <c r="C141" s="415" t="s">
        <v>2106</v>
      </c>
      <c r="D141" s="12" t="s">
        <v>2107</v>
      </c>
      <c r="E141" s="13" t="s">
        <v>1896</v>
      </c>
      <c r="F141" s="16">
        <v>0</v>
      </c>
      <c r="G141" s="14"/>
      <c r="H141" s="15"/>
      <c r="I141" s="416" t="s">
        <v>2063</v>
      </c>
      <c r="J141" s="416" t="s">
        <v>2108</v>
      </c>
      <c r="K141" s="33" t="s">
        <v>2109</v>
      </c>
      <c r="L141" s="13" t="s">
        <v>1456</v>
      </c>
      <c r="M141" s="13"/>
      <c r="N141" s="14"/>
    </row>
    <row r="142" ht="18.95" customHeight="1" spans="1:14">
      <c r="A142" s="31" t="s">
        <v>2110</v>
      </c>
      <c r="B142" s="12" t="s">
        <v>2106</v>
      </c>
      <c r="C142" s="415" t="s">
        <v>2111</v>
      </c>
      <c r="D142" s="12" t="s">
        <v>2112</v>
      </c>
      <c r="E142" s="13" t="s">
        <v>1896</v>
      </c>
      <c r="F142" s="16">
        <v>0</v>
      </c>
      <c r="G142" s="14"/>
      <c r="H142" s="15"/>
      <c r="I142" s="416" t="s">
        <v>2063</v>
      </c>
      <c r="J142" s="416" t="s">
        <v>2113</v>
      </c>
      <c r="K142" s="33" t="s">
        <v>2114</v>
      </c>
      <c r="L142" s="13" t="s">
        <v>1456</v>
      </c>
      <c r="M142" s="13"/>
      <c r="N142" s="14"/>
    </row>
    <row r="143" ht="18.95" customHeight="1" spans="1:14">
      <c r="A143" s="31" t="s">
        <v>2115</v>
      </c>
      <c r="B143" s="12" t="s">
        <v>2111</v>
      </c>
      <c r="C143" s="415" t="s">
        <v>2116</v>
      </c>
      <c r="D143" s="12" t="s">
        <v>2117</v>
      </c>
      <c r="E143" s="13" t="s">
        <v>1896</v>
      </c>
      <c r="F143" s="16">
        <v>0</v>
      </c>
      <c r="G143" s="14"/>
      <c r="H143" s="15"/>
      <c r="I143" s="416" t="s">
        <v>2063</v>
      </c>
      <c r="J143" s="416" t="s">
        <v>2118</v>
      </c>
      <c r="K143" s="33" t="s">
        <v>2119</v>
      </c>
      <c r="L143" s="13" t="s">
        <v>1456</v>
      </c>
      <c r="M143" s="13"/>
      <c r="N143" s="14"/>
    </row>
    <row r="144" ht="18.95" customHeight="1" spans="1:14">
      <c r="A144" s="31" t="s">
        <v>2120</v>
      </c>
      <c r="B144" s="12" t="s">
        <v>2116</v>
      </c>
      <c r="C144" s="415" t="s">
        <v>2121</v>
      </c>
      <c r="D144" s="12" t="s">
        <v>2122</v>
      </c>
      <c r="E144" s="13" t="s">
        <v>1896</v>
      </c>
      <c r="F144" s="16">
        <v>0</v>
      </c>
      <c r="G144" s="14"/>
      <c r="H144" s="15"/>
      <c r="I144" s="416" t="s">
        <v>2063</v>
      </c>
      <c r="J144" s="416" t="s">
        <v>2123</v>
      </c>
      <c r="K144" s="33" t="s">
        <v>2124</v>
      </c>
      <c r="L144" s="13" t="s">
        <v>1456</v>
      </c>
      <c r="M144" s="13"/>
      <c r="N144" s="14"/>
    </row>
    <row r="145" ht="18.95" customHeight="1" spans="1:14">
      <c r="A145" s="31" t="s">
        <v>2125</v>
      </c>
      <c r="B145" s="12" t="s">
        <v>2121</v>
      </c>
      <c r="C145" s="415" t="s">
        <v>2126</v>
      </c>
      <c r="D145" s="12" t="s">
        <v>2127</v>
      </c>
      <c r="E145" s="13" t="s">
        <v>1896</v>
      </c>
      <c r="F145" s="16">
        <v>0</v>
      </c>
      <c r="G145" s="14"/>
      <c r="H145" s="15"/>
      <c r="I145" s="416" t="s">
        <v>2063</v>
      </c>
      <c r="J145" s="416" t="s">
        <v>2128</v>
      </c>
      <c r="K145" s="33" t="s">
        <v>2129</v>
      </c>
      <c r="L145" s="13" t="s">
        <v>1456</v>
      </c>
      <c r="M145" s="13"/>
      <c r="N145" s="14"/>
    </row>
    <row r="146" ht="18.95" customHeight="1" spans="1:14">
      <c r="A146" s="31" t="s">
        <v>2130</v>
      </c>
      <c r="B146" s="12" t="s">
        <v>2126</v>
      </c>
      <c r="C146" s="415" t="s">
        <v>2131</v>
      </c>
      <c r="D146" s="12" t="s">
        <v>2132</v>
      </c>
      <c r="E146" s="13" t="s">
        <v>1896</v>
      </c>
      <c r="F146" s="16">
        <v>0</v>
      </c>
      <c r="G146" s="14"/>
      <c r="H146" s="15"/>
      <c r="I146" s="416" t="s">
        <v>2063</v>
      </c>
      <c r="J146" s="416" t="s">
        <v>2133</v>
      </c>
      <c r="K146" s="33" t="s">
        <v>2134</v>
      </c>
      <c r="L146" s="13" t="s">
        <v>1456</v>
      </c>
      <c r="M146" s="13"/>
      <c r="N146" s="14"/>
    </row>
    <row r="147" ht="18.95" customHeight="1" spans="1:14">
      <c r="A147" s="31" t="s">
        <v>2135</v>
      </c>
      <c r="B147" s="12" t="s">
        <v>2131</v>
      </c>
      <c r="C147" s="415" t="s">
        <v>2136</v>
      </c>
      <c r="D147" s="12" t="s">
        <v>2137</v>
      </c>
      <c r="E147" s="13" t="s">
        <v>1896</v>
      </c>
      <c r="F147" s="16">
        <v>0</v>
      </c>
      <c r="G147" s="14"/>
      <c r="H147" s="15" t="s">
        <v>2138</v>
      </c>
      <c r="I147" s="33" t="s">
        <v>2139</v>
      </c>
      <c r="J147" s="416" t="s">
        <v>2139</v>
      </c>
      <c r="K147" s="33" t="s">
        <v>2140</v>
      </c>
      <c r="L147" s="13" t="s">
        <v>1456</v>
      </c>
      <c r="M147" s="13">
        <v>305</v>
      </c>
      <c r="N147" s="14"/>
    </row>
    <row r="148" ht="18.95" customHeight="1" spans="1:14">
      <c r="A148" s="31" t="s">
        <v>2141</v>
      </c>
      <c r="B148" s="12" t="s">
        <v>2136</v>
      </c>
      <c r="C148" s="415" t="s">
        <v>2142</v>
      </c>
      <c r="D148" s="12" t="s">
        <v>2143</v>
      </c>
      <c r="E148" s="13" t="s">
        <v>1896</v>
      </c>
      <c r="F148" s="16">
        <v>0</v>
      </c>
      <c r="G148" s="14"/>
      <c r="H148" s="15" t="s">
        <v>1468</v>
      </c>
      <c r="I148" s="33" t="s">
        <v>2144</v>
      </c>
      <c r="J148" s="416" t="s">
        <v>2144</v>
      </c>
      <c r="K148" s="33" t="s">
        <v>1470</v>
      </c>
      <c r="L148" s="13" t="s">
        <v>1456</v>
      </c>
      <c r="M148" s="13">
        <v>93</v>
      </c>
      <c r="N148" s="14"/>
    </row>
    <row r="149" ht="18.95" customHeight="1" spans="1:14">
      <c r="A149" s="31" t="s">
        <v>2145</v>
      </c>
      <c r="B149" s="415" t="s">
        <v>2142</v>
      </c>
      <c r="C149" s="415" t="s">
        <v>2146</v>
      </c>
      <c r="D149" s="12" t="s">
        <v>2147</v>
      </c>
      <c r="E149" s="13" t="s">
        <v>1896</v>
      </c>
      <c r="F149" s="16">
        <v>0</v>
      </c>
      <c r="G149" s="14"/>
      <c r="H149" s="15" t="s">
        <v>1474</v>
      </c>
      <c r="I149" s="33" t="s">
        <v>2148</v>
      </c>
      <c r="J149" s="416" t="s">
        <v>2148</v>
      </c>
      <c r="K149" s="33" t="s">
        <v>1476</v>
      </c>
      <c r="L149" s="13" t="s">
        <v>1456</v>
      </c>
      <c r="M149" s="13">
        <v>176</v>
      </c>
      <c r="N149" s="14"/>
    </row>
    <row r="150" ht="18.95" customHeight="1" spans="1:14">
      <c r="A150" s="31" t="s">
        <v>2149</v>
      </c>
      <c r="B150" s="12" t="s">
        <v>2146</v>
      </c>
      <c r="C150" s="415" t="s">
        <v>1902</v>
      </c>
      <c r="D150" s="12" t="s">
        <v>2150</v>
      </c>
      <c r="E150" s="13" t="s">
        <v>1896</v>
      </c>
      <c r="F150" s="16">
        <v>0</v>
      </c>
      <c r="G150" s="14"/>
      <c r="H150" s="15" t="s">
        <v>1480</v>
      </c>
      <c r="I150" s="33" t="s">
        <v>2151</v>
      </c>
      <c r="J150" s="416" t="s">
        <v>2151</v>
      </c>
      <c r="K150" s="33" t="s">
        <v>1482</v>
      </c>
      <c r="L150" s="13" t="s">
        <v>1456</v>
      </c>
      <c r="M150" s="13">
        <v>0</v>
      </c>
      <c r="N150" s="14"/>
    </row>
    <row r="151" ht="18.95" customHeight="1" spans="1:14">
      <c r="A151" s="31" t="s">
        <v>2152</v>
      </c>
      <c r="B151" s="31">
        <v>1030199</v>
      </c>
      <c r="C151" s="419" t="s">
        <v>1589</v>
      </c>
      <c r="D151" s="31" t="s">
        <v>33</v>
      </c>
      <c r="E151" s="13" t="s">
        <v>1896</v>
      </c>
      <c r="F151" s="16"/>
      <c r="G151" s="14"/>
      <c r="H151" s="15" t="s">
        <v>2153</v>
      </c>
      <c r="I151" s="33" t="s">
        <v>2154</v>
      </c>
      <c r="J151" s="416" t="s">
        <v>2154</v>
      </c>
      <c r="K151" s="33" t="s">
        <v>2155</v>
      </c>
      <c r="L151" s="13" t="s">
        <v>1456</v>
      </c>
      <c r="M151" s="13">
        <v>0</v>
      </c>
      <c r="N151" s="14"/>
    </row>
    <row r="152" ht="18.95" customHeight="1" spans="1:14">
      <c r="A152" s="22" t="s">
        <v>33</v>
      </c>
      <c r="B152" s="40" t="s">
        <v>1589</v>
      </c>
      <c r="C152" s="420" t="s">
        <v>2156</v>
      </c>
      <c r="D152" s="40" t="s">
        <v>2157</v>
      </c>
      <c r="E152" s="13" t="s">
        <v>1896</v>
      </c>
      <c r="F152" s="16"/>
      <c r="G152" s="14"/>
      <c r="H152" s="15" t="s">
        <v>2158</v>
      </c>
      <c r="I152" s="33" t="s">
        <v>2159</v>
      </c>
      <c r="J152" s="416" t="s">
        <v>2159</v>
      </c>
      <c r="K152" s="33" t="s">
        <v>2160</v>
      </c>
      <c r="L152" s="13" t="s">
        <v>1456</v>
      </c>
      <c r="M152" s="13">
        <v>0</v>
      </c>
      <c r="N152" s="14"/>
    </row>
    <row r="153" ht="18.95" customHeight="1" spans="1:14">
      <c r="A153" s="12" t="s">
        <v>2161</v>
      </c>
      <c r="B153" s="40" t="s">
        <v>2156</v>
      </c>
      <c r="C153" s="420" t="s">
        <v>2162</v>
      </c>
      <c r="D153" s="40" t="s">
        <v>2163</v>
      </c>
      <c r="E153" s="13" t="s">
        <v>1896</v>
      </c>
      <c r="F153" s="16">
        <v>8446</v>
      </c>
      <c r="G153" s="14"/>
      <c r="H153" s="41" t="s">
        <v>2164</v>
      </c>
      <c r="I153" s="33" t="s">
        <v>2165</v>
      </c>
      <c r="J153" s="416" t="s">
        <v>2165</v>
      </c>
      <c r="K153" s="33" t="s">
        <v>2166</v>
      </c>
      <c r="L153" s="13" t="s">
        <v>1456</v>
      </c>
      <c r="M153" s="13">
        <v>0</v>
      </c>
      <c r="N153" s="14"/>
    </row>
    <row r="154" ht="18.95" customHeight="1" spans="1:14">
      <c r="A154" s="12" t="s">
        <v>2167</v>
      </c>
      <c r="B154" s="12" t="s">
        <v>2162</v>
      </c>
      <c r="C154" s="415" t="s">
        <v>2168</v>
      </c>
      <c r="D154" s="12" t="s">
        <v>2169</v>
      </c>
      <c r="E154" s="13" t="s">
        <v>1896</v>
      </c>
      <c r="F154" s="16">
        <v>0</v>
      </c>
      <c r="G154" s="38"/>
      <c r="H154" s="15" t="s">
        <v>2170</v>
      </c>
      <c r="I154" s="33" t="s">
        <v>2171</v>
      </c>
      <c r="J154" s="416" t="s">
        <v>2171</v>
      </c>
      <c r="K154" s="33" t="s">
        <v>2172</v>
      </c>
      <c r="L154" s="13" t="s">
        <v>1456</v>
      </c>
      <c r="M154" s="13">
        <v>6</v>
      </c>
      <c r="N154" s="14"/>
    </row>
    <row r="155" ht="18.95" customHeight="1" spans="1:14">
      <c r="A155" s="12" t="s">
        <v>2173</v>
      </c>
      <c r="B155" s="12" t="s">
        <v>2168</v>
      </c>
      <c r="C155" s="415" t="s">
        <v>2174</v>
      </c>
      <c r="D155" s="12" t="s">
        <v>2175</v>
      </c>
      <c r="E155" s="13" t="s">
        <v>1896</v>
      </c>
      <c r="F155" s="42"/>
      <c r="G155" s="14"/>
      <c r="H155" s="15" t="s">
        <v>2176</v>
      </c>
      <c r="I155" s="33" t="s">
        <v>2177</v>
      </c>
      <c r="J155" s="416" t="s">
        <v>2177</v>
      </c>
      <c r="K155" s="33" t="s">
        <v>2178</v>
      </c>
      <c r="L155" s="13" t="s">
        <v>1456</v>
      </c>
      <c r="M155" s="13">
        <v>0</v>
      </c>
      <c r="N155" s="14"/>
    </row>
    <row r="156" ht="18.95" customHeight="1" spans="1:14">
      <c r="A156" s="12"/>
      <c r="B156" s="12"/>
      <c r="C156" s="415" t="s">
        <v>2179</v>
      </c>
      <c r="D156" s="12" t="s">
        <v>598</v>
      </c>
      <c r="E156" s="13" t="s">
        <v>1896</v>
      </c>
      <c r="F156" s="16">
        <v>629</v>
      </c>
      <c r="G156" s="43"/>
      <c r="H156" s="41" t="s">
        <v>1522</v>
      </c>
      <c r="I156" s="33" t="s">
        <v>2180</v>
      </c>
      <c r="J156" s="416" t="s">
        <v>2180</v>
      </c>
      <c r="K156" s="33" t="s">
        <v>1524</v>
      </c>
      <c r="L156" s="13" t="s">
        <v>1456</v>
      </c>
      <c r="M156" s="13">
        <v>0</v>
      </c>
      <c r="N156" s="14"/>
    </row>
    <row r="157" ht="18.95" customHeight="1" spans="1:14">
      <c r="A157" s="12" t="s">
        <v>2181</v>
      </c>
      <c r="B157" s="12" t="s">
        <v>2179</v>
      </c>
      <c r="C157" s="415" t="s">
        <v>2182</v>
      </c>
      <c r="D157" s="12" t="s">
        <v>599</v>
      </c>
      <c r="E157" s="13" t="s">
        <v>1896</v>
      </c>
      <c r="F157" s="16">
        <v>0</v>
      </c>
      <c r="G157" s="38"/>
      <c r="H157" s="41" t="s">
        <v>2183</v>
      </c>
      <c r="I157" s="33" t="s">
        <v>2184</v>
      </c>
      <c r="J157" s="416" t="s">
        <v>2184</v>
      </c>
      <c r="K157" s="33" t="s">
        <v>2185</v>
      </c>
      <c r="L157" s="13" t="s">
        <v>1456</v>
      </c>
      <c r="M157" s="13">
        <v>30</v>
      </c>
      <c r="N157" s="14"/>
    </row>
    <row r="158" ht="18.95" customHeight="1" spans="1:14">
      <c r="A158" s="12" t="s">
        <v>2186</v>
      </c>
      <c r="B158" s="12" t="s">
        <v>2182</v>
      </c>
      <c r="C158" s="415" t="s">
        <v>2182</v>
      </c>
      <c r="D158" s="12" t="s">
        <v>599</v>
      </c>
      <c r="E158" s="13" t="s">
        <v>1896</v>
      </c>
      <c r="F158" s="42"/>
      <c r="G158" s="14"/>
      <c r="H158" s="41" t="s">
        <v>2187</v>
      </c>
      <c r="I158" s="33" t="s">
        <v>2188</v>
      </c>
      <c r="J158" s="416" t="s">
        <v>2188</v>
      </c>
      <c r="K158" s="33" t="s">
        <v>2189</v>
      </c>
      <c r="L158" s="13" t="s">
        <v>1456</v>
      </c>
      <c r="M158" s="13">
        <v>0</v>
      </c>
      <c r="N158" s="14"/>
    </row>
    <row r="159" ht="18.95" customHeight="1" spans="1:14">
      <c r="A159" s="44"/>
      <c r="B159" s="44"/>
      <c r="C159" s="44"/>
      <c r="D159" s="44"/>
      <c r="E159" s="44"/>
      <c r="F159" s="44"/>
      <c r="G159" s="45"/>
      <c r="H159" s="15" t="s">
        <v>1468</v>
      </c>
      <c r="I159" s="33" t="s">
        <v>2190</v>
      </c>
      <c r="J159" s="416" t="s">
        <v>2190</v>
      </c>
      <c r="K159" s="33" t="s">
        <v>1470</v>
      </c>
      <c r="L159" s="13" t="s">
        <v>1456</v>
      </c>
      <c r="M159" s="13">
        <v>0</v>
      </c>
      <c r="N159" s="14"/>
    </row>
    <row r="160" ht="18.95" customHeight="1" spans="1:14">
      <c r="A160" s="44"/>
      <c r="B160" s="44"/>
      <c r="C160" s="44"/>
      <c r="D160" s="44"/>
      <c r="E160" s="44"/>
      <c r="F160" s="44"/>
      <c r="G160" s="45"/>
      <c r="H160" s="15" t="s">
        <v>1474</v>
      </c>
      <c r="I160" s="33" t="s">
        <v>2191</v>
      </c>
      <c r="J160" s="416" t="s">
        <v>2191</v>
      </c>
      <c r="K160" s="33" t="s">
        <v>1476</v>
      </c>
      <c r="L160" s="13" t="s">
        <v>1456</v>
      </c>
      <c r="M160" s="13">
        <v>0</v>
      </c>
      <c r="N160" s="14"/>
    </row>
    <row r="161" ht="18.95" customHeight="1" spans="1:14">
      <c r="A161" s="44"/>
      <c r="B161" s="44"/>
      <c r="C161" s="44"/>
      <c r="D161" s="44"/>
      <c r="E161" s="44"/>
      <c r="F161" s="44"/>
      <c r="G161" s="45"/>
      <c r="H161" s="15" t="s">
        <v>1480</v>
      </c>
      <c r="I161" s="33" t="s">
        <v>2192</v>
      </c>
      <c r="J161" s="416" t="s">
        <v>2192</v>
      </c>
      <c r="K161" s="33" t="s">
        <v>1482</v>
      </c>
      <c r="L161" s="13" t="s">
        <v>1456</v>
      </c>
      <c r="M161" s="13">
        <v>0</v>
      </c>
      <c r="N161" s="14"/>
    </row>
    <row r="162" ht="18.95" customHeight="1" spans="1:14">
      <c r="A162" s="44"/>
      <c r="B162" s="44"/>
      <c r="C162" s="44"/>
      <c r="D162" s="44"/>
      <c r="E162" s="44"/>
      <c r="F162" s="44"/>
      <c r="G162" s="45"/>
      <c r="H162" s="15" t="s">
        <v>2193</v>
      </c>
      <c r="I162" s="33" t="s">
        <v>2194</v>
      </c>
      <c r="J162" s="416" t="s">
        <v>2194</v>
      </c>
      <c r="K162" s="33" t="s">
        <v>2195</v>
      </c>
      <c r="L162" s="13" t="s">
        <v>1456</v>
      </c>
      <c r="M162" s="13">
        <v>0</v>
      </c>
      <c r="N162" s="14"/>
    </row>
    <row r="163" ht="18.95" customHeight="1" spans="1:14">
      <c r="A163" s="44"/>
      <c r="B163" s="44"/>
      <c r="C163" s="44"/>
      <c r="D163" s="44"/>
      <c r="E163" s="44"/>
      <c r="F163" s="44"/>
      <c r="G163" s="45"/>
      <c r="H163" s="15" t="s">
        <v>2196</v>
      </c>
      <c r="I163" s="33" t="s">
        <v>2197</v>
      </c>
      <c r="J163" s="416" t="s">
        <v>2197</v>
      </c>
      <c r="K163" s="33" t="s">
        <v>2198</v>
      </c>
      <c r="L163" s="13" t="s">
        <v>1456</v>
      </c>
      <c r="M163" s="13">
        <v>0</v>
      </c>
      <c r="N163" s="14"/>
    </row>
    <row r="164" ht="18.95" customHeight="1" spans="1:14">
      <c r="A164" s="44"/>
      <c r="B164" s="44"/>
      <c r="C164" s="44"/>
      <c r="D164" s="44"/>
      <c r="E164" s="44"/>
      <c r="F164" s="44"/>
      <c r="G164" s="45"/>
      <c r="H164" s="15" t="s">
        <v>2199</v>
      </c>
      <c r="I164" s="33" t="s">
        <v>2200</v>
      </c>
      <c r="J164" s="416" t="s">
        <v>2200</v>
      </c>
      <c r="K164" s="33" t="s">
        <v>2201</v>
      </c>
      <c r="L164" s="13" t="s">
        <v>1456</v>
      </c>
      <c r="M164" s="13">
        <v>0</v>
      </c>
      <c r="N164" s="14"/>
    </row>
    <row r="165" ht="18.95" customHeight="1" spans="1:14">
      <c r="A165" s="44"/>
      <c r="B165" s="44"/>
      <c r="C165" s="44"/>
      <c r="D165" s="44"/>
      <c r="E165" s="44"/>
      <c r="F165" s="44"/>
      <c r="G165" s="45"/>
      <c r="H165" s="15" t="s">
        <v>2202</v>
      </c>
      <c r="I165" s="33" t="s">
        <v>2203</v>
      </c>
      <c r="J165" s="416" t="s">
        <v>2203</v>
      </c>
      <c r="K165" s="33" t="s">
        <v>2204</v>
      </c>
      <c r="L165" s="13" t="s">
        <v>1456</v>
      </c>
      <c r="M165" s="13">
        <v>0</v>
      </c>
      <c r="N165" s="14"/>
    </row>
    <row r="166" ht="18.95" customHeight="1" spans="1:14">
      <c r="A166" s="44"/>
      <c r="B166" s="44"/>
      <c r="C166" s="44"/>
      <c r="D166" s="44"/>
      <c r="E166" s="44"/>
      <c r="F166" s="44"/>
      <c r="G166" s="45"/>
      <c r="H166" s="15" t="s">
        <v>2205</v>
      </c>
      <c r="I166" s="33" t="s">
        <v>2206</v>
      </c>
      <c r="J166" s="416" t="s">
        <v>2206</v>
      </c>
      <c r="K166" s="33" t="s">
        <v>2207</v>
      </c>
      <c r="L166" s="13" t="s">
        <v>1456</v>
      </c>
      <c r="M166" s="13">
        <v>0</v>
      </c>
      <c r="N166" s="14"/>
    </row>
    <row r="167" ht="18.95" customHeight="1" spans="1:14">
      <c r="A167" s="44"/>
      <c r="B167" s="44"/>
      <c r="C167" s="44"/>
      <c r="D167" s="44"/>
      <c r="E167" s="44"/>
      <c r="F167" s="44"/>
      <c r="G167" s="45"/>
      <c r="H167" s="15" t="s">
        <v>2208</v>
      </c>
      <c r="I167" s="33" t="s">
        <v>2209</v>
      </c>
      <c r="J167" s="416" t="s">
        <v>2209</v>
      </c>
      <c r="K167" s="33" t="s">
        <v>2210</v>
      </c>
      <c r="L167" s="13" t="s">
        <v>1456</v>
      </c>
      <c r="M167" s="13">
        <v>0</v>
      </c>
      <c r="N167" s="14"/>
    </row>
    <row r="168" ht="18.95" customHeight="1" spans="1:14">
      <c r="A168" s="44"/>
      <c r="B168" s="44"/>
      <c r="C168" s="44"/>
      <c r="D168" s="44"/>
      <c r="E168" s="44"/>
      <c r="F168" s="44"/>
      <c r="G168" s="45"/>
      <c r="H168" s="15" t="s">
        <v>1522</v>
      </c>
      <c r="I168" s="33" t="s">
        <v>2211</v>
      </c>
      <c r="J168" s="416" t="s">
        <v>2211</v>
      </c>
      <c r="K168" s="33" t="s">
        <v>1524</v>
      </c>
      <c r="L168" s="13" t="s">
        <v>1456</v>
      </c>
      <c r="M168" s="13">
        <v>0</v>
      </c>
      <c r="N168" s="14"/>
    </row>
    <row r="169" ht="18.95" customHeight="1" spans="1:14">
      <c r="A169" s="44"/>
      <c r="B169" s="44"/>
      <c r="C169" s="44"/>
      <c r="D169" s="44"/>
      <c r="E169" s="44"/>
      <c r="F169" s="44"/>
      <c r="G169" s="45"/>
      <c r="H169" s="15" t="s">
        <v>2212</v>
      </c>
      <c r="I169" s="33" t="s">
        <v>2213</v>
      </c>
      <c r="J169" s="416" t="s">
        <v>2213</v>
      </c>
      <c r="K169" s="33" t="s">
        <v>2214</v>
      </c>
      <c r="L169" s="13" t="s">
        <v>1456</v>
      </c>
      <c r="M169" s="13">
        <v>0</v>
      </c>
      <c r="N169" s="14"/>
    </row>
    <row r="170" ht="18.95" customHeight="1" spans="1:14">
      <c r="A170" s="44"/>
      <c r="B170" s="44"/>
      <c r="C170" s="44"/>
      <c r="D170" s="44"/>
      <c r="E170" s="44"/>
      <c r="F170" s="44"/>
      <c r="G170" s="45"/>
      <c r="H170" s="15" t="s">
        <v>2215</v>
      </c>
      <c r="I170" s="33" t="s">
        <v>2216</v>
      </c>
      <c r="J170" s="416" t="s">
        <v>2216</v>
      </c>
      <c r="K170" s="33" t="s">
        <v>2217</v>
      </c>
      <c r="L170" s="13" t="s">
        <v>1456</v>
      </c>
      <c r="M170" s="13">
        <v>546</v>
      </c>
      <c r="N170" s="14"/>
    </row>
    <row r="171" ht="18.95" customHeight="1" spans="1:14">
      <c r="A171" s="44"/>
      <c r="B171" s="44"/>
      <c r="C171" s="44"/>
      <c r="D171" s="44"/>
      <c r="E171" s="44"/>
      <c r="F171" s="44"/>
      <c r="G171" s="45"/>
      <c r="H171" s="15" t="s">
        <v>1468</v>
      </c>
      <c r="I171" s="33" t="s">
        <v>2218</v>
      </c>
      <c r="J171" s="416" t="s">
        <v>2218</v>
      </c>
      <c r="K171" s="33" t="s">
        <v>1470</v>
      </c>
      <c r="L171" s="13" t="s">
        <v>1456</v>
      </c>
      <c r="M171" s="13">
        <v>478</v>
      </c>
      <c r="N171" s="14"/>
    </row>
    <row r="172" ht="18.95" customHeight="1" spans="1:14">
      <c r="A172" s="44"/>
      <c r="B172" s="44"/>
      <c r="C172" s="44"/>
      <c r="D172" s="44"/>
      <c r="E172" s="44"/>
      <c r="F172" s="44"/>
      <c r="G172" s="45"/>
      <c r="H172" s="15" t="s">
        <v>1474</v>
      </c>
      <c r="I172" s="33" t="s">
        <v>2219</v>
      </c>
      <c r="J172" s="416" t="s">
        <v>2219</v>
      </c>
      <c r="K172" s="33" t="s">
        <v>1476</v>
      </c>
      <c r="L172" s="13" t="s">
        <v>1456</v>
      </c>
      <c r="M172" s="13">
        <v>26</v>
      </c>
      <c r="N172" s="14"/>
    </row>
    <row r="173" ht="18.95" customHeight="1" spans="1:14">
      <c r="A173" s="44"/>
      <c r="B173" s="44"/>
      <c r="C173" s="44"/>
      <c r="D173" s="44"/>
      <c r="E173" s="44"/>
      <c r="F173" s="44"/>
      <c r="G173" s="45"/>
      <c r="H173" s="15" t="s">
        <v>1480</v>
      </c>
      <c r="I173" s="33" t="s">
        <v>2220</v>
      </c>
      <c r="J173" s="416" t="s">
        <v>2220</v>
      </c>
      <c r="K173" s="33" t="s">
        <v>1482</v>
      </c>
      <c r="L173" s="13" t="s">
        <v>1456</v>
      </c>
      <c r="M173" s="13">
        <v>0</v>
      </c>
      <c r="N173" s="14"/>
    </row>
    <row r="174" ht="18.95" customHeight="1" spans="1:14">
      <c r="A174" s="44"/>
      <c r="B174" s="44"/>
      <c r="C174" s="44"/>
      <c r="D174" s="44"/>
      <c r="E174" s="44"/>
      <c r="F174" s="44"/>
      <c r="G174" s="45"/>
      <c r="H174" s="15" t="s">
        <v>2221</v>
      </c>
      <c r="I174" s="33" t="s">
        <v>2222</v>
      </c>
      <c r="J174" s="416" t="s">
        <v>2222</v>
      </c>
      <c r="K174" s="33" t="s">
        <v>2223</v>
      </c>
      <c r="L174" s="13" t="s">
        <v>1456</v>
      </c>
      <c r="M174" s="13">
        <v>12</v>
      </c>
      <c r="N174" s="14"/>
    </row>
    <row r="175" ht="18.95" customHeight="1" spans="1:14">
      <c r="A175" s="44"/>
      <c r="B175" s="44"/>
      <c r="C175" s="44"/>
      <c r="D175" s="44"/>
      <c r="E175" s="44"/>
      <c r="F175" s="44"/>
      <c r="G175" s="45"/>
      <c r="H175" s="15" t="s">
        <v>2224</v>
      </c>
      <c r="I175" s="33" t="s">
        <v>2225</v>
      </c>
      <c r="J175" s="416" t="s">
        <v>2225</v>
      </c>
      <c r="K175" s="33" t="s">
        <v>2226</v>
      </c>
      <c r="L175" s="13" t="s">
        <v>1456</v>
      </c>
      <c r="M175" s="13">
        <v>23</v>
      </c>
      <c r="N175" s="14"/>
    </row>
    <row r="176" ht="18.95" customHeight="1" spans="1:14">
      <c r="A176" s="44"/>
      <c r="B176" s="44"/>
      <c r="C176" s="44"/>
      <c r="D176" s="44"/>
      <c r="E176" s="44"/>
      <c r="F176" s="44"/>
      <c r="G176" s="45"/>
      <c r="H176" s="15" t="s">
        <v>2227</v>
      </c>
      <c r="I176" s="33" t="s">
        <v>2228</v>
      </c>
      <c r="J176" s="416" t="s">
        <v>2228</v>
      </c>
      <c r="K176" s="33" t="s">
        <v>2229</v>
      </c>
      <c r="L176" s="13" t="s">
        <v>1456</v>
      </c>
      <c r="M176" s="13">
        <v>7</v>
      </c>
      <c r="N176" s="14"/>
    </row>
    <row r="177" ht="18.95" customHeight="1" spans="1:14">
      <c r="A177" s="44"/>
      <c r="B177" s="44"/>
      <c r="C177" s="44"/>
      <c r="D177" s="44"/>
      <c r="E177" s="44"/>
      <c r="F177" s="44"/>
      <c r="G177" s="45"/>
      <c r="H177" s="15" t="s">
        <v>1772</v>
      </c>
      <c r="I177" s="33" t="s">
        <v>2230</v>
      </c>
      <c r="J177" s="416" t="s">
        <v>2230</v>
      </c>
      <c r="K177" s="33" t="s">
        <v>1774</v>
      </c>
      <c r="L177" s="13" t="s">
        <v>1456</v>
      </c>
      <c r="M177" s="13">
        <v>0</v>
      </c>
      <c r="N177" s="14"/>
    </row>
    <row r="178" ht="18.95" customHeight="1" spans="1:14">
      <c r="A178" s="44"/>
      <c r="B178" s="44"/>
      <c r="C178" s="44"/>
      <c r="D178" s="44"/>
      <c r="E178" s="44"/>
      <c r="F178" s="44"/>
      <c r="G178" s="45"/>
      <c r="H178" s="15" t="s">
        <v>1522</v>
      </c>
      <c r="I178" s="33" t="s">
        <v>2231</v>
      </c>
      <c r="J178" s="416" t="s">
        <v>2231</v>
      </c>
      <c r="K178" s="33" t="s">
        <v>1524</v>
      </c>
      <c r="L178" s="13" t="s">
        <v>1456</v>
      </c>
      <c r="M178" s="13">
        <v>0</v>
      </c>
      <c r="N178" s="14"/>
    </row>
    <row r="179" ht="18.95" customHeight="1" spans="1:14">
      <c r="A179" s="44"/>
      <c r="B179" s="44"/>
      <c r="C179" s="44"/>
      <c r="D179" s="44"/>
      <c r="E179" s="44"/>
      <c r="F179" s="44"/>
      <c r="G179" s="45"/>
      <c r="H179" s="15" t="s">
        <v>2232</v>
      </c>
      <c r="I179" s="33" t="s">
        <v>2233</v>
      </c>
      <c r="J179" s="416" t="s">
        <v>2233</v>
      </c>
      <c r="K179" s="33" t="s">
        <v>2234</v>
      </c>
      <c r="L179" s="13" t="s">
        <v>1456</v>
      </c>
      <c r="M179" s="13">
        <v>0</v>
      </c>
      <c r="N179" s="14"/>
    </row>
    <row r="180" ht="18.95" customHeight="1" spans="1:14">
      <c r="A180" s="44"/>
      <c r="B180" s="44"/>
      <c r="C180" s="44"/>
      <c r="D180" s="44"/>
      <c r="E180" s="44"/>
      <c r="F180" s="44"/>
      <c r="G180" s="45"/>
      <c r="H180" s="15" t="s">
        <v>2235</v>
      </c>
      <c r="I180" s="33" t="s">
        <v>2236</v>
      </c>
      <c r="J180" s="416" t="s">
        <v>2236</v>
      </c>
      <c r="K180" s="33" t="s">
        <v>2237</v>
      </c>
      <c r="L180" s="13" t="s">
        <v>1456</v>
      </c>
      <c r="M180" s="13">
        <v>84</v>
      </c>
      <c r="N180" s="14"/>
    </row>
    <row r="181" ht="18.95" customHeight="1" spans="1:14">
      <c r="A181" s="44"/>
      <c r="B181" s="44"/>
      <c r="C181" s="44"/>
      <c r="D181" s="44"/>
      <c r="E181" s="44"/>
      <c r="F181" s="44"/>
      <c r="G181" s="45"/>
      <c r="H181" s="15" t="s">
        <v>1468</v>
      </c>
      <c r="I181" s="33" t="s">
        <v>2238</v>
      </c>
      <c r="J181" s="416" t="s">
        <v>2238</v>
      </c>
      <c r="K181" s="33" t="s">
        <v>1470</v>
      </c>
      <c r="L181" s="13" t="s">
        <v>1456</v>
      </c>
      <c r="M181" s="13">
        <v>43</v>
      </c>
      <c r="N181" s="14"/>
    </row>
    <row r="182" ht="18.95" customHeight="1" spans="1:14">
      <c r="A182" s="44"/>
      <c r="B182" s="44"/>
      <c r="C182" s="44"/>
      <c r="D182" s="44"/>
      <c r="E182" s="44"/>
      <c r="F182" s="44"/>
      <c r="G182" s="45"/>
      <c r="H182" s="15" t="s">
        <v>1474</v>
      </c>
      <c r="I182" s="33" t="s">
        <v>2239</v>
      </c>
      <c r="J182" s="416" t="s">
        <v>2239</v>
      </c>
      <c r="K182" s="33" t="s">
        <v>1476</v>
      </c>
      <c r="L182" s="13" t="s">
        <v>1456</v>
      </c>
      <c r="M182" s="13">
        <v>18</v>
      </c>
      <c r="N182" s="14"/>
    </row>
    <row r="183" ht="18.95" customHeight="1" spans="1:14">
      <c r="A183" s="44"/>
      <c r="B183" s="44"/>
      <c r="C183" s="44"/>
      <c r="D183" s="44"/>
      <c r="E183" s="44"/>
      <c r="F183" s="44"/>
      <c r="G183" s="45"/>
      <c r="H183" s="15" t="s">
        <v>1480</v>
      </c>
      <c r="I183" s="33" t="s">
        <v>2240</v>
      </c>
      <c r="J183" s="416" t="s">
        <v>2240</v>
      </c>
      <c r="K183" s="33" t="s">
        <v>1482</v>
      </c>
      <c r="L183" s="13" t="s">
        <v>1456</v>
      </c>
      <c r="M183" s="13">
        <v>0</v>
      </c>
      <c r="N183" s="14"/>
    </row>
    <row r="184" ht="18.95" customHeight="1" spans="1:14">
      <c r="A184" s="44"/>
      <c r="B184" s="44"/>
      <c r="C184" s="44"/>
      <c r="D184" s="44"/>
      <c r="E184" s="44"/>
      <c r="F184" s="44"/>
      <c r="G184" s="45"/>
      <c r="H184" s="15" t="s">
        <v>2241</v>
      </c>
      <c r="I184" s="33" t="s">
        <v>2242</v>
      </c>
      <c r="J184" s="416" t="s">
        <v>2242</v>
      </c>
      <c r="K184" s="33" t="s">
        <v>2243</v>
      </c>
      <c r="L184" s="13" t="s">
        <v>1456</v>
      </c>
      <c r="M184" s="13">
        <v>0</v>
      </c>
      <c r="N184" s="14"/>
    </row>
    <row r="185" ht="18.95" customHeight="1" spans="1:14">
      <c r="A185" s="44"/>
      <c r="B185" s="44"/>
      <c r="C185" s="44"/>
      <c r="D185" s="44"/>
      <c r="E185" s="44"/>
      <c r="F185" s="44"/>
      <c r="G185" s="45"/>
      <c r="H185" s="15" t="s">
        <v>2244</v>
      </c>
      <c r="I185" s="33" t="s">
        <v>2245</v>
      </c>
      <c r="J185" s="416" t="s">
        <v>2245</v>
      </c>
      <c r="K185" s="33" t="s">
        <v>2246</v>
      </c>
      <c r="L185" s="13" t="s">
        <v>1456</v>
      </c>
      <c r="M185" s="13">
        <v>0</v>
      </c>
      <c r="N185" s="14"/>
    </row>
    <row r="186" ht="18.95" customHeight="1" spans="1:14">
      <c r="A186" s="44"/>
      <c r="B186" s="44"/>
      <c r="C186" s="44"/>
      <c r="D186" s="44"/>
      <c r="E186" s="44"/>
      <c r="F186" s="44"/>
      <c r="G186" s="45"/>
      <c r="H186" s="15" t="s">
        <v>2247</v>
      </c>
      <c r="I186" s="33" t="s">
        <v>2248</v>
      </c>
      <c r="J186" s="416" t="s">
        <v>2248</v>
      </c>
      <c r="K186" s="33" t="s">
        <v>2249</v>
      </c>
      <c r="L186" s="13" t="s">
        <v>1456</v>
      </c>
      <c r="M186" s="13">
        <v>21</v>
      </c>
      <c r="N186" s="14"/>
    </row>
    <row r="187" ht="18.95" customHeight="1" spans="1:14">
      <c r="A187" s="44"/>
      <c r="B187" s="44"/>
      <c r="C187" s="44"/>
      <c r="D187" s="44"/>
      <c r="E187" s="44"/>
      <c r="F187" s="44"/>
      <c r="G187" s="45"/>
      <c r="H187" s="15" t="s">
        <v>2250</v>
      </c>
      <c r="I187" s="33" t="s">
        <v>2251</v>
      </c>
      <c r="J187" s="416" t="s">
        <v>2251</v>
      </c>
      <c r="K187" s="33" t="s">
        <v>2252</v>
      </c>
      <c r="L187" s="13" t="s">
        <v>1456</v>
      </c>
      <c r="M187" s="13">
        <v>0</v>
      </c>
      <c r="N187" s="14"/>
    </row>
    <row r="188" ht="18.95" customHeight="1" spans="1:14">
      <c r="A188" s="44"/>
      <c r="B188" s="44"/>
      <c r="C188" s="44"/>
      <c r="D188" s="44"/>
      <c r="E188" s="44"/>
      <c r="F188" s="44"/>
      <c r="G188" s="45"/>
      <c r="H188" s="15" t="s">
        <v>2253</v>
      </c>
      <c r="I188" s="33" t="s">
        <v>2254</v>
      </c>
      <c r="J188" s="416" t="s">
        <v>2254</v>
      </c>
      <c r="K188" s="33" t="s">
        <v>2255</v>
      </c>
      <c r="L188" s="13" t="s">
        <v>1456</v>
      </c>
      <c r="M188" s="13">
        <v>0</v>
      </c>
      <c r="N188" s="14"/>
    </row>
    <row r="189" ht="18.95" customHeight="1" spans="1:14">
      <c r="A189" s="44"/>
      <c r="B189" s="44"/>
      <c r="C189" s="44"/>
      <c r="D189" s="44"/>
      <c r="E189" s="44"/>
      <c r="F189" s="44"/>
      <c r="G189" s="45"/>
      <c r="H189" s="15" t="s">
        <v>2256</v>
      </c>
      <c r="I189" s="33" t="s">
        <v>2257</v>
      </c>
      <c r="J189" s="416" t="s">
        <v>2257</v>
      </c>
      <c r="K189" s="33" t="s">
        <v>2258</v>
      </c>
      <c r="L189" s="13" t="s">
        <v>1456</v>
      </c>
      <c r="M189" s="13">
        <v>0</v>
      </c>
      <c r="N189" s="14"/>
    </row>
    <row r="190" ht="18.95" customHeight="1" spans="1:14">
      <c r="A190" s="44"/>
      <c r="B190" s="44"/>
      <c r="C190" s="44"/>
      <c r="D190" s="44"/>
      <c r="E190" s="44"/>
      <c r="F190" s="44"/>
      <c r="G190" s="45"/>
      <c r="H190" s="15" t="s">
        <v>1772</v>
      </c>
      <c r="I190" s="33" t="s">
        <v>2259</v>
      </c>
      <c r="J190" s="416" t="s">
        <v>2259</v>
      </c>
      <c r="K190" s="33" t="s">
        <v>1774</v>
      </c>
      <c r="L190" s="13" t="s">
        <v>1456</v>
      </c>
      <c r="M190" s="13">
        <v>0</v>
      </c>
      <c r="N190" s="14"/>
    </row>
    <row r="191" ht="18.95" customHeight="1" spans="1:14">
      <c r="A191" s="44"/>
      <c r="B191" s="44"/>
      <c r="C191" s="44"/>
      <c r="D191" s="44"/>
      <c r="E191" s="44"/>
      <c r="F191" s="44"/>
      <c r="G191" s="45"/>
      <c r="H191" s="15" t="s">
        <v>1522</v>
      </c>
      <c r="I191" s="33" t="s">
        <v>2260</v>
      </c>
      <c r="J191" s="416" t="s">
        <v>2260</v>
      </c>
      <c r="K191" s="33" t="s">
        <v>1524</v>
      </c>
      <c r="L191" s="13" t="s">
        <v>1456</v>
      </c>
      <c r="M191" s="13">
        <v>0</v>
      </c>
      <c r="N191" s="14"/>
    </row>
    <row r="192" ht="18.95" customHeight="1" spans="1:14">
      <c r="A192" s="44"/>
      <c r="B192" s="44"/>
      <c r="C192" s="44"/>
      <c r="D192" s="44"/>
      <c r="E192" s="44"/>
      <c r="F192" s="44"/>
      <c r="G192" s="45"/>
      <c r="H192" s="15" t="s">
        <v>2261</v>
      </c>
      <c r="I192" s="33" t="s">
        <v>2262</v>
      </c>
      <c r="J192" s="416" t="s">
        <v>2262</v>
      </c>
      <c r="K192" s="33" t="s">
        <v>2263</v>
      </c>
      <c r="L192" s="13" t="s">
        <v>1456</v>
      </c>
      <c r="M192" s="13">
        <v>2</v>
      </c>
      <c r="N192" s="14"/>
    </row>
    <row r="193" ht="18.95" customHeight="1" spans="1:14">
      <c r="A193" s="44"/>
      <c r="B193" s="44"/>
      <c r="C193" s="44"/>
      <c r="D193" s="44"/>
      <c r="E193" s="44"/>
      <c r="F193" s="44"/>
      <c r="G193" s="45"/>
      <c r="H193" s="15" t="s">
        <v>2264</v>
      </c>
      <c r="I193" s="33" t="s">
        <v>2265</v>
      </c>
      <c r="J193" s="416" t="s">
        <v>2265</v>
      </c>
      <c r="K193" s="33" t="s">
        <v>2266</v>
      </c>
      <c r="L193" s="13" t="s">
        <v>1456</v>
      </c>
      <c r="M193" s="13">
        <v>1058</v>
      </c>
      <c r="N193" s="14"/>
    </row>
    <row r="194" ht="18.95" customHeight="1" spans="1:14">
      <c r="A194" s="44"/>
      <c r="B194" s="44"/>
      <c r="C194" s="44"/>
      <c r="D194" s="44"/>
      <c r="E194" s="44"/>
      <c r="F194" s="44"/>
      <c r="G194" s="45"/>
      <c r="H194" s="15" t="s">
        <v>1468</v>
      </c>
      <c r="I194" s="33" t="s">
        <v>2267</v>
      </c>
      <c r="J194" s="416" t="s">
        <v>2267</v>
      </c>
      <c r="K194" s="33" t="s">
        <v>1470</v>
      </c>
      <c r="L194" s="13" t="s">
        <v>1456</v>
      </c>
      <c r="M194" s="13">
        <v>97</v>
      </c>
      <c r="N194" s="14"/>
    </row>
    <row r="195" ht="18.95" customHeight="1" spans="1:14">
      <c r="A195" s="44"/>
      <c r="B195" s="44"/>
      <c r="C195" s="44"/>
      <c r="D195" s="44"/>
      <c r="E195" s="44"/>
      <c r="F195" s="44"/>
      <c r="G195" s="45"/>
      <c r="H195" s="15" t="s">
        <v>1474</v>
      </c>
      <c r="I195" s="33" t="s">
        <v>2268</v>
      </c>
      <c r="J195" s="416" t="s">
        <v>2268</v>
      </c>
      <c r="K195" s="33" t="s">
        <v>1476</v>
      </c>
      <c r="L195" s="13" t="s">
        <v>1456</v>
      </c>
      <c r="M195" s="13">
        <v>78</v>
      </c>
      <c r="N195" s="14"/>
    </row>
    <row r="196" ht="18.95" customHeight="1" spans="1:14">
      <c r="A196" s="44"/>
      <c r="B196" s="44"/>
      <c r="C196" s="44"/>
      <c r="D196" s="44"/>
      <c r="E196" s="44"/>
      <c r="F196" s="44"/>
      <c r="G196" s="45"/>
      <c r="H196" s="15" t="s">
        <v>1480</v>
      </c>
      <c r="I196" s="33" t="s">
        <v>2269</v>
      </c>
      <c r="J196" s="416" t="s">
        <v>2269</v>
      </c>
      <c r="K196" s="33" t="s">
        <v>1482</v>
      </c>
      <c r="L196" s="13" t="s">
        <v>1456</v>
      </c>
      <c r="M196" s="13">
        <v>0</v>
      </c>
      <c r="N196" s="14"/>
    </row>
    <row r="197" ht="18.95" customHeight="1" spans="1:14">
      <c r="A197" s="44"/>
      <c r="B197" s="44"/>
      <c r="C197" s="44"/>
      <c r="D197" s="44"/>
      <c r="E197" s="44"/>
      <c r="F197" s="44"/>
      <c r="G197" s="45"/>
      <c r="H197" s="15" t="s">
        <v>2270</v>
      </c>
      <c r="I197" s="33" t="s">
        <v>2271</v>
      </c>
      <c r="J197" s="416" t="s">
        <v>2271</v>
      </c>
      <c r="K197" s="33" t="s">
        <v>2272</v>
      </c>
      <c r="L197" s="13" t="s">
        <v>1456</v>
      </c>
      <c r="M197" s="13">
        <v>483</v>
      </c>
      <c r="N197" s="14"/>
    </row>
    <row r="198" ht="18.95" customHeight="1" spans="1:14">
      <c r="A198" s="44"/>
      <c r="B198" s="44"/>
      <c r="C198" s="44"/>
      <c r="D198" s="44"/>
      <c r="E198" s="44"/>
      <c r="F198" s="44"/>
      <c r="G198" s="45"/>
      <c r="H198" s="15" t="s">
        <v>1522</v>
      </c>
      <c r="I198" s="33" t="s">
        <v>2273</v>
      </c>
      <c r="J198" s="416" t="s">
        <v>2273</v>
      </c>
      <c r="K198" s="33" t="s">
        <v>1524</v>
      </c>
      <c r="L198" s="13" t="s">
        <v>1456</v>
      </c>
      <c r="M198" s="13">
        <v>0</v>
      </c>
      <c r="N198" s="14"/>
    </row>
    <row r="199" ht="18.95" customHeight="1" spans="1:14">
      <c r="A199" s="44"/>
      <c r="B199" s="44"/>
      <c r="C199" s="44"/>
      <c r="D199" s="44"/>
      <c r="E199" s="44"/>
      <c r="F199" s="44"/>
      <c r="G199" s="45"/>
      <c r="H199" s="15" t="s">
        <v>2274</v>
      </c>
      <c r="I199" s="33" t="s">
        <v>2275</v>
      </c>
      <c r="J199" s="416" t="s">
        <v>2275</v>
      </c>
      <c r="K199" s="33" t="s">
        <v>2276</v>
      </c>
      <c r="L199" s="13" t="s">
        <v>1456</v>
      </c>
      <c r="M199" s="13">
        <v>400</v>
      </c>
      <c r="N199" s="14"/>
    </row>
    <row r="200" ht="18.95" customHeight="1" spans="1:14">
      <c r="A200" s="44"/>
      <c r="B200" s="44"/>
      <c r="C200" s="44"/>
      <c r="D200" s="44"/>
      <c r="E200" s="44"/>
      <c r="F200" s="44"/>
      <c r="G200" s="45"/>
      <c r="H200" s="15" t="s">
        <v>2277</v>
      </c>
      <c r="I200" s="33" t="s">
        <v>2278</v>
      </c>
      <c r="J200" s="416" t="s">
        <v>2278</v>
      </c>
      <c r="K200" s="33" t="s">
        <v>2279</v>
      </c>
      <c r="L200" s="13" t="s">
        <v>1456</v>
      </c>
      <c r="M200" s="13">
        <v>92</v>
      </c>
      <c r="N200" s="14"/>
    </row>
    <row r="201" ht="18.95" customHeight="1" spans="1:14">
      <c r="A201" s="44"/>
      <c r="B201" s="44"/>
      <c r="C201" s="44"/>
      <c r="D201" s="44"/>
      <c r="E201" s="44"/>
      <c r="F201" s="44"/>
      <c r="G201" s="45"/>
      <c r="H201" s="15" t="s">
        <v>1468</v>
      </c>
      <c r="I201" s="33" t="s">
        <v>2280</v>
      </c>
      <c r="J201" s="416" t="s">
        <v>2280</v>
      </c>
      <c r="K201" s="33" t="s">
        <v>1470</v>
      </c>
      <c r="L201" s="13" t="s">
        <v>1456</v>
      </c>
      <c r="M201" s="13">
        <v>0</v>
      </c>
      <c r="N201" s="14"/>
    </row>
    <row r="202" ht="18.95" customHeight="1" spans="1:14">
      <c r="A202" s="44"/>
      <c r="B202" s="44"/>
      <c r="C202" s="44"/>
      <c r="D202" s="44"/>
      <c r="E202" s="44"/>
      <c r="F202" s="44"/>
      <c r="G202" s="45"/>
      <c r="H202" s="15" t="s">
        <v>1474</v>
      </c>
      <c r="I202" s="33" t="s">
        <v>2281</v>
      </c>
      <c r="J202" s="416" t="s">
        <v>2281</v>
      </c>
      <c r="K202" s="33" t="s">
        <v>1476</v>
      </c>
      <c r="L202" s="13" t="s">
        <v>1456</v>
      </c>
      <c r="M202" s="13">
        <v>5</v>
      </c>
      <c r="N202" s="14"/>
    </row>
    <row r="203" ht="18.95" customHeight="1" spans="1:14">
      <c r="A203" s="44"/>
      <c r="B203" s="44"/>
      <c r="C203" s="44"/>
      <c r="D203" s="44"/>
      <c r="E203" s="44"/>
      <c r="F203" s="44"/>
      <c r="G203" s="45"/>
      <c r="H203" s="15" t="s">
        <v>1480</v>
      </c>
      <c r="I203" s="33" t="s">
        <v>2282</v>
      </c>
      <c r="J203" s="416" t="s">
        <v>2282</v>
      </c>
      <c r="K203" s="33" t="s">
        <v>1482</v>
      </c>
      <c r="L203" s="13" t="s">
        <v>1456</v>
      </c>
      <c r="M203" s="13">
        <v>0</v>
      </c>
      <c r="N203" s="14"/>
    </row>
    <row r="204" ht="18.95" customHeight="1" spans="1:14">
      <c r="A204" s="44"/>
      <c r="B204" s="44"/>
      <c r="C204" s="44"/>
      <c r="D204" s="44"/>
      <c r="E204" s="44"/>
      <c r="F204" s="44"/>
      <c r="G204" s="45"/>
      <c r="H204" s="15" t="s">
        <v>2283</v>
      </c>
      <c r="I204" s="33" t="s">
        <v>2284</v>
      </c>
      <c r="J204" s="416" t="s">
        <v>2284</v>
      </c>
      <c r="K204" s="33" t="s">
        <v>2285</v>
      </c>
      <c r="L204" s="13" t="s">
        <v>1456</v>
      </c>
      <c r="M204" s="13">
        <v>67</v>
      </c>
      <c r="N204" s="14"/>
    </row>
    <row r="205" ht="18.95" customHeight="1" spans="1:14">
      <c r="A205" s="44"/>
      <c r="B205" s="44"/>
      <c r="C205" s="44"/>
      <c r="D205" s="44"/>
      <c r="E205" s="44"/>
      <c r="F205" s="44"/>
      <c r="G205" s="45"/>
      <c r="H205" s="15" t="s">
        <v>1522</v>
      </c>
      <c r="I205" s="33" t="s">
        <v>2286</v>
      </c>
      <c r="J205" s="416" t="s">
        <v>2286</v>
      </c>
      <c r="K205" s="33" t="s">
        <v>1524</v>
      </c>
      <c r="L205" s="13" t="s">
        <v>1456</v>
      </c>
      <c r="M205" s="13">
        <v>0</v>
      </c>
      <c r="N205" s="14"/>
    </row>
    <row r="206" ht="18.95" customHeight="1" spans="1:14">
      <c r="A206" s="44"/>
      <c r="B206" s="44"/>
      <c r="C206" s="44"/>
      <c r="D206" s="44"/>
      <c r="E206" s="44"/>
      <c r="F206" s="44"/>
      <c r="G206" s="45"/>
      <c r="H206" s="15" t="s">
        <v>2287</v>
      </c>
      <c r="I206" s="33" t="s">
        <v>2288</v>
      </c>
      <c r="J206" s="416" t="s">
        <v>2288</v>
      </c>
      <c r="K206" s="33" t="s">
        <v>2289</v>
      </c>
      <c r="L206" s="13" t="s">
        <v>1456</v>
      </c>
      <c r="M206" s="13">
        <v>20</v>
      </c>
      <c r="N206" s="14"/>
    </row>
    <row r="207" ht="18.95" customHeight="1" spans="1:14">
      <c r="A207" s="44"/>
      <c r="B207" s="44"/>
      <c r="C207" s="44"/>
      <c r="D207" s="44"/>
      <c r="E207" s="44"/>
      <c r="F207" s="44"/>
      <c r="G207" s="45"/>
      <c r="H207" s="15" t="s">
        <v>2290</v>
      </c>
      <c r="I207" s="33" t="s">
        <v>2291</v>
      </c>
      <c r="J207" s="416" t="s">
        <v>2291</v>
      </c>
      <c r="K207" s="33" t="s">
        <v>2292</v>
      </c>
      <c r="L207" s="13" t="s">
        <v>1456</v>
      </c>
      <c r="M207" s="13">
        <v>0</v>
      </c>
      <c r="N207" s="14"/>
    </row>
    <row r="208" ht="18.95" customHeight="1" spans="1:14">
      <c r="A208" s="44"/>
      <c r="B208" s="44"/>
      <c r="C208" s="44"/>
      <c r="D208" s="44"/>
      <c r="E208" s="44"/>
      <c r="F208" s="44"/>
      <c r="G208" s="45"/>
      <c r="H208" s="15" t="s">
        <v>1468</v>
      </c>
      <c r="I208" s="33" t="s">
        <v>2293</v>
      </c>
      <c r="J208" s="416" t="s">
        <v>2293</v>
      </c>
      <c r="K208" s="33" t="s">
        <v>1470</v>
      </c>
      <c r="L208" s="13" t="s">
        <v>1456</v>
      </c>
      <c r="M208" s="13">
        <v>0</v>
      </c>
      <c r="N208" s="14"/>
    </row>
    <row r="209" ht="18.95" customHeight="1" spans="1:14">
      <c r="A209" s="44"/>
      <c r="B209" s="44"/>
      <c r="C209" s="44"/>
      <c r="D209" s="44"/>
      <c r="E209" s="44"/>
      <c r="F209" s="44"/>
      <c r="G209" s="45"/>
      <c r="H209" s="15" t="s">
        <v>1474</v>
      </c>
      <c r="I209" s="33" t="s">
        <v>2294</v>
      </c>
      <c r="J209" s="416" t="s">
        <v>2294</v>
      </c>
      <c r="K209" s="33" t="s">
        <v>1476</v>
      </c>
      <c r="L209" s="13" t="s">
        <v>1456</v>
      </c>
      <c r="M209" s="13">
        <v>0</v>
      </c>
      <c r="N209" s="14"/>
    </row>
    <row r="210" ht="18.95" customHeight="1" spans="1:14">
      <c r="A210" s="44"/>
      <c r="B210" s="44"/>
      <c r="C210" s="44"/>
      <c r="D210" s="44"/>
      <c r="E210" s="44"/>
      <c r="F210" s="44"/>
      <c r="G210" s="45"/>
      <c r="H210" s="15" t="s">
        <v>1480</v>
      </c>
      <c r="I210" s="33" t="s">
        <v>2295</v>
      </c>
      <c r="J210" s="416" t="s">
        <v>2295</v>
      </c>
      <c r="K210" s="33" t="s">
        <v>1482</v>
      </c>
      <c r="L210" s="13" t="s">
        <v>1456</v>
      </c>
      <c r="M210" s="13">
        <v>0</v>
      </c>
      <c r="N210" s="14"/>
    </row>
    <row r="211" ht="18.95" customHeight="1" spans="1:14">
      <c r="A211" s="44"/>
      <c r="B211" s="44"/>
      <c r="C211" s="44"/>
      <c r="D211" s="44"/>
      <c r="E211" s="44"/>
      <c r="F211" s="44"/>
      <c r="G211" s="45"/>
      <c r="H211" s="15" t="s">
        <v>2296</v>
      </c>
      <c r="I211" s="33" t="s">
        <v>2297</v>
      </c>
      <c r="J211" s="416" t="s">
        <v>2297</v>
      </c>
      <c r="K211" s="33" t="s">
        <v>2298</v>
      </c>
      <c r="L211" s="13" t="s">
        <v>1456</v>
      </c>
      <c r="M211" s="13">
        <v>0</v>
      </c>
      <c r="N211" s="14"/>
    </row>
    <row r="212" ht="18.95" customHeight="1" spans="1:14">
      <c r="A212" s="44"/>
      <c r="B212" s="44"/>
      <c r="C212" s="44"/>
      <c r="D212" s="44"/>
      <c r="E212" s="44"/>
      <c r="F212" s="44"/>
      <c r="G212" s="45"/>
      <c r="H212" s="15" t="s">
        <v>2299</v>
      </c>
      <c r="I212" s="33" t="s">
        <v>2300</v>
      </c>
      <c r="J212" s="416" t="s">
        <v>2300</v>
      </c>
      <c r="K212" s="33" t="s">
        <v>2301</v>
      </c>
      <c r="L212" s="13" t="s">
        <v>1456</v>
      </c>
      <c r="M212" s="13">
        <v>0</v>
      </c>
      <c r="N212" s="14"/>
    </row>
    <row r="213" ht="18.95" customHeight="1" spans="1:14">
      <c r="A213" s="44"/>
      <c r="B213" s="44"/>
      <c r="C213" s="44"/>
      <c r="D213" s="44"/>
      <c r="E213" s="44"/>
      <c r="F213" s="44"/>
      <c r="G213" s="45"/>
      <c r="H213" s="15" t="s">
        <v>2302</v>
      </c>
      <c r="I213" s="33" t="s">
        <v>2303</v>
      </c>
      <c r="J213" s="416" t="s">
        <v>2303</v>
      </c>
      <c r="K213" s="33" t="s">
        <v>2304</v>
      </c>
      <c r="L213" s="13" t="s">
        <v>1456</v>
      </c>
      <c r="M213" s="13">
        <v>0</v>
      </c>
      <c r="N213" s="14"/>
    </row>
    <row r="214" ht="18.95" customHeight="1" spans="1:14">
      <c r="A214" s="44"/>
      <c r="B214" s="44"/>
      <c r="C214" s="44"/>
      <c r="D214" s="44"/>
      <c r="E214" s="44"/>
      <c r="F214" s="44"/>
      <c r="G214" s="45"/>
      <c r="H214" s="15" t="s">
        <v>1522</v>
      </c>
      <c r="I214" s="33" t="s">
        <v>2305</v>
      </c>
      <c r="J214" s="416" t="s">
        <v>2305</v>
      </c>
      <c r="K214" s="33" t="s">
        <v>1524</v>
      </c>
      <c r="L214" s="13" t="s">
        <v>1456</v>
      </c>
      <c r="M214" s="13">
        <v>0</v>
      </c>
      <c r="N214" s="14"/>
    </row>
    <row r="215" ht="18.95" customHeight="1" spans="1:14">
      <c r="A215" s="44"/>
      <c r="B215" s="44"/>
      <c r="C215" s="44"/>
      <c r="D215" s="44"/>
      <c r="E215" s="44"/>
      <c r="F215" s="44"/>
      <c r="G215" s="45"/>
      <c r="H215" s="15" t="s">
        <v>2306</v>
      </c>
      <c r="I215" s="33" t="s">
        <v>2307</v>
      </c>
      <c r="J215" s="416" t="s">
        <v>2307</v>
      </c>
      <c r="K215" s="33" t="s">
        <v>2308</v>
      </c>
      <c r="L215" s="13" t="s">
        <v>1456</v>
      </c>
      <c r="M215" s="13">
        <v>0</v>
      </c>
      <c r="N215" s="14"/>
    </row>
    <row r="216" ht="18.95" customHeight="1" spans="1:14">
      <c r="A216" s="44"/>
      <c r="B216" s="44"/>
      <c r="C216" s="44"/>
      <c r="D216" s="44"/>
      <c r="E216" s="44"/>
      <c r="F216" s="44"/>
      <c r="G216" s="45"/>
      <c r="H216" s="15" t="s">
        <v>2309</v>
      </c>
      <c r="I216" s="33" t="s">
        <v>2310</v>
      </c>
      <c r="J216" s="416" t="s">
        <v>2310</v>
      </c>
      <c r="K216" s="33" t="s">
        <v>2311</v>
      </c>
      <c r="L216" s="13" t="s">
        <v>1456</v>
      </c>
      <c r="M216" s="13">
        <v>319</v>
      </c>
      <c r="N216" s="14"/>
    </row>
    <row r="217" ht="18.95" customHeight="1" spans="1:14">
      <c r="A217" s="44"/>
      <c r="B217" s="44"/>
      <c r="C217" s="44"/>
      <c r="D217" s="44"/>
      <c r="E217" s="44"/>
      <c r="F217" s="44"/>
      <c r="G217" s="45"/>
      <c r="H217" s="15" t="s">
        <v>1468</v>
      </c>
      <c r="I217" s="33" t="s">
        <v>2312</v>
      </c>
      <c r="J217" s="416" t="s">
        <v>2312</v>
      </c>
      <c r="K217" s="33" t="s">
        <v>1470</v>
      </c>
      <c r="L217" s="13" t="s">
        <v>1456</v>
      </c>
      <c r="M217" s="13">
        <v>32</v>
      </c>
      <c r="N217" s="14"/>
    </row>
    <row r="218" ht="18.95" customHeight="1" spans="1:14">
      <c r="A218" s="44"/>
      <c r="B218" s="44"/>
      <c r="C218" s="44"/>
      <c r="D218" s="44"/>
      <c r="E218" s="44"/>
      <c r="F218" s="44"/>
      <c r="G218" s="45"/>
      <c r="H218" s="15" t="s">
        <v>1474</v>
      </c>
      <c r="I218" s="33" t="s">
        <v>2313</v>
      </c>
      <c r="J218" s="416" t="s">
        <v>2313</v>
      </c>
      <c r="K218" s="33" t="s">
        <v>1476</v>
      </c>
      <c r="L218" s="13" t="s">
        <v>1456</v>
      </c>
      <c r="M218" s="13">
        <v>1</v>
      </c>
      <c r="N218" s="14"/>
    </row>
    <row r="219" ht="18.95" customHeight="1" spans="1:14">
      <c r="A219" s="44"/>
      <c r="B219" s="44"/>
      <c r="C219" s="44"/>
      <c r="D219" s="44"/>
      <c r="E219" s="44"/>
      <c r="F219" s="44"/>
      <c r="G219" s="45"/>
      <c r="H219" s="15" t="s">
        <v>1480</v>
      </c>
      <c r="I219" s="33" t="s">
        <v>2314</v>
      </c>
      <c r="J219" s="416" t="s">
        <v>2314</v>
      </c>
      <c r="K219" s="33" t="s">
        <v>1482</v>
      </c>
      <c r="L219" s="13" t="s">
        <v>1456</v>
      </c>
      <c r="M219" s="13">
        <v>0</v>
      </c>
      <c r="N219" s="14"/>
    </row>
    <row r="220" ht="18.95" customHeight="1" spans="1:14">
      <c r="A220" s="44"/>
      <c r="B220" s="44"/>
      <c r="C220" s="44"/>
      <c r="D220" s="44"/>
      <c r="E220" s="44"/>
      <c r="F220" s="44"/>
      <c r="G220" s="45"/>
      <c r="H220" s="15" t="s">
        <v>2315</v>
      </c>
      <c r="I220" s="33" t="s">
        <v>2316</v>
      </c>
      <c r="J220" s="416" t="s">
        <v>2316</v>
      </c>
      <c r="K220" s="33" t="s">
        <v>2317</v>
      </c>
      <c r="L220" s="13" t="s">
        <v>1456</v>
      </c>
      <c r="M220" s="13">
        <v>286</v>
      </c>
      <c r="N220" s="14"/>
    </row>
    <row r="221" ht="18.95" customHeight="1" spans="1:14">
      <c r="A221" s="44"/>
      <c r="B221" s="44"/>
      <c r="C221" s="44"/>
      <c r="D221" s="44"/>
      <c r="E221" s="44"/>
      <c r="F221" s="44"/>
      <c r="G221" s="45"/>
      <c r="H221" s="15" t="s">
        <v>2318</v>
      </c>
      <c r="I221" s="33" t="s">
        <v>2319</v>
      </c>
      <c r="J221" s="416" t="s">
        <v>2319</v>
      </c>
      <c r="K221" s="33" t="s">
        <v>2320</v>
      </c>
      <c r="L221" s="13" t="s">
        <v>1456</v>
      </c>
      <c r="M221" s="13">
        <v>0</v>
      </c>
      <c r="N221" s="14"/>
    </row>
    <row r="222" ht="18.95" customHeight="1" spans="1:14">
      <c r="A222" s="44"/>
      <c r="B222" s="44"/>
      <c r="C222" s="44"/>
      <c r="D222" s="44"/>
      <c r="E222" s="44"/>
      <c r="F222" s="44"/>
      <c r="G222" s="45"/>
      <c r="H222" s="15" t="s">
        <v>2321</v>
      </c>
      <c r="I222" s="33" t="s">
        <v>2322</v>
      </c>
      <c r="J222" s="416" t="s">
        <v>2322</v>
      </c>
      <c r="K222" s="33" t="s">
        <v>2323</v>
      </c>
      <c r="L222" s="13" t="s">
        <v>1456</v>
      </c>
      <c r="M222" s="13">
        <v>59</v>
      </c>
      <c r="N222" s="14"/>
    </row>
    <row r="223" ht="18.95" customHeight="1" spans="1:14">
      <c r="A223" s="44"/>
      <c r="B223" s="44"/>
      <c r="C223" s="44"/>
      <c r="D223" s="44"/>
      <c r="E223" s="44"/>
      <c r="F223" s="44"/>
      <c r="G223" s="45"/>
      <c r="H223" s="15" t="s">
        <v>1468</v>
      </c>
      <c r="I223" s="33" t="s">
        <v>2324</v>
      </c>
      <c r="J223" s="416" t="s">
        <v>2324</v>
      </c>
      <c r="K223" s="33" t="s">
        <v>1470</v>
      </c>
      <c r="L223" s="13" t="s">
        <v>1456</v>
      </c>
      <c r="M223" s="13">
        <v>53</v>
      </c>
      <c r="N223" s="14"/>
    </row>
    <row r="224" ht="18.95" customHeight="1" spans="1:14">
      <c r="A224" s="44"/>
      <c r="B224" s="44"/>
      <c r="C224" s="44"/>
      <c r="D224" s="44"/>
      <c r="E224" s="44"/>
      <c r="F224" s="44"/>
      <c r="G224" s="45"/>
      <c r="H224" s="15" t="s">
        <v>1474</v>
      </c>
      <c r="I224" s="33" t="s">
        <v>2325</v>
      </c>
      <c r="J224" s="416" t="s">
        <v>2325</v>
      </c>
      <c r="K224" s="33" t="s">
        <v>1476</v>
      </c>
      <c r="L224" s="13" t="s">
        <v>1456</v>
      </c>
      <c r="M224" s="13">
        <v>6</v>
      </c>
      <c r="N224" s="14"/>
    </row>
    <row r="225" s="2" customFormat="1" ht="18.95" customHeight="1" spans="1:14">
      <c r="A225" s="44"/>
      <c r="B225" s="44"/>
      <c r="C225" s="44"/>
      <c r="D225" s="44"/>
      <c r="E225" s="44"/>
      <c r="F225" s="44"/>
      <c r="G225" s="45"/>
      <c r="H225" s="15" t="s">
        <v>1480</v>
      </c>
      <c r="I225" s="33" t="s">
        <v>2326</v>
      </c>
      <c r="J225" s="416" t="s">
        <v>2326</v>
      </c>
      <c r="K225" s="33" t="s">
        <v>1482</v>
      </c>
      <c r="L225" s="13" t="s">
        <v>1456</v>
      </c>
      <c r="M225" s="13">
        <v>0</v>
      </c>
      <c r="N225" s="14"/>
    </row>
    <row r="226" ht="18.95" customHeight="1" spans="1:14">
      <c r="A226" s="44"/>
      <c r="B226" s="44"/>
      <c r="C226" s="44"/>
      <c r="D226" s="44"/>
      <c r="E226" s="44"/>
      <c r="F226" s="44"/>
      <c r="G226" s="45"/>
      <c r="H226" s="15" t="s">
        <v>1561</v>
      </c>
      <c r="I226" s="33" t="s">
        <v>2327</v>
      </c>
      <c r="J226" s="416" t="s">
        <v>2327</v>
      </c>
      <c r="K226" s="33" t="s">
        <v>1563</v>
      </c>
      <c r="L226" s="13" t="s">
        <v>1456</v>
      </c>
      <c r="M226" s="13">
        <v>0</v>
      </c>
      <c r="N226" s="14"/>
    </row>
    <row r="227" ht="18.95" customHeight="1" spans="1:14">
      <c r="A227" s="44"/>
      <c r="B227" s="44"/>
      <c r="C227" s="44"/>
      <c r="D227" s="44"/>
      <c r="E227" s="44"/>
      <c r="F227" s="44"/>
      <c r="G227" s="45"/>
      <c r="H227" s="15" t="s">
        <v>1522</v>
      </c>
      <c r="I227" s="33" t="s">
        <v>2328</v>
      </c>
      <c r="J227" s="416" t="s">
        <v>2328</v>
      </c>
      <c r="K227" s="33" t="s">
        <v>1524</v>
      </c>
      <c r="L227" s="13" t="s">
        <v>1456</v>
      </c>
      <c r="M227" s="13">
        <v>0</v>
      </c>
      <c r="N227" s="14"/>
    </row>
    <row r="228" ht="18.95" customHeight="1" spans="1:14">
      <c r="A228" s="44"/>
      <c r="B228" s="44"/>
      <c r="C228" s="44"/>
      <c r="D228" s="44"/>
      <c r="E228" s="44"/>
      <c r="F228" s="44"/>
      <c r="G228" s="45"/>
      <c r="H228" s="15" t="s">
        <v>2329</v>
      </c>
      <c r="I228" s="33" t="s">
        <v>2330</v>
      </c>
      <c r="J228" s="416" t="s">
        <v>2330</v>
      </c>
      <c r="K228" s="33" t="s">
        <v>2331</v>
      </c>
      <c r="L228" s="13" t="s">
        <v>1456</v>
      </c>
      <c r="M228" s="13">
        <v>0</v>
      </c>
      <c r="N228" s="14"/>
    </row>
    <row r="229" ht="18.95" customHeight="1" spans="1:14">
      <c r="A229" s="44"/>
      <c r="B229" s="44"/>
      <c r="C229" s="44"/>
      <c r="D229" s="44"/>
      <c r="E229" s="44"/>
      <c r="F229" s="44"/>
      <c r="G229" s="45"/>
      <c r="H229" s="15" t="s">
        <v>2332</v>
      </c>
      <c r="I229" s="33" t="s">
        <v>2333</v>
      </c>
      <c r="J229" s="416" t="s">
        <v>2333</v>
      </c>
      <c r="K229" s="33" t="s">
        <v>2334</v>
      </c>
      <c r="L229" s="13" t="s">
        <v>1456</v>
      </c>
      <c r="M229" s="13">
        <v>375</v>
      </c>
      <c r="N229" s="14"/>
    </row>
    <row r="230" ht="18.95" customHeight="1" spans="1:14">
      <c r="A230" s="44"/>
      <c r="B230" s="44"/>
      <c r="C230" s="44"/>
      <c r="D230" s="44"/>
      <c r="E230" s="44"/>
      <c r="F230" s="44"/>
      <c r="G230" s="45"/>
      <c r="H230" s="15" t="s">
        <v>1468</v>
      </c>
      <c r="I230" s="33" t="s">
        <v>2335</v>
      </c>
      <c r="J230" s="416" t="s">
        <v>2335</v>
      </c>
      <c r="K230" s="33" t="s">
        <v>1470</v>
      </c>
      <c r="L230" s="13" t="s">
        <v>1456</v>
      </c>
      <c r="M230" s="13">
        <v>293</v>
      </c>
      <c r="N230" s="14"/>
    </row>
    <row r="231" ht="18.95" customHeight="1" spans="1:14">
      <c r="A231" s="44"/>
      <c r="B231" s="44"/>
      <c r="C231" s="44"/>
      <c r="D231" s="44"/>
      <c r="E231" s="44"/>
      <c r="F231" s="44"/>
      <c r="G231" s="45"/>
      <c r="H231" s="15" t="s">
        <v>1474</v>
      </c>
      <c r="I231" s="33" t="s">
        <v>2336</v>
      </c>
      <c r="J231" s="416" t="s">
        <v>2336</v>
      </c>
      <c r="K231" s="33" t="s">
        <v>1476</v>
      </c>
      <c r="L231" s="13" t="s">
        <v>1456</v>
      </c>
      <c r="M231" s="13">
        <v>61</v>
      </c>
      <c r="N231" s="14"/>
    </row>
    <row r="232" ht="18.95" customHeight="1" spans="1:14">
      <c r="A232" s="44"/>
      <c r="B232" s="44"/>
      <c r="C232" s="44"/>
      <c r="D232" s="44"/>
      <c r="E232" s="44"/>
      <c r="F232" s="44"/>
      <c r="G232" s="45"/>
      <c r="H232" s="15" t="s">
        <v>1480</v>
      </c>
      <c r="I232" s="33" t="s">
        <v>2337</v>
      </c>
      <c r="J232" s="416" t="s">
        <v>2337</v>
      </c>
      <c r="K232" s="33" t="s">
        <v>1482</v>
      </c>
      <c r="L232" s="13" t="s">
        <v>1456</v>
      </c>
      <c r="M232" s="13">
        <v>0</v>
      </c>
      <c r="N232" s="14"/>
    </row>
    <row r="233" ht="18.95" customHeight="1" spans="1:14">
      <c r="A233" s="44"/>
      <c r="B233" s="44"/>
      <c r="C233" s="44"/>
      <c r="D233" s="44"/>
      <c r="E233" s="44"/>
      <c r="F233" s="44"/>
      <c r="G233" s="45"/>
      <c r="H233" s="15" t="s">
        <v>2338</v>
      </c>
      <c r="I233" s="33" t="s">
        <v>2339</v>
      </c>
      <c r="J233" s="416" t="s">
        <v>2339</v>
      </c>
      <c r="K233" s="33" t="s">
        <v>2340</v>
      </c>
      <c r="L233" s="13" t="s">
        <v>1456</v>
      </c>
      <c r="M233" s="13">
        <v>0</v>
      </c>
      <c r="N233" s="14"/>
    </row>
    <row r="234" ht="18.95" customHeight="1" spans="1:14">
      <c r="A234" s="44"/>
      <c r="B234" s="44"/>
      <c r="C234" s="44"/>
      <c r="D234" s="44"/>
      <c r="E234" s="44"/>
      <c r="F234" s="44"/>
      <c r="G234" s="45"/>
      <c r="H234" s="15" t="s">
        <v>2341</v>
      </c>
      <c r="I234" s="33" t="s">
        <v>2342</v>
      </c>
      <c r="J234" s="416" t="s">
        <v>2342</v>
      </c>
      <c r="K234" s="33" t="s">
        <v>2343</v>
      </c>
      <c r="L234" s="13" t="s">
        <v>1456</v>
      </c>
      <c r="M234" s="13">
        <v>0</v>
      </c>
      <c r="N234" s="14"/>
    </row>
    <row r="235" ht="18.95" customHeight="1" spans="1:14">
      <c r="A235" s="44"/>
      <c r="B235" s="44"/>
      <c r="C235" s="44"/>
      <c r="D235" s="44"/>
      <c r="E235" s="44"/>
      <c r="F235" s="44"/>
      <c r="G235" s="45"/>
      <c r="H235" s="15" t="s">
        <v>1522</v>
      </c>
      <c r="I235" s="33" t="s">
        <v>2344</v>
      </c>
      <c r="J235" s="416" t="s">
        <v>2344</v>
      </c>
      <c r="K235" s="33" t="s">
        <v>1524</v>
      </c>
      <c r="L235" s="13" t="s">
        <v>1456</v>
      </c>
      <c r="M235" s="13">
        <v>0</v>
      </c>
      <c r="N235" s="14"/>
    </row>
    <row r="236" ht="18.95" customHeight="1" spans="1:14">
      <c r="A236" s="44"/>
      <c r="B236" s="44"/>
      <c r="C236" s="44"/>
      <c r="D236" s="44"/>
      <c r="E236" s="44"/>
      <c r="F236" s="44"/>
      <c r="G236" s="45"/>
      <c r="H236" s="15" t="s">
        <v>2345</v>
      </c>
      <c r="I236" s="33" t="s">
        <v>2346</v>
      </c>
      <c r="J236" s="416" t="s">
        <v>2346</v>
      </c>
      <c r="K236" s="33" t="s">
        <v>2347</v>
      </c>
      <c r="L236" s="13" t="s">
        <v>1456</v>
      </c>
      <c r="M236" s="13">
        <v>21</v>
      </c>
      <c r="N236" s="14"/>
    </row>
    <row r="237" ht="18.95" customHeight="1" spans="1:14">
      <c r="A237" s="44"/>
      <c r="B237" s="44"/>
      <c r="C237" s="44"/>
      <c r="D237" s="44"/>
      <c r="E237" s="44"/>
      <c r="F237" s="44"/>
      <c r="G237" s="45"/>
      <c r="H237" s="15" t="s">
        <v>2348</v>
      </c>
      <c r="I237" s="33" t="s">
        <v>2349</v>
      </c>
      <c r="J237" s="416" t="s">
        <v>2349</v>
      </c>
      <c r="K237" s="33" t="s">
        <v>2350</v>
      </c>
      <c r="L237" s="13" t="s">
        <v>1456</v>
      </c>
      <c r="M237" s="13">
        <v>1426</v>
      </c>
      <c r="N237" s="14"/>
    </row>
    <row r="238" ht="18.95" customHeight="1" spans="1:14">
      <c r="A238" s="44"/>
      <c r="B238" s="44"/>
      <c r="C238" s="44"/>
      <c r="D238" s="44"/>
      <c r="E238" s="44"/>
      <c r="F238" s="44"/>
      <c r="G238" s="45"/>
      <c r="H238" s="15" t="s">
        <v>1468</v>
      </c>
      <c r="I238" s="33" t="s">
        <v>2351</v>
      </c>
      <c r="J238" s="416" t="s">
        <v>2351</v>
      </c>
      <c r="K238" s="33" t="s">
        <v>1470</v>
      </c>
      <c r="L238" s="13" t="s">
        <v>1456</v>
      </c>
      <c r="M238" s="13">
        <v>959</v>
      </c>
      <c r="N238" s="14"/>
    </row>
    <row r="239" ht="18.95" customHeight="1" spans="1:14">
      <c r="A239" s="44"/>
      <c r="B239" s="44"/>
      <c r="C239" s="44"/>
      <c r="D239" s="44"/>
      <c r="E239" s="44"/>
      <c r="F239" s="44"/>
      <c r="G239" s="45"/>
      <c r="H239" s="15" t="s">
        <v>1474</v>
      </c>
      <c r="I239" s="33" t="s">
        <v>2352</v>
      </c>
      <c r="J239" s="416" t="s">
        <v>2352</v>
      </c>
      <c r="K239" s="33" t="s">
        <v>1476</v>
      </c>
      <c r="L239" s="13" t="s">
        <v>1456</v>
      </c>
      <c r="M239" s="13">
        <v>324</v>
      </c>
      <c r="N239" s="14"/>
    </row>
    <row r="240" ht="18.95" customHeight="1" spans="1:14">
      <c r="A240" s="44"/>
      <c r="B240" s="44"/>
      <c r="C240" s="44"/>
      <c r="D240" s="44"/>
      <c r="E240" s="44"/>
      <c r="F240" s="44"/>
      <c r="G240" s="45"/>
      <c r="H240" s="15" t="s">
        <v>1480</v>
      </c>
      <c r="I240" s="33" t="s">
        <v>2353</v>
      </c>
      <c r="J240" s="416" t="s">
        <v>2353</v>
      </c>
      <c r="K240" s="33" t="s">
        <v>1482</v>
      </c>
      <c r="L240" s="13" t="s">
        <v>1456</v>
      </c>
      <c r="M240" s="13">
        <v>0</v>
      </c>
      <c r="N240" s="14"/>
    </row>
    <row r="241" ht="18.95" customHeight="1" spans="1:14">
      <c r="A241" s="44"/>
      <c r="B241" s="44"/>
      <c r="C241" s="44"/>
      <c r="D241" s="44"/>
      <c r="E241" s="44"/>
      <c r="F241" s="44"/>
      <c r="G241" s="45"/>
      <c r="H241" s="15" t="s">
        <v>2354</v>
      </c>
      <c r="I241" s="33" t="s">
        <v>2355</v>
      </c>
      <c r="J241" s="416" t="s">
        <v>2355</v>
      </c>
      <c r="K241" s="33" t="s">
        <v>2356</v>
      </c>
      <c r="L241" s="13" t="s">
        <v>1456</v>
      </c>
      <c r="M241" s="13">
        <v>127</v>
      </c>
      <c r="N241" s="14"/>
    </row>
    <row r="242" ht="18.95" customHeight="1" spans="1:14">
      <c r="A242" s="44"/>
      <c r="B242" s="44"/>
      <c r="C242" s="44"/>
      <c r="D242" s="44"/>
      <c r="E242" s="44"/>
      <c r="F242" s="44"/>
      <c r="G242" s="45"/>
      <c r="H242" s="15" t="s">
        <v>1522</v>
      </c>
      <c r="I242" s="33" t="s">
        <v>2357</v>
      </c>
      <c r="J242" s="416" t="s">
        <v>2357</v>
      </c>
      <c r="K242" s="33" t="s">
        <v>1524</v>
      </c>
      <c r="L242" s="13" t="s">
        <v>1456</v>
      </c>
      <c r="M242" s="13">
        <v>0</v>
      </c>
      <c r="N242" s="14"/>
    </row>
    <row r="243" ht="18.95" customHeight="1" spans="1:14">
      <c r="A243" s="44"/>
      <c r="B243" s="44"/>
      <c r="C243" s="44"/>
      <c r="D243" s="44"/>
      <c r="E243" s="44"/>
      <c r="F243" s="44"/>
      <c r="G243" s="45"/>
      <c r="H243" s="15" t="s">
        <v>2358</v>
      </c>
      <c r="I243" s="33" t="s">
        <v>2359</v>
      </c>
      <c r="J243" s="416" t="s">
        <v>2359</v>
      </c>
      <c r="K243" s="33" t="s">
        <v>2360</v>
      </c>
      <c r="L243" s="13" t="s">
        <v>1456</v>
      </c>
      <c r="M243" s="13">
        <v>16</v>
      </c>
      <c r="N243" s="14"/>
    </row>
    <row r="244" ht="18.95" customHeight="1" spans="1:14">
      <c r="A244" s="44"/>
      <c r="B244" s="44"/>
      <c r="C244" s="44"/>
      <c r="D244" s="44"/>
      <c r="E244" s="44"/>
      <c r="F244" s="44"/>
      <c r="G244" s="45"/>
      <c r="H244" s="15" t="s">
        <v>2361</v>
      </c>
      <c r="I244" s="33" t="s">
        <v>2362</v>
      </c>
      <c r="J244" s="416" t="s">
        <v>2362</v>
      </c>
      <c r="K244" s="33" t="s">
        <v>2363</v>
      </c>
      <c r="L244" s="13" t="s">
        <v>1456</v>
      </c>
      <c r="M244" s="13">
        <v>830</v>
      </c>
      <c r="N244" s="14"/>
    </row>
    <row r="245" ht="18.95" customHeight="1" spans="1:14">
      <c r="A245" s="44"/>
      <c r="B245" s="44"/>
      <c r="C245" s="44"/>
      <c r="D245" s="44"/>
      <c r="E245" s="44"/>
      <c r="F245" s="44"/>
      <c r="G245" s="45"/>
      <c r="H245" s="15" t="s">
        <v>1468</v>
      </c>
      <c r="I245" s="33" t="s">
        <v>2364</v>
      </c>
      <c r="J245" s="416" t="s">
        <v>2364</v>
      </c>
      <c r="K245" s="33" t="s">
        <v>1470</v>
      </c>
      <c r="L245" s="13" t="s">
        <v>1456</v>
      </c>
      <c r="M245" s="13">
        <v>161</v>
      </c>
      <c r="N245" s="14"/>
    </row>
    <row r="246" ht="18.95" customHeight="1" spans="1:14">
      <c r="A246" s="44"/>
      <c r="B246" s="44"/>
      <c r="C246" s="44"/>
      <c r="D246" s="44"/>
      <c r="E246" s="44"/>
      <c r="F246" s="44"/>
      <c r="G246" s="45"/>
      <c r="H246" s="15" t="s">
        <v>1474</v>
      </c>
      <c r="I246" s="33" t="s">
        <v>2365</v>
      </c>
      <c r="J246" s="416" t="s">
        <v>2365</v>
      </c>
      <c r="K246" s="33" t="s">
        <v>1476</v>
      </c>
      <c r="L246" s="13" t="s">
        <v>1456</v>
      </c>
      <c r="M246" s="13">
        <v>669</v>
      </c>
      <c r="N246" s="14"/>
    </row>
    <row r="247" ht="18.95" customHeight="1" spans="1:14">
      <c r="A247" s="44"/>
      <c r="B247" s="44"/>
      <c r="C247" s="44"/>
      <c r="D247" s="44"/>
      <c r="E247" s="44"/>
      <c r="F247" s="44"/>
      <c r="G247" s="45"/>
      <c r="H247" s="15" t="s">
        <v>1480</v>
      </c>
      <c r="I247" s="33" t="s">
        <v>2366</v>
      </c>
      <c r="J247" s="416" t="s">
        <v>2366</v>
      </c>
      <c r="K247" s="33" t="s">
        <v>1482</v>
      </c>
      <c r="L247" s="13" t="s">
        <v>1456</v>
      </c>
      <c r="M247" s="13">
        <v>0</v>
      </c>
      <c r="N247" s="14"/>
    </row>
    <row r="248" ht="18.95" customHeight="1" spans="1:14">
      <c r="A248" s="44"/>
      <c r="B248" s="44"/>
      <c r="C248" s="44"/>
      <c r="D248" s="44"/>
      <c r="E248" s="44"/>
      <c r="F248" s="44"/>
      <c r="G248" s="45"/>
      <c r="H248" s="15" t="s">
        <v>1522</v>
      </c>
      <c r="I248" s="33" t="s">
        <v>2367</v>
      </c>
      <c r="J248" s="416" t="s">
        <v>2367</v>
      </c>
      <c r="K248" s="33" t="s">
        <v>1524</v>
      </c>
      <c r="L248" s="13" t="s">
        <v>1456</v>
      </c>
      <c r="M248" s="13">
        <v>0</v>
      </c>
      <c r="N248" s="14"/>
    </row>
    <row r="249" ht="18.95" customHeight="1" spans="1:14">
      <c r="A249" s="44"/>
      <c r="B249" s="44"/>
      <c r="C249" s="44"/>
      <c r="D249" s="44"/>
      <c r="E249" s="44"/>
      <c r="F249" s="44"/>
      <c r="G249" s="45"/>
      <c r="H249" s="15" t="s">
        <v>2368</v>
      </c>
      <c r="I249" s="33" t="s">
        <v>2369</v>
      </c>
      <c r="J249" s="416" t="s">
        <v>2369</v>
      </c>
      <c r="K249" s="33" t="s">
        <v>2370</v>
      </c>
      <c r="L249" s="13" t="s">
        <v>1456</v>
      </c>
      <c r="M249" s="13">
        <v>0</v>
      </c>
      <c r="N249" s="14"/>
    </row>
    <row r="250" ht="18.95" customHeight="1" spans="1:14">
      <c r="A250" s="44"/>
      <c r="B250" s="44"/>
      <c r="C250" s="44"/>
      <c r="D250" s="44"/>
      <c r="E250" s="44"/>
      <c r="F250" s="44"/>
      <c r="G250" s="45"/>
      <c r="H250" s="15" t="s">
        <v>2371</v>
      </c>
      <c r="I250" s="33" t="s">
        <v>2372</v>
      </c>
      <c r="J250" s="416" t="s">
        <v>2372</v>
      </c>
      <c r="K250" s="33" t="s">
        <v>2373</v>
      </c>
      <c r="L250" s="13" t="s">
        <v>1456</v>
      </c>
      <c r="M250" s="13">
        <v>319</v>
      </c>
      <c r="N250" s="14"/>
    </row>
    <row r="251" ht="18.95" customHeight="1" spans="1:14">
      <c r="A251" s="44"/>
      <c r="B251" s="44"/>
      <c r="C251" s="44"/>
      <c r="D251" s="44"/>
      <c r="E251" s="44"/>
      <c r="F251" s="44"/>
      <c r="G251" s="45"/>
      <c r="H251" s="15" t="s">
        <v>1468</v>
      </c>
      <c r="I251" s="33" t="s">
        <v>2374</v>
      </c>
      <c r="J251" s="416" t="s">
        <v>2374</v>
      </c>
      <c r="K251" s="33" t="s">
        <v>1470</v>
      </c>
      <c r="L251" s="13" t="s">
        <v>1456</v>
      </c>
      <c r="M251" s="13">
        <v>85</v>
      </c>
      <c r="N251" s="14"/>
    </row>
    <row r="252" ht="18.95" customHeight="1" spans="1:14">
      <c r="A252" s="44"/>
      <c r="B252" s="44"/>
      <c r="C252" s="44"/>
      <c r="D252" s="44"/>
      <c r="E252" s="44"/>
      <c r="F252" s="44"/>
      <c r="G252" s="45"/>
      <c r="H252" s="15" t="s">
        <v>1474</v>
      </c>
      <c r="I252" s="33" t="s">
        <v>2375</v>
      </c>
      <c r="J252" s="416" t="s">
        <v>2375</v>
      </c>
      <c r="K252" s="33" t="s">
        <v>1476</v>
      </c>
      <c r="L252" s="13" t="s">
        <v>1456</v>
      </c>
      <c r="M252" s="13">
        <v>209</v>
      </c>
      <c r="N252" s="14"/>
    </row>
    <row r="253" ht="18.95" customHeight="1" spans="1:14">
      <c r="A253" s="44"/>
      <c r="B253" s="44"/>
      <c r="C253" s="44"/>
      <c r="D253" s="44"/>
      <c r="E253" s="44"/>
      <c r="F253" s="44"/>
      <c r="G253" s="45"/>
      <c r="H253" s="15" t="s">
        <v>1480</v>
      </c>
      <c r="I253" s="33" t="s">
        <v>2376</v>
      </c>
      <c r="J253" s="416" t="s">
        <v>2376</v>
      </c>
      <c r="K253" s="33" t="s">
        <v>1482</v>
      </c>
      <c r="L253" s="13" t="s">
        <v>1456</v>
      </c>
      <c r="M253" s="13">
        <v>0</v>
      </c>
      <c r="N253" s="14"/>
    </row>
    <row r="254" ht="18.95" customHeight="1" spans="1:14">
      <c r="A254" s="44"/>
      <c r="B254" s="44"/>
      <c r="C254" s="44"/>
      <c r="D254" s="44"/>
      <c r="E254" s="44"/>
      <c r="F254" s="44"/>
      <c r="G254" s="45"/>
      <c r="H254" s="15" t="s">
        <v>1522</v>
      </c>
      <c r="I254" s="33" t="s">
        <v>2377</v>
      </c>
      <c r="J254" s="416" t="s">
        <v>2377</v>
      </c>
      <c r="K254" s="33" t="s">
        <v>1524</v>
      </c>
      <c r="L254" s="13" t="s">
        <v>1456</v>
      </c>
      <c r="M254" s="13">
        <v>0</v>
      </c>
      <c r="N254" s="14"/>
    </row>
    <row r="255" ht="18.95" customHeight="1" spans="1:14">
      <c r="A255" s="44"/>
      <c r="B255" s="44"/>
      <c r="C255" s="44"/>
      <c r="D255" s="44"/>
      <c r="E255" s="44"/>
      <c r="F255" s="44"/>
      <c r="G255" s="45"/>
      <c r="H255" s="15" t="s">
        <v>2378</v>
      </c>
      <c r="I255" s="33" t="s">
        <v>2379</v>
      </c>
      <c r="J255" s="416" t="s">
        <v>2379</v>
      </c>
      <c r="K255" s="33" t="s">
        <v>2380</v>
      </c>
      <c r="L255" s="13" t="s">
        <v>1456</v>
      </c>
      <c r="M255" s="13">
        <v>25</v>
      </c>
      <c r="N255" s="14"/>
    </row>
    <row r="256" ht="18.95" customHeight="1" spans="1:14">
      <c r="A256" s="44"/>
      <c r="B256" s="44"/>
      <c r="C256" s="44"/>
      <c r="D256" s="44"/>
      <c r="E256" s="44"/>
      <c r="F256" s="44"/>
      <c r="G256" s="45"/>
      <c r="H256" s="15" t="s">
        <v>2381</v>
      </c>
      <c r="I256" s="33" t="s">
        <v>2382</v>
      </c>
      <c r="J256" s="416" t="s">
        <v>2382</v>
      </c>
      <c r="K256" s="33" t="s">
        <v>2383</v>
      </c>
      <c r="L256" s="13" t="s">
        <v>1456</v>
      </c>
      <c r="M256" s="13">
        <v>79</v>
      </c>
      <c r="N256" s="14"/>
    </row>
    <row r="257" ht="18.95" customHeight="1" spans="1:14">
      <c r="A257" s="44"/>
      <c r="B257" s="44"/>
      <c r="C257" s="44"/>
      <c r="D257" s="44"/>
      <c r="E257" s="44"/>
      <c r="F257" s="44"/>
      <c r="G257" s="45"/>
      <c r="H257" s="15" t="s">
        <v>1468</v>
      </c>
      <c r="I257" s="33" t="s">
        <v>2384</v>
      </c>
      <c r="J257" s="416" t="s">
        <v>2384</v>
      </c>
      <c r="K257" s="33" t="s">
        <v>1470</v>
      </c>
      <c r="L257" s="13" t="s">
        <v>1456</v>
      </c>
      <c r="M257" s="13">
        <v>49</v>
      </c>
      <c r="N257" s="14"/>
    </row>
    <row r="258" ht="18.95" customHeight="1" spans="1:14">
      <c r="A258" s="44"/>
      <c r="B258" s="44"/>
      <c r="C258" s="44"/>
      <c r="D258" s="44"/>
      <c r="E258" s="44"/>
      <c r="F258" s="44"/>
      <c r="G258" s="45"/>
      <c r="H258" s="15" t="s">
        <v>1474</v>
      </c>
      <c r="I258" s="33" t="s">
        <v>2385</v>
      </c>
      <c r="J258" s="416" t="s">
        <v>2385</v>
      </c>
      <c r="K258" s="33" t="s">
        <v>1476</v>
      </c>
      <c r="L258" s="13" t="s">
        <v>1456</v>
      </c>
      <c r="M258" s="13">
        <v>15</v>
      </c>
      <c r="N258" s="14"/>
    </row>
    <row r="259" ht="18.95" customHeight="1" spans="1:14">
      <c r="A259" s="44"/>
      <c r="B259" s="44"/>
      <c r="C259" s="44"/>
      <c r="D259" s="44"/>
      <c r="E259" s="44"/>
      <c r="F259" s="44"/>
      <c r="G259" s="45"/>
      <c r="H259" s="15" t="s">
        <v>1480</v>
      </c>
      <c r="I259" s="33" t="s">
        <v>2386</v>
      </c>
      <c r="J259" s="416" t="s">
        <v>2386</v>
      </c>
      <c r="K259" s="33" t="s">
        <v>1482</v>
      </c>
      <c r="L259" s="13" t="s">
        <v>1456</v>
      </c>
      <c r="M259" s="13">
        <v>0</v>
      </c>
      <c r="N259" s="14"/>
    </row>
    <row r="260" ht="18.95" customHeight="1" spans="1:14">
      <c r="A260" s="44"/>
      <c r="B260" s="44"/>
      <c r="C260" s="44"/>
      <c r="D260" s="44"/>
      <c r="E260" s="44"/>
      <c r="F260" s="44"/>
      <c r="G260" s="45"/>
      <c r="H260" s="15" t="s">
        <v>1522</v>
      </c>
      <c r="I260" s="33" t="s">
        <v>2387</v>
      </c>
      <c r="J260" s="416" t="s">
        <v>2387</v>
      </c>
      <c r="K260" s="33" t="s">
        <v>1524</v>
      </c>
      <c r="L260" s="13" t="s">
        <v>1456</v>
      </c>
      <c r="M260" s="13">
        <v>0</v>
      </c>
      <c r="N260" s="14"/>
    </row>
    <row r="261" ht="18.95" customHeight="1" spans="1:14">
      <c r="A261" s="44"/>
      <c r="B261" s="44"/>
      <c r="C261" s="44"/>
      <c r="D261" s="44"/>
      <c r="E261" s="44"/>
      <c r="F261" s="44"/>
      <c r="G261" s="45"/>
      <c r="H261" s="15" t="s">
        <v>2388</v>
      </c>
      <c r="I261" s="33" t="s">
        <v>2389</v>
      </c>
      <c r="J261" s="416" t="s">
        <v>2389</v>
      </c>
      <c r="K261" s="33" t="s">
        <v>2390</v>
      </c>
      <c r="L261" s="13" t="s">
        <v>1456</v>
      </c>
      <c r="M261" s="13">
        <v>15</v>
      </c>
      <c r="N261" s="14"/>
    </row>
    <row r="262" ht="18.95" customHeight="1" spans="1:14">
      <c r="A262" s="44"/>
      <c r="B262" s="44"/>
      <c r="C262" s="44"/>
      <c r="D262" s="44"/>
      <c r="E262" s="44"/>
      <c r="F262" s="44"/>
      <c r="G262" s="45"/>
      <c r="H262" s="15" t="s">
        <v>2391</v>
      </c>
      <c r="I262" s="33" t="s">
        <v>2392</v>
      </c>
      <c r="J262" s="416" t="s">
        <v>2392</v>
      </c>
      <c r="K262" s="33" t="s">
        <v>2393</v>
      </c>
      <c r="L262" s="13" t="s">
        <v>1456</v>
      </c>
      <c r="M262" s="13">
        <v>0</v>
      </c>
      <c r="N262" s="14"/>
    </row>
    <row r="263" ht="18.95" customHeight="1" spans="1:14">
      <c r="A263" s="44"/>
      <c r="B263" s="44"/>
      <c r="C263" s="44"/>
      <c r="D263" s="44"/>
      <c r="E263" s="44"/>
      <c r="F263" s="44"/>
      <c r="G263" s="45"/>
      <c r="H263" s="15" t="s">
        <v>1468</v>
      </c>
      <c r="I263" s="33" t="s">
        <v>2394</v>
      </c>
      <c r="J263" s="416" t="s">
        <v>2394</v>
      </c>
      <c r="K263" s="33" t="s">
        <v>1470</v>
      </c>
      <c r="L263" s="13" t="s">
        <v>1456</v>
      </c>
      <c r="M263" s="13">
        <v>0</v>
      </c>
      <c r="N263" s="14"/>
    </row>
    <row r="264" ht="18.95" customHeight="1" spans="1:14">
      <c r="A264" s="44"/>
      <c r="B264" s="44"/>
      <c r="C264" s="44"/>
      <c r="D264" s="44"/>
      <c r="E264" s="44"/>
      <c r="F264" s="44"/>
      <c r="G264" s="45"/>
      <c r="H264" s="15" t="s">
        <v>1474</v>
      </c>
      <c r="I264" s="33" t="s">
        <v>2395</v>
      </c>
      <c r="J264" s="416" t="s">
        <v>2395</v>
      </c>
      <c r="K264" s="33" t="s">
        <v>1476</v>
      </c>
      <c r="L264" s="13" t="s">
        <v>1456</v>
      </c>
      <c r="M264" s="13">
        <v>0</v>
      </c>
      <c r="N264" s="14"/>
    </row>
    <row r="265" ht="18.95" customHeight="1" spans="1:14">
      <c r="A265" s="44"/>
      <c r="B265" s="44"/>
      <c r="C265" s="44"/>
      <c r="D265" s="44"/>
      <c r="E265" s="44"/>
      <c r="F265" s="44"/>
      <c r="G265" s="45"/>
      <c r="H265" s="15" t="s">
        <v>1480</v>
      </c>
      <c r="I265" s="33" t="s">
        <v>2396</v>
      </c>
      <c r="J265" s="416" t="s">
        <v>2396</v>
      </c>
      <c r="K265" s="33" t="s">
        <v>1482</v>
      </c>
      <c r="L265" s="13" t="s">
        <v>1456</v>
      </c>
      <c r="M265" s="13">
        <v>0</v>
      </c>
      <c r="N265" s="14"/>
    </row>
    <row r="266" ht="18.95" customHeight="1" spans="1:14">
      <c r="A266" s="44"/>
      <c r="B266" s="44"/>
      <c r="C266" s="44"/>
      <c r="D266" s="44"/>
      <c r="E266" s="44"/>
      <c r="F266" s="44"/>
      <c r="G266" s="45"/>
      <c r="H266" s="15" t="s">
        <v>1522</v>
      </c>
      <c r="I266" s="33" t="s">
        <v>2397</v>
      </c>
      <c r="J266" s="416" t="s">
        <v>2397</v>
      </c>
      <c r="K266" s="33" t="s">
        <v>1524</v>
      </c>
      <c r="L266" s="13" t="s">
        <v>1456</v>
      </c>
      <c r="M266" s="13">
        <v>0</v>
      </c>
      <c r="N266" s="14"/>
    </row>
    <row r="267" ht="18.95" customHeight="1" spans="1:14">
      <c r="A267" s="44"/>
      <c r="B267" s="44"/>
      <c r="C267" s="44"/>
      <c r="D267" s="44"/>
      <c r="E267" s="44"/>
      <c r="F267" s="44"/>
      <c r="G267" s="45"/>
      <c r="H267" s="15" t="s">
        <v>2398</v>
      </c>
      <c r="I267" s="33" t="s">
        <v>2399</v>
      </c>
      <c r="J267" s="416" t="s">
        <v>2399</v>
      </c>
      <c r="K267" s="33" t="s">
        <v>2400</v>
      </c>
      <c r="L267" s="13" t="s">
        <v>1456</v>
      </c>
      <c r="M267" s="13">
        <v>0</v>
      </c>
      <c r="N267" s="14"/>
    </row>
    <row r="268" ht="18.95" customHeight="1" spans="1:14">
      <c r="A268" s="44"/>
      <c r="B268" s="44"/>
      <c r="C268" s="44"/>
      <c r="D268" s="44"/>
      <c r="E268" s="44"/>
      <c r="F268" s="44"/>
      <c r="G268" s="45"/>
      <c r="H268" s="15" t="s">
        <v>2401</v>
      </c>
      <c r="I268" s="33" t="s">
        <v>2402</v>
      </c>
      <c r="J268" s="416" t="s">
        <v>2402</v>
      </c>
      <c r="K268" s="33" t="s">
        <v>2403</v>
      </c>
      <c r="L268" s="13" t="s">
        <v>1456</v>
      </c>
      <c r="M268" s="13">
        <v>0</v>
      </c>
      <c r="N268" s="14"/>
    </row>
    <row r="269" ht="18.95" customHeight="1" spans="1:14">
      <c r="A269" s="44"/>
      <c r="B269" s="44"/>
      <c r="C269" s="44"/>
      <c r="D269" s="44"/>
      <c r="E269" s="44"/>
      <c r="F269" s="44"/>
      <c r="G269" s="45"/>
      <c r="H269" s="15" t="s">
        <v>1468</v>
      </c>
      <c r="I269" s="33" t="s">
        <v>2404</v>
      </c>
      <c r="J269" s="416" t="s">
        <v>2404</v>
      </c>
      <c r="K269" s="33" t="s">
        <v>1470</v>
      </c>
      <c r="L269" s="13" t="s">
        <v>1456</v>
      </c>
      <c r="M269" s="13">
        <v>0</v>
      </c>
      <c r="N269" s="14"/>
    </row>
    <row r="270" ht="18.95" customHeight="1" spans="1:14">
      <c r="A270" s="44"/>
      <c r="B270" s="44"/>
      <c r="C270" s="44"/>
      <c r="D270" s="44"/>
      <c r="E270" s="44"/>
      <c r="F270" s="44"/>
      <c r="G270" s="45"/>
      <c r="H270" s="15" t="s">
        <v>1474</v>
      </c>
      <c r="I270" s="33" t="s">
        <v>2405</v>
      </c>
      <c r="J270" s="416" t="s">
        <v>2405</v>
      </c>
      <c r="K270" s="33" t="s">
        <v>1476</v>
      </c>
      <c r="L270" s="13" t="s">
        <v>1456</v>
      </c>
      <c r="M270" s="13">
        <v>0</v>
      </c>
      <c r="N270" s="14"/>
    </row>
    <row r="271" ht="18.95" customHeight="1" spans="1:14">
      <c r="A271" s="44"/>
      <c r="B271" s="44"/>
      <c r="C271" s="44"/>
      <c r="D271" s="44"/>
      <c r="E271" s="44"/>
      <c r="F271" s="44"/>
      <c r="G271" s="45"/>
      <c r="H271" s="15" t="s">
        <v>1480</v>
      </c>
      <c r="I271" s="33" t="s">
        <v>2406</v>
      </c>
      <c r="J271" s="416" t="s">
        <v>2406</v>
      </c>
      <c r="K271" s="33" t="s">
        <v>1482</v>
      </c>
      <c r="L271" s="13" t="s">
        <v>1456</v>
      </c>
      <c r="M271" s="13">
        <v>0</v>
      </c>
      <c r="N271" s="14"/>
    </row>
    <row r="272" ht="18.95" customHeight="1" spans="1:14">
      <c r="A272" s="44"/>
      <c r="B272" s="44"/>
      <c r="C272" s="44"/>
      <c r="D272" s="44"/>
      <c r="E272" s="44"/>
      <c r="F272" s="44"/>
      <c r="G272" s="45"/>
      <c r="H272" s="15" t="s">
        <v>1522</v>
      </c>
      <c r="I272" s="33" t="s">
        <v>2407</v>
      </c>
      <c r="J272" s="416" t="s">
        <v>2407</v>
      </c>
      <c r="K272" s="33" t="s">
        <v>1524</v>
      </c>
      <c r="L272" s="13" t="s">
        <v>1456</v>
      </c>
      <c r="M272" s="13">
        <v>0</v>
      </c>
      <c r="N272" s="14"/>
    </row>
    <row r="273" ht="18.95" customHeight="1" spans="1:14">
      <c r="A273" s="44"/>
      <c r="B273" s="44"/>
      <c r="C273" s="44"/>
      <c r="D273" s="44"/>
      <c r="E273" s="44"/>
      <c r="F273" s="44"/>
      <c r="G273" s="45"/>
      <c r="H273" s="15" t="s">
        <v>2408</v>
      </c>
      <c r="I273" s="33" t="s">
        <v>2409</v>
      </c>
      <c r="J273" s="416" t="s">
        <v>2409</v>
      </c>
      <c r="K273" s="33" t="s">
        <v>2403</v>
      </c>
      <c r="L273" s="13" t="s">
        <v>1456</v>
      </c>
      <c r="M273" s="13">
        <v>0</v>
      </c>
      <c r="N273" s="14"/>
    </row>
    <row r="274" ht="18.95" customHeight="1" spans="1:14">
      <c r="A274" s="44"/>
      <c r="B274" s="44"/>
      <c r="C274" s="44"/>
      <c r="D274" s="44"/>
      <c r="E274" s="44"/>
      <c r="F274" s="44"/>
      <c r="G274" s="45"/>
      <c r="H274" s="15" t="s">
        <v>2410</v>
      </c>
      <c r="I274" s="33" t="s">
        <v>2411</v>
      </c>
      <c r="J274" s="416" t="s">
        <v>2411</v>
      </c>
      <c r="K274" s="33" t="s">
        <v>2412</v>
      </c>
      <c r="L274" s="13" t="s">
        <v>1456</v>
      </c>
      <c r="M274" s="13">
        <v>6256</v>
      </c>
      <c r="N274" s="14"/>
    </row>
    <row r="275" ht="18.95" customHeight="1" spans="1:14">
      <c r="A275" s="44"/>
      <c r="B275" s="44"/>
      <c r="C275" s="44"/>
      <c r="D275" s="44"/>
      <c r="E275" s="44"/>
      <c r="F275" s="44"/>
      <c r="G275" s="45"/>
      <c r="H275" s="15" t="s">
        <v>2413</v>
      </c>
      <c r="I275" s="33" t="s">
        <v>2414</v>
      </c>
      <c r="J275" s="416" t="s">
        <v>2414</v>
      </c>
      <c r="K275" s="33" t="s">
        <v>2415</v>
      </c>
      <c r="L275" s="13" t="s">
        <v>1456</v>
      </c>
      <c r="M275" s="13">
        <v>0</v>
      </c>
      <c r="N275" s="14"/>
    </row>
    <row r="276" ht="18.95" customHeight="1" spans="1:14">
      <c r="A276" s="44"/>
      <c r="B276" s="44"/>
      <c r="C276" s="44"/>
      <c r="D276" s="44"/>
      <c r="E276" s="44"/>
      <c r="F276" s="44"/>
      <c r="G276" s="45"/>
      <c r="H276" s="15" t="s">
        <v>2416</v>
      </c>
      <c r="I276" s="33" t="s">
        <v>2417</v>
      </c>
      <c r="J276" s="416" t="s">
        <v>2417</v>
      </c>
      <c r="K276" s="33" t="s">
        <v>2412</v>
      </c>
      <c r="L276" s="13" t="s">
        <v>1456</v>
      </c>
      <c r="M276" s="13">
        <v>6256</v>
      </c>
      <c r="N276" s="14"/>
    </row>
    <row r="277" ht="18.95" customHeight="1" spans="1:14">
      <c r="A277" s="44"/>
      <c r="B277" s="44"/>
      <c r="C277" s="44"/>
      <c r="D277" s="44"/>
      <c r="E277" s="44"/>
      <c r="F277" s="44"/>
      <c r="G277" s="45"/>
      <c r="H277" s="47" t="s">
        <v>2418</v>
      </c>
      <c r="I277" s="16" t="s">
        <v>2419</v>
      </c>
      <c r="J277" s="421" t="s">
        <v>2419</v>
      </c>
      <c r="K277" s="49" t="s">
        <v>1746</v>
      </c>
      <c r="L277" s="13" t="s">
        <v>1456</v>
      </c>
      <c r="M277" s="13">
        <v>0</v>
      </c>
      <c r="N277" s="14"/>
    </row>
    <row r="278" ht="18.95" customHeight="1" spans="1:14">
      <c r="A278" s="44"/>
      <c r="B278" s="44"/>
      <c r="C278" s="44"/>
      <c r="D278" s="44"/>
      <c r="E278" s="44"/>
      <c r="F278" s="44"/>
      <c r="G278" s="45"/>
      <c r="H278" s="47"/>
      <c r="I278" s="16" t="s">
        <v>2420</v>
      </c>
      <c r="J278" s="421" t="s">
        <v>2421</v>
      </c>
      <c r="K278" s="49" t="s">
        <v>2422</v>
      </c>
      <c r="L278" s="13" t="s">
        <v>1456</v>
      </c>
      <c r="M278" s="13">
        <v>0</v>
      </c>
      <c r="N278" s="14"/>
    </row>
    <row r="279" ht="18.95" customHeight="1" spans="1:14">
      <c r="A279" s="44"/>
      <c r="B279" s="44"/>
      <c r="C279" s="44"/>
      <c r="D279" s="44"/>
      <c r="E279" s="44"/>
      <c r="F279" s="44"/>
      <c r="G279" s="45"/>
      <c r="H279" s="47"/>
      <c r="I279" s="16" t="s">
        <v>2420</v>
      </c>
      <c r="J279" s="421" t="s">
        <v>2423</v>
      </c>
      <c r="K279" s="49" t="s">
        <v>2424</v>
      </c>
      <c r="L279" s="13" t="s">
        <v>1456</v>
      </c>
      <c r="M279" s="13">
        <v>0</v>
      </c>
      <c r="N279" s="14"/>
    </row>
    <row r="280" ht="18.95" customHeight="1" spans="1:14">
      <c r="A280" s="44"/>
      <c r="B280" s="44"/>
      <c r="C280" s="44"/>
      <c r="D280" s="44"/>
      <c r="E280" s="44"/>
      <c r="F280" s="44"/>
      <c r="G280" s="45"/>
      <c r="H280" s="47"/>
      <c r="I280" s="16" t="s">
        <v>2420</v>
      </c>
      <c r="J280" s="421" t="s">
        <v>2425</v>
      </c>
      <c r="K280" s="49" t="s">
        <v>2426</v>
      </c>
      <c r="L280" s="13" t="s">
        <v>1456</v>
      </c>
      <c r="M280" s="13">
        <v>0</v>
      </c>
      <c r="N280" s="14"/>
    </row>
    <row r="281" ht="18.95" customHeight="1" spans="1:14">
      <c r="A281" s="44"/>
      <c r="B281" s="44"/>
      <c r="C281" s="44"/>
      <c r="D281" s="44"/>
      <c r="E281" s="44"/>
      <c r="F281" s="44"/>
      <c r="G281" s="45"/>
      <c r="H281" s="47"/>
      <c r="I281" s="16" t="s">
        <v>2420</v>
      </c>
      <c r="J281" s="421" t="s">
        <v>2427</v>
      </c>
      <c r="K281" s="49" t="s">
        <v>2428</v>
      </c>
      <c r="L281" s="13" t="s">
        <v>1456</v>
      </c>
      <c r="M281" s="13">
        <v>0</v>
      </c>
      <c r="N281" s="14"/>
    </row>
    <row r="282" ht="18.95" customHeight="1" spans="1:14">
      <c r="A282" s="44"/>
      <c r="B282" s="44"/>
      <c r="C282" s="44"/>
      <c r="D282" s="44"/>
      <c r="E282" s="44"/>
      <c r="F282" s="44"/>
      <c r="G282" s="45"/>
      <c r="H282" s="48" t="s">
        <v>2429</v>
      </c>
      <c r="I282" s="16" t="s">
        <v>2430</v>
      </c>
      <c r="J282" s="421" t="s">
        <v>2430</v>
      </c>
      <c r="K282" s="49" t="s">
        <v>2431</v>
      </c>
      <c r="L282" s="13" t="s">
        <v>1456</v>
      </c>
      <c r="M282" s="13">
        <v>0</v>
      </c>
      <c r="N282" s="14"/>
    </row>
    <row r="283" ht="18.95" customHeight="1" spans="1:14">
      <c r="A283" s="44"/>
      <c r="B283" s="44"/>
      <c r="C283" s="44"/>
      <c r="D283" s="44"/>
      <c r="E283" s="44"/>
      <c r="F283" s="44"/>
      <c r="G283" s="45"/>
      <c r="H283" s="48"/>
      <c r="I283" s="16" t="s">
        <v>2420</v>
      </c>
      <c r="J283" s="421" t="s">
        <v>2432</v>
      </c>
      <c r="K283" s="49" t="s">
        <v>2433</v>
      </c>
      <c r="L283" s="13" t="s">
        <v>1456</v>
      </c>
      <c r="M283" s="13">
        <v>0</v>
      </c>
      <c r="N283" s="14"/>
    </row>
    <row r="284" ht="18.95" customHeight="1" spans="1:14">
      <c r="A284" s="44"/>
      <c r="B284" s="44"/>
      <c r="C284" s="44"/>
      <c r="D284" s="44"/>
      <c r="E284" s="44"/>
      <c r="F284" s="44"/>
      <c r="G284" s="45"/>
      <c r="H284" s="48"/>
      <c r="I284" s="16" t="s">
        <v>2420</v>
      </c>
      <c r="J284" s="421" t="s">
        <v>2434</v>
      </c>
      <c r="K284" s="49" t="s">
        <v>2435</v>
      </c>
      <c r="L284" s="13" t="s">
        <v>1456</v>
      </c>
      <c r="M284" s="13">
        <v>0</v>
      </c>
      <c r="N284" s="14"/>
    </row>
    <row r="285" ht="18.95" customHeight="1" spans="1:14">
      <c r="A285" s="44"/>
      <c r="B285" s="44"/>
      <c r="C285" s="44"/>
      <c r="D285" s="44"/>
      <c r="E285" s="44"/>
      <c r="F285" s="44"/>
      <c r="G285" s="45"/>
      <c r="H285" s="48" t="s">
        <v>2436</v>
      </c>
      <c r="I285" s="16" t="s">
        <v>2420</v>
      </c>
      <c r="J285" s="421" t="s">
        <v>2420</v>
      </c>
      <c r="K285" s="49" t="s">
        <v>2437</v>
      </c>
      <c r="L285" s="13" t="s">
        <v>1456</v>
      </c>
      <c r="M285" s="13">
        <v>0</v>
      </c>
      <c r="N285" s="14"/>
    </row>
    <row r="286" ht="18.95" customHeight="1" spans="1:14">
      <c r="A286" s="44"/>
      <c r="B286" s="44"/>
      <c r="C286" s="44"/>
      <c r="D286" s="44"/>
      <c r="E286" s="44"/>
      <c r="F286" s="44"/>
      <c r="G286" s="45"/>
      <c r="H286" s="47" t="s">
        <v>2438</v>
      </c>
      <c r="I286" s="422" t="s">
        <v>950</v>
      </c>
      <c r="J286" s="421" t="s">
        <v>950</v>
      </c>
      <c r="K286" s="49" t="s">
        <v>1749</v>
      </c>
      <c r="L286" s="13" t="s">
        <v>1456</v>
      </c>
      <c r="M286" s="13">
        <v>230</v>
      </c>
      <c r="N286" s="14"/>
    </row>
    <row r="287" ht="18.95" customHeight="1" spans="1:14">
      <c r="A287" s="44"/>
      <c r="B287" s="44"/>
      <c r="C287" s="44"/>
      <c r="D287" s="44"/>
      <c r="E287" s="44"/>
      <c r="F287" s="44"/>
      <c r="G287" s="45"/>
      <c r="H287" s="47"/>
      <c r="I287" s="16" t="s">
        <v>2439</v>
      </c>
      <c r="J287" s="421" t="s">
        <v>2440</v>
      </c>
      <c r="K287" s="49" t="s">
        <v>2441</v>
      </c>
      <c r="L287" s="13" t="s">
        <v>1456</v>
      </c>
      <c r="M287" s="13">
        <v>0</v>
      </c>
      <c r="N287" s="14"/>
    </row>
    <row r="288" ht="18.95" customHeight="1" spans="1:14">
      <c r="A288" s="44"/>
      <c r="B288" s="44"/>
      <c r="C288" s="44"/>
      <c r="D288" s="44"/>
      <c r="E288" s="44"/>
      <c r="F288" s="44"/>
      <c r="G288" s="45"/>
      <c r="H288" s="48" t="s">
        <v>2442</v>
      </c>
      <c r="I288" s="16" t="s">
        <v>2443</v>
      </c>
      <c r="J288" s="421" t="s">
        <v>2443</v>
      </c>
      <c r="K288" s="49" t="s">
        <v>2444</v>
      </c>
      <c r="L288" s="13" t="s">
        <v>1456</v>
      </c>
      <c r="M288" s="13">
        <v>230</v>
      </c>
      <c r="N288" s="14"/>
    </row>
    <row r="289" ht="18.95" customHeight="1" spans="1:14">
      <c r="A289" s="44"/>
      <c r="B289" s="44"/>
      <c r="C289" s="44"/>
      <c r="D289" s="44"/>
      <c r="E289" s="44"/>
      <c r="F289" s="44"/>
      <c r="G289" s="45"/>
      <c r="H289" s="48" t="s">
        <v>2445</v>
      </c>
      <c r="I289" s="16" t="s">
        <v>2446</v>
      </c>
      <c r="J289" s="421" t="s">
        <v>2446</v>
      </c>
      <c r="K289" s="49" t="s">
        <v>2447</v>
      </c>
      <c r="L289" s="13" t="s">
        <v>1456</v>
      </c>
      <c r="M289" s="13">
        <v>15</v>
      </c>
      <c r="N289" s="14"/>
    </row>
    <row r="290" ht="18.95" customHeight="1" spans="1:14">
      <c r="A290" s="44"/>
      <c r="B290" s="44"/>
      <c r="C290" s="44"/>
      <c r="D290" s="44"/>
      <c r="E290" s="44"/>
      <c r="F290" s="44"/>
      <c r="G290" s="45"/>
      <c r="H290" s="48" t="s">
        <v>2448</v>
      </c>
      <c r="I290" s="16" t="s">
        <v>2449</v>
      </c>
      <c r="J290" s="421" t="s">
        <v>2449</v>
      </c>
      <c r="K290" s="49" t="s">
        <v>2450</v>
      </c>
      <c r="L290" s="13" t="s">
        <v>1456</v>
      </c>
      <c r="M290" s="13">
        <v>0</v>
      </c>
      <c r="N290" s="14"/>
    </row>
    <row r="291" ht="18.95" customHeight="1" spans="1:14">
      <c r="A291" s="44"/>
      <c r="B291" s="44"/>
      <c r="C291" s="44"/>
      <c r="D291" s="44"/>
      <c r="E291" s="44"/>
      <c r="F291" s="44"/>
      <c r="G291" s="45"/>
      <c r="H291" s="48" t="s">
        <v>2451</v>
      </c>
      <c r="I291" s="16" t="s">
        <v>2452</v>
      </c>
      <c r="J291" s="421" t="s">
        <v>2452</v>
      </c>
      <c r="K291" s="49" t="s">
        <v>2453</v>
      </c>
      <c r="L291" s="13" t="s">
        <v>1456</v>
      </c>
      <c r="M291" s="13">
        <v>118</v>
      </c>
      <c r="N291" s="14"/>
    </row>
    <row r="292" ht="18.95" customHeight="1" spans="1:14">
      <c r="A292" s="44"/>
      <c r="B292" s="44"/>
      <c r="C292" s="44"/>
      <c r="D292" s="44"/>
      <c r="E292" s="44"/>
      <c r="F292" s="44"/>
      <c r="G292" s="45"/>
      <c r="H292" s="48" t="s">
        <v>2454</v>
      </c>
      <c r="I292" s="16" t="s">
        <v>2455</v>
      </c>
      <c r="J292" s="421" t="s">
        <v>2455</v>
      </c>
      <c r="K292" s="49" t="s">
        <v>2456</v>
      </c>
      <c r="L292" s="13" t="s">
        <v>1456</v>
      </c>
      <c r="M292" s="13">
        <v>0</v>
      </c>
      <c r="N292" s="14"/>
    </row>
    <row r="293" ht="18.95" customHeight="1" spans="1:14">
      <c r="A293" s="44"/>
      <c r="B293" s="44"/>
      <c r="C293" s="44"/>
      <c r="D293" s="44"/>
      <c r="E293" s="44"/>
      <c r="F293" s="44"/>
      <c r="G293" s="45"/>
      <c r="H293" s="48" t="s">
        <v>2457</v>
      </c>
      <c r="I293" s="16" t="s">
        <v>2458</v>
      </c>
      <c r="J293" s="421" t="s">
        <v>2458</v>
      </c>
      <c r="K293" s="49" t="s">
        <v>2459</v>
      </c>
      <c r="L293" s="13" t="s">
        <v>1456</v>
      </c>
      <c r="M293" s="13">
        <v>0</v>
      </c>
      <c r="N293" s="14"/>
    </row>
    <row r="294" ht="18.95" customHeight="1" spans="1:14">
      <c r="A294" s="44"/>
      <c r="B294" s="44"/>
      <c r="C294" s="44"/>
      <c r="D294" s="44"/>
      <c r="E294" s="44"/>
      <c r="F294" s="44"/>
      <c r="G294" s="45"/>
      <c r="H294" s="48" t="s">
        <v>2460</v>
      </c>
      <c r="I294" s="16" t="s">
        <v>2461</v>
      </c>
      <c r="J294" s="421" t="s">
        <v>2462</v>
      </c>
      <c r="K294" s="49" t="s">
        <v>2463</v>
      </c>
      <c r="L294" s="13" t="s">
        <v>1456</v>
      </c>
      <c r="M294" s="13"/>
      <c r="N294" s="14"/>
    </row>
    <row r="295" ht="18.95" customHeight="1" spans="1:14">
      <c r="A295" s="44"/>
      <c r="B295" s="44"/>
      <c r="C295" s="44"/>
      <c r="D295" s="44"/>
      <c r="E295" s="44"/>
      <c r="F295" s="44"/>
      <c r="G295" s="45"/>
      <c r="H295" s="48" t="s">
        <v>2464</v>
      </c>
      <c r="I295" s="16" t="s">
        <v>2465</v>
      </c>
      <c r="J295" s="421" t="s">
        <v>2466</v>
      </c>
      <c r="K295" s="49" t="s">
        <v>2467</v>
      </c>
      <c r="L295" s="13" t="s">
        <v>1456</v>
      </c>
      <c r="M295" s="13"/>
      <c r="N295" s="14"/>
    </row>
    <row r="296" ht="18.95" customHeight="1" spans="1:14">
      <c r="A296" s="44"/>
      <c r="B296" s="44"/>
      <c r="C296" s="44"/>
      <c r="D296" s="44"/>
      <c r="E296" s="44"/>
      <c r="F296" s="44"/>
      <c r="G296" s="45"/>
      <c r="H296" s="48" t="s">
        <v>2468</v>
      </c>
      <c r="I296" s="16" t="s">
        <v>2469</v>
      </c>
      <c r="J296" s="421" t="s">
        <v>2469</v>
      </c>
      <c r="K296" s="49" t="s">
        <v>2470</v>
      </c>
      <c r="L296" s="13" t="s">
        <v>1456</v>
      </c>
      <c r="M296" s="13">
        <v>0</v>
      </c>
      <c r="N296" s="14"/>
    </row>
    <row r="297" ht="18.95" customHeight="1" spans="1:14">
      <c r="A297" s="44"/>
      <c r="B297" s="44"/>
      <c r="C297" s="44"/>
      <c r="D297" s="44"/>
      <c r="E297" s="44"/>
      <c r="F297" s="44"/>
      <c r="G297" s="45"/>
      <c r="H297" s="48"/>
      <c r="I297" s="16" t="s">
        <v>2439</v>
      </c>
      <c r="J297" s="421" t="s">
        <v>2471</v>
      </c>
      <c r="K297" s="49" t="s">
        <v>2472</v>
      </c>
      <c r="L297" s="13" t="s">
        <v>1456</v>
      </c>
      <c r="M297" s="13">
        <v>0</v>
      </c>
      <c r="N297" s="14"/>
    </row>
    <row r="298" ht="18.95" customHeight="1" spans="1:14">
      <c r="A298" s="44"/>
      <c r="B298" s="44"/>
      <c r="C298" s="44"/>
      <c r="D298" s="44"/>
      <c r="E298" s="44"/>
      <c r="F298" s="44"/>
      <c r="G298" s="45"/>
      <c r="H298" s="48"/>
      <c r="I298" s="16" t="s">
        <v>2439</v>
      </c>
      <c r="J298" s="421" t="s">
        <v>2473</v>
      </c>
      <c r="K298" s="49" t="s">
        <v>2474</v>
      </c>
      <c r="L298" s="13" t="s">
        <v>1456</v>
      </c>
      <c r="M298" s="13">
        <v>0</v>
      </c>
      <c r="N298" s="14"/>
    </row>
    <row r="299" ht="18.95" customHeight="1" spans="1:14">
      <c r="A299" s="44"/>
      <c r="B299" s="44"/>
      <c r="C299" s="44"/>
      <c r="D299" s="44"/>
      <c r="E299" s="44"/>
      <c r="F299" s="44"/>
      <c r="G299" s="45"/>
      <c r="H299" s="48" t="s">
        <v>2475</v>
      </c>
      <c r="I299" s="16" t="s">
        <v>2439</v>
      </c>
      <c r="J299" s="421" t="s">
        <v>2439</v>
      </c>
      <c r="K299" s="49" t="s">
        <v>2476</v>
      </c>
      <c r="L299" s="13" t="s">
        <v>1456</v>
      </c>
      <c r="M299" s="13">
        <v>0</v>
      </c>
      <c r="N299" s="14"/>
    </row>
    <row r="300" ht="18.95" customHeight="1" spans="1:14">
      <c r="A300" s="44"/>
      <c r="B300" s="44"/>
      <c r="C300" s="44"/>
      <c r="D300" s="44"/>
      <c r="E300" s="44"/>
      <c r="F300" s="44"/>
      <c r="G300" s="45"/>
      <c r="H300" s="15" t="s">
        <v>2477</v>
      </c>
      <c r="I300" s="33" t="s">
        <v>952</v>
      </c>
      <c r="J300" s="416" t="s">
        <v>952</v>
      </c>
      <c r="K300" s="33" t="s">
        <v>1752</v>
      </c>
      <c r="L300" s="13" t="s">
        <v>1456</v>
      </c>
      <c r="M300" s="13">
        <v>6364</v>
      </c>
      <c r="N300" s="14"/>
    </row>
    <row r="301" ht="18.95" customHeight="1" spans="1:14">
      <c r="A301" s="44"/>
      <c r="B301" s="44"/>
      <c r="C301" s="44"/>
      <c r="D301" s="44"/>
      <c r="E301" s="44"/>
      <c r="F301" s="44"/>
      <c r="G301" s="45"/>
      <c r="H301" s="15" t="s">
        <v>2478</v>
      </c>
      <c r="I301" s="33" t="s">
        <v>2479</v>
      </c>
      <c r="J301" s="416" t="s">
        <v>2479</v>
      </c>
      <c r="K301" s="33" t="s">
        <v>2480</v>
      </c>
      <c r="L301" s="13" t="s">
        <v>1456</v>
      </c>
      <c r="M301" s="13">
        <v>321</v>
      </c>
      <c r="N301" s="14"/>
    </row>
    <row r="302" ht="18.95" customHeight="1" spans="1:14">
      <c r="A302" s="44"/>
      <c r="B302" s="44"/>
      <c r="C302" s="44"/>
      <c r="D302" s="44"/>
      <c r="E302" s="44"/>
      <c r="F302" s="44"/>
      <c r="G302" s="45"/>
      <c r="H302" s="15" t="s">
        <v>2481</v>
      </c>
      <c r="I302" s="33" t="s">
        <v>2482</v>
      </c>
      <c r="J302" s="416" t="s">
        <v>2482</v>
      </c>
      <c r="K302" s="33" t="s">
        <v>2483</v>
      </c>
      <c r="L302" s="13" t="s">
        <v>1456</v>
      </c>
      <c r="M302" s="13">
        <v>73</v>
      </c>
      <c r="N302" s="14"/>
    </row>
    <row r="303" ht="18.95" customHeight="1" spans="1:14">
      <c r="A303" s="44"/>
      <c r="B303" s="44"/>
      <c r="C303" s="44"/>
      <c r="D303" s="44"/>
      <c r="E303" s="44"/>
      <c r="F303" s="44"/>
      <c r="G303" s="45"/>
      <c r="H303" s="15" t="s">
        <v>2484</v>
      </c>
      <c r="I303" s="33" t="s">
        <v>2485</v>
      </c>
      <c r="J303" s="416" t="s">
        <v>2485</v>
      </c>
      <c r="K303" s="33" t="s">
        <v>2486</v>
      </c>
      <c r="L303" s="13" t="s">
        <v>1456</v>
      </c>
      <c r="M303" s="13">
        <v>0</v>
      </c>
      <c r="N303" s="14"/>
    </row>
    <row r="304" ht="18.95" customHeight="1" spans="1:14">
      <c r="A304" s="44"/>
      <c r="B304" s="44"/>
      <c r="C304" s="44"/>
      <c r="D304" s="44"/>
      <c r="E304" s="44"/>
      <c r="F304" s="44"/>
      <c r="G304" s="45"/>
      <c r="H304" s="15" t="s">
        <v>2487</v>
      </c>
      <c r="I304" s="33" t="s">
        <v>2488</v>
      </c>
      <c r="J304" s="416" t="s">
        <v>2488</v>
      </c>
      <c r="K304" s="33" t="s">
        <v>2489</v>
      </c>
      <c r="L304" s="13" t="s">
        <v>1456</v>
      </c>
      <c r="M304" s="13">
        <v>248</v>
      </c>
      <c r="N304" s="14"/>
    </row>
    <row r="305" ht="18.95" customHeight="1" spans="1:14">
      <c r="A305" s="44"/>
      <c r="B305" s="44"/>
      <c r="C305" s="44"/>
      <c r="D305" s="44"/>
      <c r="E305" s="44"/>
      <c r="F305" s="44"/>
      <c r="G305" s="45"/>
      <c r="H305" s="15" t="s">
        <v>2490</v>
      </c>
      <c r="I305" s="33" t="s">
        <v>2491</v>
      </c>
      <c r="J305" s="416" t="s">
        <v>2491</v>
      </c>
      <c r="K305" s="33" t="s">
        <v>2492</v>
      </c>
      <c r="L305" s="13" t="s">
        <v>1456</v>
      </c>
      <c r="M305" s="13">
        <v>0</v>
      </c>
      <c r="N305" s="14"/>
    </row>
    <row r="306" ht="18.95" customHeight="1" spans="1:14">
      <c r="A306" s="44"/>
      <c r="B306" s="44"/>
      <c r="C306" s="44"/>
      <c r="D306" s="44"/>
      <c r="E306" s="44"/>
      <c r="F306" s="44"/>
      <c r="G306" s="45"/>
      <c r="H306" s="15" t="s">
        <v>2493</v>
      </c>
      <c r="I306" s="33" t="s">
        <v>2494</v>
      </c>
      <c r="J306" s="416" t="s">
        <v>2494</v>
      </c>
      <c r="K306" s="33" t="s">
        <v>2495</v>
      </c>
      <c r="L306" s="13" t="s">
        <v>1456</v>
      </c>
      <c r="M306" s="13">
        <v>0</v>
      </c>
      <c r="N306" s="14"/>
    </row>
    <row r="307" ht="18.95" customHeight="1" spans="1:14">
      <c r="A307" s="44"/>
      <c r="B307" s="44"/>
      <c r="C307" s="44"/>
      <c r="D307" s="44"/>
      <c r="E307" s="44"/>
      <c r="F307" s="44"/>
      <c r="G307" s="45"/>
      <c r="H307" s="15" t="s">
        <v>2496</v>
      </c>
      <c r="I307" s="33" t="s">
        <v>2497</v>
      </c>
      <c r="J307" s="416" t="s">
        <v>2497</v>
      </c>
      <c r="K307" s="33" t="s">
        <v>2498</v>
      </c>
      <c r="L307" s="13" t="s">
        <v>1456</v>
      </c>
      <c r="M307" s="13">
        <v>0</v>
      </c>
      <c r="N307" s="14"/>
    </row>
    <row r="308" ht="18.95" customHeight="1" spans="1:14">
      <c r="A308" s="44"/>
      <c r="B308" s="44"/>
      <c r="C308" s="44"/>
      <c r="D308" s="44"/>
      <c r="E308" s="44"/>
      <c r="F308" s="44"/>
      <c r="G308" s="45"/>
      <c r="H308" s="15" t="s">
        <v>2499</v>
      </c>
      <c r="I308" s="33" t="s">
        <v>2500</v>
      </c>
      <c r="J308" s="416" t="s">
        <v>2500</v>
      </c>
      <c r="K308" s="33" t="s">
        <v>2501</v>
      </c>
      <c r="L308" s="13" t="s">
        <v>1456</v>
      </c>
      <c r="M308" s="13">
        <v>0</v>
      </c>
      <c r="N308" s="14"/>
    </row>
    <row r="309" ht="18.95" customHeight="1" spans="1:14">
      <c r="A309" s="44"/>
      <c r="B309" s="44"/>
      <c r="C309" s="44"/>
      <c r="D309" s="44"/>
      <c r="E309" s="44"/>
      <c r="F309" s="44"/>
      <c r="G309" s="45"/>
      <c r="H309" s="15" t="s">
        <v>2502</v>
      </c>
      <c r="I309" s="33" t="s">
        <v>2503</v>
      </c>
      <c r="J309" s="416" t="s">
        <v>2503</v>
      </c>
      <c r="K309" s="33" t="s">
        <v>2504</v>
      </c>
      <c r="L309" s="13" t="s">
        <v>1456</v>
      </c>
      <c r="M309" s="13">
        <v>0</v>
      </c>
      <c r="N309" s="14"/>
    </row>
    <row r="310" ht="18.95" customHeight="1" spans="1:14">
      <c r="A310" s="44"/>
      <c r="B310" s="44"/>
      <c r="C310" s="44"/>
      <c r="D310" s="44"/>
      <c r="E310" s="44"/>
      <c r="F310" s="44"/>
      <c r="G310" s="45"/>
      <c r="H310" s="15" t="s">
        <v>2505</v>
      </c>
      <c r="I310" s="416" t="s">
        <v>2506</v>
      </c>
      <c r="J310" s="416" t="s">
        <v>2506</v>
      </c>
      <c r="K310" s="33" t="s">
        <v>2507</v>
      </c>
      <c r="L310" s="13" t="s">
        <v>1456</v>
      </c>
      <c r="M310" s="13"/>
      <c r="N310" s="14"/>
    </row>
    <row r="311" ht="18.95" customHeight="1" spans="1:14">
      <c r="A311" s="44"/>
      <c r="B311" s="44"/>
      <c r="C311" s="44"/>
      <c r="D311" s="44"/>
      <c r="E311" s="44"/>
      <c r="F311" s="44"/>
      <c r="G311" s="45"/>
      <c r="H311" s="15" t="s">
        <v>2508</v>
      </c>
      <c r="I311" s="33" t="s">
        <v>2509</v>
      </c>
      <c r="J311" s="416" t="s">
        <v>2509</v>
      </c>
      <c r="K311" s="33" t="s">
        <v>2510</v>
      </c>
      <c r="L311" s="13" t="s">
        <v>1456</v>
      </c>
      <c r="M311" s="13">
        <v>0</v>
      </c>
      <c r="N311" s="14"/>
    </row>
    <row r="312" ht="18.95" customHeight="1" spans="1:14">
      <c r="A312" s="44"/>
      <c r="B312" s="44"/>
      <c r="C312" s="44"/>
      <c r="D312" s="44"/>
      <c r="E312" s="44"/>
      <c r="F312" s="44"/>
      <c r="G312" s="45"/>
      <c r="H312" s="15" t="s">
        <v>2511</v>
      </c>
      <c r="I312" s="33" t="s">
        <v>2512</v>
      </c>
      <c r="J312" s="416" t="s">
        <v>2512</v>
      </c>
      <c r="K312" s="33" t="s">
        <v>2513</v>
      </c>
      <c r="L312" s="13" t="s">
        <v>1456</v>
      </c>
      <c r="M312" s="13">
        <v>4340</v>
      </c>
      <c r="N312" s="14"/>
    </row>
    <row r="313" ht="18.95" customHeight="1" spans="1:14">
      <c r="A313" s="44"/>
      <c r="B313" s="44"/>
      <c r="C313" s="44"/>
      <c r="D313" s="44"/>
      <c r="E313" s="44"/>
      <c r="F313" s="44"/>
      <c r="G313" s="45"/>
      <c r="H313" s="15" t="s">
        <v>1468</v>
      </c>
      <c r="I313" s="33" t="s">
        <v>2514</v>
      </c>
      <c r="J313" s="416" t="s">
        <v>2514</v>
      </c>
      <c r="K313" s="33" t="s">
        <v>1470</v>
      </c>
      <c r="L313" s="13" t="s">
        <v>1456</v>
      </c>
      <c r="M313" s="13">
        <v>1816</v>
      </c>
      <c r="N313" s="14"/>
    </row>
    <row r="314" ht="18.95" customHeight="1" spans="1:14">
      <c r="A314" s="44"/>
      <c r="B314" s="44"/>
      <c r="C314" s="44"/>
      <c r="D314" s="44"/>
      <c r="E314" s="44"/>
      <c r="F314" s="44"/>
      <c r="G314" s="45"/>
      <c r="H314" s="15" t="s">
        <v>1474</v>
      </c>
      <c r="I314" s="33" t="s">
        <v>2515</v>
      </c>
      <c r="J314" s="416" t="s">
        <v>2515</v>
      </c>
      <c r="K314" s="33" t="s">
        <v>1476</v>
      </c>
      <c r="L314" s="13" t="s">
        <v>1456</v>
      </c>
      <c r="M314" s="13">
        <v>1263</v>
      </c>
      <c r="N314" s="14"/>
    </row>
    <row r="315" ht="18.95" customHeight="1" spans="1:14">
      <c r="A315" s="44"/>
      <c r="B315" s="44"/>
      <c r="C315" s="44"/>
      <c r="D315" s="44"/>
      <c r="E315" s="44"/>
      <c r="F315" s="44"/>
      <c r="G315" s="45"/>
      <c r="H315" s="15" t="s">
        <v>1480</v>
      </c>
      <c r="I315" s="33" t="s">
        <v>2516</v>
      </c>
      <c r="J315" s="416" t="s">
        <v>2516</v>
      </c>
      <c r="K315" s="33" t="s">
        <v>1482</v>
      </c>
      <c r="L315" s="13" t="s">
        <v>1456</v>
      </c>
      <c r="M315" s="13">
        <v>0</v>
      </c>
      <c r="N315" s="14"/>
    </row>
    <row r="316" ht="18.95" customHeight="1" spans="1:14">
      <c r="A316" s="44"/>
      <c r="B316" s="44"/>
      <c r="C316" s="44"/>
      <c r="D316" s="44"/>
      <c r="E316" s="44"/>
      <c r="F316" s="44"/>
      <c r="G316" s="45"/>
      <c r="H316" s="15" t="s">
        <v>2517</v>
      </c>
      <c r="I316" s="33" t="s">
        <v>2518</v>
      </c>
      <c r="J316" s="416" t="s">
        <v>2518</v>
      </c>
      <c r="K316" s="33" t="s">
        <v>2519</v>
      </c>
      <c r="L316" s="13" t="s">
        <v>1456</v>
      </c>
      <c r="M316" s="13">
        <v>232</v>
      </c>
      <c r="N316" s="14"/>
    </row>
    <row r="317" ht="18.95" customHeight="1" spans="1:14">
      <c r="A317" s="44"/>
      <c r="B317" s="44"/>
      <c r="C317" s="44"/>
      <c r="D317" s="44"/>
      <c r="E317" s="44"/>
      <c r="F317" s="44"/>
      <c r="G317" s="45"/>
      <c r="H317" s="15" t="s">
        <v>2520</v>
      </c>
      <c r="I317" s="33" t="s">
        <v>2521</v>
      </c>
      <c r="J317" s="416" t="s">
        <v>2521</v>
      </c>
      <c r="K317" s="33" t="s">
        <v>2522</v>
      </c>
      <c r="L317" s="13" t="s">
        <v>1456</v>
      </c>
      <c r="M317" s="13">
        <v>31</v>
      </c>
      <c r="N317" s="14"/>
    </row>
    <row r="318" ht="18.95" customHeight="1" spans="1:14">
      <c r="A318" s="44"/>
      <c r="B318" s="44"/>
      <c r="C318" s="44"/>
      <c r="D318" s="44"/>
      <c r="E318" s="44"/>
      <c r="F318" s="44"/>
      <c r="G318" s="45"/>
      <c r="H318" s="15" t="s">
        <v>2523</v>
      </c>
      <c r="I318" s="33" t="s">
        <v>2524</v>
      </c>
      <c r="J318" s="416" t="s">
        <v>2524</v>
      </c>
      <c r="K318" s="33" t="s">
        <v>2525</v>
      </c>
      <c r="L318" s="13" t="s">
        <v>1456</v>
      </c>
      <c r="M318" s="13">
        <v>50</v>
      </c>
      <c r="N318" s="14"/>
    </row>
    <row r="319" ht="18.95" customHeight="1" spans="1:14">
      <c r="A319" s="44"/>
      <c r="B319" s="44"/>
      <c r="C319" s="44"/>
      <c r="D319" s="44"/>
      <c r="E319" s="44"/>
      <c r="F319" s="44"/>
      <c r="G319" s="45"/>
      <c r="H319" s="15" t="s">
        <v>2526</v>
      </c>
      <c r="I319" s="33" t="s">
        <v>2527</v>
      </c>
      <c r="J319" s="416" t="s">
        <v>2527</v>
      </c>
      <c r="K319" s="33" t="s">
        <v>2528</v>
      </c>
      <c r="L319" s="13" t="s">
        <v>1456</v>
      </c>
      <c r="M319" s="13">
        <v>20</v>
      </c>
      <c r="N319" s="14"/>
    </row>
    <row r="320" ht="18.95" customHeight="1" spans="1:14">
      <c r="A320" s="44"/>
      <c r="B320" s="44"/>
      <c r="C320" s="44"/>
      <c r="D320" s="44"/>
      <c r="E320" s="44"/>
      <c r="F320" s="44"/>
      <c r="G320" s="45"/>
      <c r="H320" s="15" t="s">
        <v>2529</v>
      </c>
      <c r="I320" s="33" t="s">
        <v>2530</v>
      </c>
      <c r="J320" s="416" t="s">
        <v>2530</v>
      </c>
      <c r="K320" s="33" t="s">
        <v>2531</v>
      </c>
      <c r="L320" s="13" t="s">
        <v>1456</v>
      </c>
      <c r="M320" s="13">
        <v>0</v>
      </c>
      <c r="N320" s="14"/>
    </row>
    <row r="321" ht="18.95" customHeight="1" spans="1:14">
      <c r="A321" s="44"/>
      <c r="B321" s="44"/>
      <c r="C321" s="44"/>
      <c r="D321" s="44"/>
      <c r="E321" s="44"/>
      <c r="F321" s="44"/>
      <c r="G321" s="45"/>
      <c r="H321" s="15" t="s">
        <v>2532</v>
      </c>
      <c r="I321" s="33" t="s">
        <v>2533</v>
      </c>
      <c r="J321" s="416" t="s">
        <v>2533</v>
      </c>
      <c r="K321" s="33" t="s">
        <v>2534</v>
      </c>
      <c r="L321" s="13" t="s">
        <v>1456</v>
      </c>
      <c r="M321" s="13">
        <v>0</v>
      </c>
      <c r="N321" s="14"/>
    </row>
    <row r="322" ht="18.95" customHeight="1" spans="1:14">
      <c r="A322" s="44"/>
      <c r="B322" s="44"/>
      <c r="C322" s="44"/>
      <c r="D322" s="44"/>
      <c r="E322" s="44"/>
      <c r="F322" s="44"/>
      <c r="G322" s="45"/>
      <c r="H322" s="15" t="s">
        <v>2535</v>
      </c>
      <c r="I322" s="33" t="s">
        <v>2536</v>
      </c>
      <c r="J322" s="416" t="s">
        <v>2536</v>
      </c>
      <c r="K322" s="33" t="s">
        <v>2537</v>
      </c>
      <c r="L322" s="13" t="s">
        <v>1456</v>
      </c>
      <c r="M322" s="13">
        <v>3</v>
      </c>
      <c r="N322" s="14"/>
    </row>
    <row r="323" ht="18.95" customHeight="1" spans="1:14">
      <c r="A323" s="44"/>
      <c r="B323" s="44"/>
      <c r="C323" s="44"/>
      <c r="D323" s="44"/>
      <c r="E323" s="44"/>
      <c r="F323" s="44"/>
      <c r="G323" s="45"/>
      <c r="H323" s="15" t="s">
        <v>2538</v>
      </c>
      <c r="I323" s="33" t="s">
        <v>2539</v>
      </c>
      <c r="J323" s="416" t="s">
        <v>2539</v>
      </c>
      <c r="K323" s="33" t="s">
        <v>2540</v>
      </c>
      <c r="L323" s="13" t="s">
        <v>1456</v>
      </c>
      <c r="M323" s="13">
        <v>82</v>
      </c>
      <c r="N323" s="14"/>
    </row>
    <row r="324" ht="18.95" customHeight="1" spans="1:14">
      <c r="A324" s="44"/>
      <c r="B324" s="44"/>
      <c r="C324" s="44"/>
      <c r="D324" s="44"/>
      <c r="E324" s="44"/>
      <c r="F324" s="44"/>
      <c r="G324" s="45"/>
      <c r="H324" s="15" t="s">
        <v>2541</v>
      </c>
      <c r="I324" s="33" t="s">
        <v>2542</v>
      </c>
      <c r="J324" s="416" t="s">
        <v>2542</v>
      </c>
      <c r="K324" s="33" t="s">
        <v>2543</v>
      </c>
      <c r="L324" s="13" t="s">
        <v>1456</v>
      </c>
      <c r="M324" s="13">
        <v>314</v>
      </c>
      <c r="N324" s="14"/>
    </row>
    <row r="325" ht="18.95" customHeight="1" spans="1:14">
      <c r="A325" s="44"/>
      <c r="B325" s="44"/>
      <c r="C325" s="44"/>
      <c r="D325" s="44"/>
      <c r="E325" s="44"/>
      <c r="F325" s="44"/>
      <c r="G325" s="45"/>
      <c r="H325" s="15" t="s">
        <v>2544</v>
      </c>
      <c r="I325" s="33" t="s">
        <v>2545</v>
      </c>
      <c r="J325" s="416" t="s">
        <v>2545</v>
      </c>
      <c r="K325" s="33" t="s">
        <v>2546</v>
      </c>
      <c r="L325" s="13" t="s">
        <v>1456</v>
      </c>
      <c r="M325" s="13">
        <v>0</v>
      </c>
      <c r="N325" s="14"/>
    </row>
    <row r="326" ht="18.95" customHeight="1" spans="1:14">
      <c r="A326" s="44"/>
      <c r="B326" s="44"/>
      <c r="C326" s="44"/>
      <c r="D326" s="44"/>
      <c r="E326" s="44"/>
      <c r="F326" s="44"/>
      <c r="G326" s="45"/>
      <c r="H326" s="15" t="s">
        <v>2547</v>
      </c>
      <c r="I326" s="33" t="s">
        <v>2548</v>
      </c>
      <c r="J326" s="416" t="s">
        <v>2548</v>
      </c>
      <c r="K326" s="33" t="s">
        <v>2549</v>
      </c>
      <c r="L326" s="13" t="s">
        <v>1456</v>
      </c>
      <c r="M326" s="13">
        <v>0</v>
      </c>
      <c r="N326" s="14"/>
    </row>
    <row r="327" ht="18.95" customHeight="1" spans="1:14">
      <c r="A327" s="44"/>
      <c r="B327" s="44"/>
      <c r="C327" s="44"/>
      <c r="D327" s="44"/>
      <c r="E327" s="44"/>
      <c r="F327" s="44"/>
      <c r="G327" s="45"/>
      <c r="H327" s="15" t="s">
        <v>2550</v>
      </c>
      <c r="I327" s="33" t="s">
        <v>2551</v>
      </c>
      <c r="J327" s="416" t="s">
        <v>2551</v>
      </c>
      <c r="K327" s="33" t="s">
        <v>2552</v>
      </c>
      <c r="L327" s="13" t="s">
        <v>1456</v>
      </c>
      <c r="M327" s="13">
        <v>0</v>
      </c>
      <c r="N327" s="14"/>
    </row>
    <row r="328" ht="18.95" customHeight="1" spans="1:14">
      <c r="A328" s="44"/>
      <c r="B328" s="44"/>
      <c r="C328" s="44"/>
      <c r="D328" s="44"/>
      <c r="E328" s="44"/>
      <c r="F328" s="44"/>
      <c r="G328" s="45"/>
      <c r="H328" s="15" t="s">
        <v>2553</v>
      </c>
      <c r="I328" s="33" t="s">
        <v>2554</v>
      </c>
      <c r="J328" s="416" t="s">
        <v>2554</v>
      </c>
      <c r="K328" s="33" t="s">
        <v>2555</v>
      </c>
      <c r="L328" s="13" t="s">
        <v>1456</v>
      </c>
      <c r="M328" s="13">
        <v>66</v>
      </c>
      <c r="N328" s="14"/>
    </row>
    <row r="329" ht="18.95" customHeight="1" spans="1:14">
      <c r="A329" s="44"/>
      <c r="B329" s="44"/>
      <c r="C329" s="44"/>
      <c r="D329" s="44"/>
      <c r="E329" s="44"/>
      <c r="F329" s="44"/>
      <c r="G329" s="45"/>
      <c r="H329" s="15" t="s">
        <v>2556</v>
      </c>
      <c r="I329" s="33" t="s">
        <v>2557</v>
      </c>
      <c r="J329" s="416" t="s">
        <v>2557</v>
      </c>
      <c r="K329" s="33" t="s">
        <v>2558</v>
      </c>
      <c r="L329" s="13" t="s">
        <v>1456</v>
      </c>
      <c r="M329" s="13">
        <v>69</v>
      </c>
      <c r="N329" s="14"/>
    </row>
    <row r="330" ht="18.95" customHeight="1" spans="1:14">
      <c r="A330" s="44"/>
      <c r="B330" s="44"/>
      <c r="C330" s="44"/>
      <c r="D330" s="44"/>
      <c r="E330" s="44"/>
      <c r="F330" s="44"/>
      <c r="G330" s="45"/>
      <c r="H330" s="15" t="s">
        <v>2559</v>
      </c>
      <c r="I330" s="33" t="s">
        <v>2560</v>
      </c>
      <c r="J330" s="416" t="s">
        <v>2560</v>
      </c>
      <c r="K330" s="33" t="s">
        <v>2561</v>
      </c>
      <c r="L330" s="13" t="s">
        <v>1456</v>
      </c>
      <c r="M330" s="13">
        <v>3</v>
      </c>
      <c r="N330" s="14"/>
    </row>
    <row r="331" ht="18.95" customHeight="1" spans="1:14">
      <c r="A331" s="44"/>
      <c r="B331" s="44"/>
      <c r="C331" s="44"/>
      <c r="D331" s="44"/>
      <c r="E331" s="44"/>
      <c r="F331" s="44"/>
      <c r="G331" s="45"/>
      <c r="H331" s="15" t="s">
        <v>1772</v>
      </c>
      <c r="I331" s="33" t="s">
        <v>2562</v>
      </c>
      <c r="J331" s="416" t="s">
        <v>2562</v>
      </c>
      <c r="K331" s="33" t="s">
        <v>1774</v>
      </c>
      <c r="L331" s="13" t="s">
        <v>1456</v>
      </c>
      <c r="M331" s="13">
        <v>371</v>
      </c>
      <c r="N331" s="14"/>
    </row>
    <row r="332" ht="18.95" customHeight="1" spans="1:14">
      <c r="A332" s="44"/>
      <c r="B332" s="44"/>
      <c r="C332" s="44"/>
      <c r="D332" s="44"/>
      <c r="E332" s="44"/>
      <c r="F332" s="44"/>
      <c r="G332" s="45"/>
      <c r="H332" s="15" t="s">
        <v>1522</v>
      </c>
      <c r="I332" s="33" t="s">
        <v>2563</v>
      </c>
      <c r="J332" s="416" t="s">
        <v>2563</v>
      </c>
      <c r="K332" s="33" t="s">
        <v>1524</v>
      </c>
      <c r="L332" s="13" t="s">
        <v>1456</v>
      </c>
      <c r="M332" s="13">
        <v>0</v>
      </c>
      <c r="N332" s="14"/>
    </row>
    <row r="333" ht="18.95" customHeight="1" spans="1:14">
      <c r="A333" s="44"/>
      <c r="B333" s="44"/>
      <c r="C333" s="44"/>
      <c r="D333" s="44"/>
      <c r="E333" s="44"/>
      <c r="F333" s="44"/>
      <c r="G333" s="45"/>
      <c r="H333" s="15" t="s">
        <v>2564</v>
      </c>
      <c r="I333" s="33" t="s">
        <v>2565</v>
      </c>
      <c r="J333" s="416" t="s">
        <v>2565</v>
      </c>
      <c r="K333" s="33" t="s">
        <v>2566</v>
      </c>
      <c r="L333" s="13" t="s">
        <v>1456</v>
      </c>
      <c r="M333" s="13">
        <v>20</v>
      </c>
      <c r="N333" s="14"/>
    </row>
    <row r="334" ht="18.95" customHeight="1" spans="1:14">
      <c r="A334" s="44"/>
      <c r="B334" s="44"/>
      <c r="C334" s="44"/>
      <c r="D334" s="44"/>
      <c r="E334" s="44"/>
      <c r="F334" s="44"/>
      <c r="G334" s="45"/>
      <c r="H334" s="15" t="s">
        <v>2567</v>
      </c>
      <c r="I334" s="33" t="s">
        <v>2568</v>
      </c>
      <c r="J334" s="416" t="s">
        <v>2568</v>
      </c>
      <c r="K334" s="33" t="s">
        <v>2569</v>
      </c>
      <c r="L334" s="13" t="s">
        <v>1456</v>
      </c>
      <c r="M334" s="13">
        <v>0</v>
      </c>
      <c r="N334" s="14"/>
    </row>
    <row r="335" ht="18.95" customHeight="1" spans="1:14">
      <c r="A335" s="44"/>
      <c r="B335" s="44"/>
      <c r="C335" s="44"/>
      <c r="D335" s="44"/>
      <c r="E335" s="44"/>
      <c r="F335" s="44"/>
      <c r="G335" s="45"/>
      <c r="H335" s="15" t="s">
        <v>1468</v>
      </c>
      <c r="I335" s="33" t="s">
        <v>2570</v>
      </c>
      <c r="J335" s="416" t="s">
        <v>2570</v>
      </c>
      <c r="K335" s="33" t="s">
        <v>1470</v>
      </c>
      <c r="L335" s="13" t="s">
        <v>1456</v>
      </c>
      <c r="M335" s="13">
        <v>0</v>
      </c>
      <c r="N335" s="14"/>
    </row>
    <row r="336" ht="18.95" customHeight="1" spans="1:14">
      <c r="A336" s="44"/>
      <c r="B336" s="44"/>
      <c r="C336" s="44"/>
      <c r="D336" s="44"/>
      <c r="E336" s="44"/>
      <c r="F336" s="44"/>
      <c r="G336" s="45"/>
      <c r="H336" s="15" t="s">
        <v>1474</v>
      </c>
      <c r="I336" s="33" t="s">
        <v>2571</v>
      </c>
      <c r="J336" s="416" t="s">
        <v>2571</v>
      </c>
      <c r="K336" s="33" t="s">
        <v>1476</v>
      </c>
      <c r="L336" s="13" t="s">
        <v>1456</v>
      </c>
      <c r="M336" s="13">
        <v>0</v>
      </c>
      <c r="N336" s="14"/>
    </row>
    <row r="337" ht="18.95" customHeight="1" spans="1:14">
      <c r="A337" s="44"/>
      <c r="B337" s="44"/>
      <c r="C337" s="44"/>
      <c r="D337" s="44"/>
      <c r="E337" s="44"/>
      <c r="F337" s="44"/>
      <c r="G337" s="45"/>
      <c r="H337" s="15" t="s">
        <v>1480</v>
      </c>
      <c r="I337" s="33" t="s">
        <v>2572</v>
      </c>
      <c r="J337" s="416" t="s">
        <v>2572</v>
      </c>
      <c r="K337" s="33" t="s">
        <v>1482</v>
      </c>
      <c r="L337" s="13" t="s">
        <v>1456</v>
      </c>
      <c r="M337" s="13">
        <v>0</v>
      </c>
      <c r="N337" s="14"/>
    </row>
    <row r="338" ht="18.95" customHeight="1" spans="1:14">
      <c r="A338" s="44"/>
      <c r="B338" s="44"/>
      <c r="C338" s="44"/>
      <c r="D338" s="44"/>
      <c r="E338" s="44"/>
      <c r="F338" s="44"/>
      <c r="G338" s="45"/>
      <c r="H338" s="15" t="s">
        <v>2573</v>
      </c>
      <c r="I338" s="33" t="s">
        <v>2574</v>
      </c>
      <c r="J338" s="416" t="s">
        <v>2574</v>
      </c>
      <c r="K338" s="33" t="s">
        <v>2575</v>
      </c>
      <c r="L338" s="13" t="s">
        <v>1456</v>
      </c>
      <c r="M338" s="13">
        <v>0</v>
      </c>
      <c r="N338" s="14"/>
    </row>
    <row r="339" ht="18.95" customHeight="1" spans="1:14">
      <c r="A339" s="44"/>
      <c r="B339" s="44"/>
      <c r="C339" s="44"/>
      <c r="D339" s="44"/>
      <c r="E339" s="44"/>
      <c r="F339" s="44"/>
      <c r="G339" s="45"/>
      <c r="H339" s="15" t="s">
        <v>1522</v>
      </c>
      <c r="I339" s="33" t="s">
        <v>2576</v>
      </c>
      <c r="J339" s="416" t="s">
        <v>2576</v>
      </c>
      <c r="K339" s="33" t="s">
        <v>1524</v>
      </c>
      <c r="L339" s="13" t="s">
        <v>1456</v>
      </c>
      <c r="M339" s="13">
        <v>0</v>
      </c>
      <c r="N339" s="14"/>
    </row>
    <row r="340" ht="18.95" customHeight="1" spans="1:14">
      <c r="A340" s="44"/>
      <c r="B340" s="44"/>
      <c r="C340" s="44"/>
      <c r="D340" s="44"/>
      <c r="E340" s="44"/>
      <c r="F340" s="44"/>
      <c r="G340" s="45"/>
      <c r="H340" s="15" t="s">
        <v>2577</v>
      </c>
      <c r="I340" s="33" t="s">
        <v>2578</v>
      </c>
      <c r="J340" s="416" t="s">
        <v>2578</v>
      </c>
      <c r="K340" s="33" t="s">
        <v>2579</v>
      </c>
      <c r="L340" s="13" t="s">
        <v>1456</v>
      </c>
      <c r="M340" s="13">
        <v>0</v>
      </c>
      <c r="N340" s="14"/>
    </row>
    <row r="341" ht="18.95" customHeight="1" spans="1:14">
      <c r="A341" s="44"/>
      <c r="B341" s="44"/>
      <c r="C341" s="44"/>
      <c r="D341" s="44"/>
      <c r="E341" s="44"/>
      <c r="F341" s="44"/>
      <c r="G341" s="45"/>
      <c r="H341" s="15" t="s">
        <v>2580</v>
      </c>
      <c r="I341" s="33" t="s">
        <v>2581</v>
      </c>
      <c r="J341" s="416" t="s">
        <v>2581</v>
      </c>
      <c r="K341" s="33" t="s">
        <v>2582</v>
      </c>
      <c r="L341" s="13" t="s">
        <v>1456</v>
      </c>
      <c r="M341" s="13">
        <v>462</v>
      </c>
      <c r="N341" s="14"/>
    </row>
    <row r="342" ht="18.95" customHeight="1" spans="1:14">
      <c r="A342" s="44"/>
      <c r="B342" s="44"/>
      <c r="C342" s="44"/>
      <c r="D342" s="44"/>
      <c r="E342" s="44"/>
      <c r="F342" s="44"/>
      <c r="G342" s="45"/>
      <c r="H342" s="15" t="s">
        <v>1468</v>
      </c>
      <c r="I342" s="33" t="s">
        <v>2583</v>
      </c>
      <c r="J342" s="416" t="s">
        <v>2583</v>
      </c>
      <c r="K342" s="33" t="s">
        <v>1470</v>
      </c>
      <c r="L342" s="13" t="s">
        <v>1456</v>
      </c>
      <c r="M342" s="13">
        <v>292</v>
      </c>
      <c r="N342" s="14"/>
    </row>
    <row r="343" ht="18.95" customHeight="1" spans="1:14">
      <c r="A343" s="44"/>
      <c r="B343" s="44"/>
      <c r="C343" s="44"/>
      <c r="D343" s="44"/>
      <c r="E343" s="44"/>
      <c r="F343" s="44"/>
      <c r="G343" s="45"/>
      <c r="H343" s="15" t="s">
        <v>1474</v>
      </c>
      <c r="I343" s="33" t="s">
        <v>2584</v>
      </c>
      <c r="J343" s="416" t="s">
        <v>2584</v>
      </c>
      <c r="K343" s="33" t="s">
        <v>1476</v>
      </c>
      <c r="L343" s="13" t="s">
        <v>1456</v>
      </c>
      <c r="M343" s="13">
        <v>38</v>
      </c>
      <c r="N343" s="14"/>
    </row>
    <row r="344" ht="18.95" customHeight="1" spans="1:14">
      <c r="A344" s="44"/>
      <c r="B344" s="44"/>
      <c r="C344" s="44"/>
      <c r="D344" s="44"/>
      <c r="E344" s="44"/>
      <c r="F344" s="44"/>
      <c r="G344" s="45"/>
      <c r="H344" s="15" t="s">
        <v>1480</v>
      </c>
      <c r="I344" s="33" t="s">
        <v>2585</v>
      </c>
      <c r="J344" s="416" t="s">
        <v>2585</v>
      </c>
      <c r="K344" s="33" t="s">
        <v>1482</v>
      </c>
      <c r="L344" s="13" t="s">
        <v>1456</v>
      </c>
      <c r="M344" s="13">
        <v>0</v>
      </c>
      <c r="N344" s="14"/>
    </row>
    <row r="345" ht="18.95" customHeight="1" spans="1:14">
      <c r="A345" s="44"/>
      <c r="B345" s="44"/>
      <c r="C345" s="44"/>
      <c r="D345" s="44"/>
      <c r="E345" s="44"/>
      <c r="F345" s="44"/>
      <c r="G345" s="45"/>
      <c r="H345" s="15" t="s">
        <v>2586</v>
      </c>
      <c r="I345" s="33" t="s">
        <v>2587</v>
      </c>
      <c r="J345" s="416" t="s">
        <v>2587</v>
      </c>
      <c r="K345" s="33" t="s">
        <v>2588</v>
      </c>
      <c r="L345" s="13" t="s">
        <v>1456</v>
      </c>
      <c r="M345" s="13">
        <v>40</v>
      </c>
      <c r="N345" s="14"/>
    </row>
    <row r="346" ht="18.95" customHeight="1" spans="1:14">
      <c r="A346" s="44"/>
      <c r="B346" s="44"/>
      <c r="C346" s="44"/>
      <c r="D346" s="44"/>
      <c r="E346" s="44"/>
      <c r="F346" s="44"/>
      <c r="G346" s="45"/>
      <c r="H346" s="15" t="s">
        <v>2589</v>
      </c>
      <c r="I346" s="33" t="s">
        <v>2590</v>
      </c>
      <c r="J346" s="416" t="s">
        <v>2590</v>
      </c>
      <c r="K346" s="33" t="s">
        <v>2591</v>
      </c>
      <c r="L346" s="13" t="s">
        <v>1456</v>
      </c>
      <c r="M346" s="13">
        <v>33</v>
      </c>
      <c r="N346" s="14"/>
    </row>
    <row r="347" ht="18.95" customHeight="1" spans="1:14">
      <c r="A347" s="44"/>
      <c r="B347" s="44"/>
      <c r="C347" s="44"/>
      <c r="D347" s="44"/>
      <c r="E347" s="44"/>
      <c r="F347" s="44"/>
      <c r="G347" s="45"/>
      <c r="H347" s="15" t="s">
        <v>2592</v>
      </c>
      <c r="I347" s="33" t="s">
        <v>2593</v>
      </c>
      <c r="J347" s="416" t="s">
        <v>2593</v>
      </c>
      <c r="K347" s="33" t="s">
        <v>2594</v>
      </c>
      <c r="L347" s="13" t="s">
        <v>1456</v>
      </c>
      <c r="M347" s="13">
        <v>0</v>
      </c>
      <c r="N347" s="14"/>
    </row>
    <row r="348" ht="18.95" customHeight="1" spans="1:14">
      <c r="A348" s="44"/>
      <c r="B348" s="44"/>
      <c r="C348" s="44"/>
      <c r="D348" s="44"/>
      <c r="E348" s="44"/>
      <c r="F348" s="44"/>
      <c r="G348" s="45"/>
      <c r="H348" s="15" t="s">
        <v>2595</v>
      </c>
      <c r="I348" s="33" t="s">
        <v>2596</v>
      </c>
      <c r="J348" s="416" t="s">
        <v>2596</v>
      </c>
      <c r="K348" s="33" t="s">
        <v>2597</v>
      </c>
      <c r="L348" s="13" t="s">
        <v>1456</v>
      </c>
      <c r="M348" s="13">
        <v>0</v>
      </c>
      <c r="N348" s="14"/>
    </row>
    <row r="349" ht="18.95" customHeight="1" spans="1:14">
      <c r="A349" s="44"/>
      <c r="B349" s="44"/>
      <c r="C349" s="44"/>
      <c r="D349" s="44"/>
      <c r="E349" s="44"/>
      <c r="F349" s="44"/>
      <c r="G349" s="45"/>
      <c r="H349" s="15" t="s">
        <v>2598</v>
      </c>
      <c r="I349" s="33" t="s">
        <v>2599</v>
      </c>
      <c r="J349" s="416" t="s">
        <v>2599</v>
      </c>
      <c r="K349" s="33" t="s">
        <v>2600</v>
      </c>
      <c r="L349" s="13" t="s">
        <v>1456</v>
      </c>
      <c r="M349" s="13">
        <v>0</v>
      </c>
      <c r="N349" s="14"/>
    </row>
    <row r="350" ht="18.95" customHeight="1" spans="1:14">
      <c r="A350" s="44"/>
      <c r="B350" s="44"/>
      <c r="C350" s="44"/>
      <c r="D350" s="44"/>
      <c r="E350" s="44"/>
      <c r="F350" s="44"/>
      <c r="G350" s="45"/>
      <c r="H350" s="15" t="s">
        <v>2601</v>
      </c>
      <c r="I350" s="33" t="s">
        <v>2602</v>
      </c>
      <c r="J350" s="416" t="s">
        <v>2602</v>
      </c>
      <c r="K350" s="33" t="s">
        <v>2603</v>
      </c>
      <c r="L350" s="13" t="s">
        <v>1456</v>
      </c>
      <c r="M350" s="13">
        <v>0</v>
      </c>
      <c r="N350" s="14"/>
    </row>
    <row r="351" ht="18.95" customHeight="1" spans="1:14">
      <c r="A351" s="44"/>
      <c r="B351" s="44"/>
      <c r="C351" s="44"/>
      <c r="D351" s="44"/>
      <c r="E351" s="44"/>
      <c r="F351" s="44"/>
      <c r="G351" s="45"/>
      <c r="H351" s="15" t="s">
        <v>1522</v>
      </c>
      <c r="I351" s="33" t="s">
        <v>2604</v>
      </c>
      <c r="J351" s="416" t="s">
        <v>2604</v>
      </c>
      <c r="K351" s="33" t="s">
        <v>1524</v>
      </c>
      <c r="L351" s="13" t="s">
        <v>1456</v>
      </c>
      <c r="M351" s="13">
        <v>0</v>
      </c>
      <c r="N351" s="14"/>
    </row>
    <row r="352" ht="18.95" customHeight="1" spans="1:14">
      <c r="A352" s="44"/>
      <c r="B352" s="44"/>
      <c r="C352" s="44"/>
      <c r="D352" s="44"/>
      <c r="E352" s="44"/>
      <c r="F352" s="44"/>
      <c r="G352" s="45"/>
      <c r="H352" s="15" t="s">
        <v>2605</v>
      </c>
      <c r="I352" s="33" t="s">
        <v>2606</v>
      </c>
      <c r="J352" s="416" t="s">
        <v>2606</v>
      </c>
      <c r="K352" s="33" t="s">
        <v>2607</v>
      </c>
      <c r="L352" s="13" t="s">
        <v>1456</v>
      </c>
      <c r="M352" s="13">
        <v>59</v>
      </c>
      <c r="N352" s="14"/>
    </row>
    <row r="353" ht="18.95" customHeight="1" spans="1:14">
      <c r="A353" s="44"/>
      <c r="B353" s="44"/>
      <c r="C353" s="44"/>
      <c r="D353" s="44"/>
      <c r="E353" s="44"/>
      <c r="F353" s="44"/>
      <c r="G353" s="45"/>
      <c r="H353" s="15" t="s">
        <v>2608</v>
      </c>
      <c r="I353" s="33" t="s">
        <v>2609</v>
      </c>
      <c r="J353" s="416" t="s">
        <v>2609</v>
      </c>
      <c r="K353" s="33" t="s">
        <v>2610</v>
      </c>
      <c r="L353" s="13" t="s">
        <v>1456</v>
      </c>
      <c r="M353" s="13">
        <v>856</v>
      </c>
      <c r="N353" s="14"/>
    </row>
    <row r="354" ht="18.95" customHeight="1" spans="1:14">
      <c r="A354" s="44"/>
      <c r="B354" s="44"/>
      <c r="C354" s="44"/>
      <c r="D354" s="44"/>
      <c r="E354" s="44"/>
      <c r="F354" s="44"/>
      <c r="G354" s="45"/>
      <c r="H354" s="15" t="s">
        <v>1468</v>
      </c>
      <c r="I354" s="33" t="s">
        <v>2611</v>
      </c>
      <c r="J354" s="416" t="s">
        <v>2611</v>
      </c>
      <c r="K354" s="33" t="s">
        <v>1470</v>
      </c>
      <c r="L354" s="13" t="s">
        <v>1456</v>
      </c>
      <c r="M354" s="13">
        <v>365</v>
      </c>
      <c r="N354" s="14"/>
    </row>
    <row r="355" ht="18.95" customHeight="1" spans="1:14">
      <c r="A355" s="44"/>
      <c r="B355" s="44"/>
      <c r="C355" s="44"/>
      <c r="D355" s="44"/>
      <c r="E355" s="44"/>
      <c r="F355" s="44"/>
      <c r="G355" s="45"/>
      <c r="H355" s="15" t="s">
        <v>1474</v>
      </c>
      <c r="I355" s="33" t="s">
        <v>2612</v>
      </c>
      <c r="J355" s="416" t="s">
        <v>2612</v>
      </c>
      <c r="K355" s="33" t="s">
        <v>1476</v>
      </c>
      <c r="L355" s="13" t="s">
        <v>1456</v>
      </c>
      <c r="M355" s="13">
        <v>85</v>
      </c>
      <c r="N355" s="14"/>
    </row>
    <row r="356" ht="18.95" customHeight="1" spans="1:14">
      <c r="A356" s="44"/>
      <c r="B356" s="44"/>
      <c r="C356" s="44"/>
      <c r="D356" s="44"/>
      <c r="E356" s="44"/>
      <c r="F356" s="44"/>
      <c r="G356" s="45"/>
      <c r="H356" s="15" t="s">
        <v>1480</v>
      </c>
      <c r="I356" s="33" t="s">
        <v>2613</v>
      </c>
      <c r="J356" s="416" t="s">
        <v>2613</v>
      </c>
      <c r="K356" s="33" t="s">
        <v>1482</v>
      </c>
      <c r="L356" s="13" t="s">
        <v>1456</v>
      </c>
      <c r="M356" s="13">
        <v>0</v>
      </c>
      <c r="N356" s="14"/>
    </row>
    <row r="357" ht="18.95" customHeight="1" spans="1:14">
      <c r="A357" s="44"/>
      <c r="B357" s="44"/>
      <c r="C357" s="44"/>
      <c r="D357" s="44"/>
      <c r="E357" s="44"/>
      <c r="F357" s="44"/>
      <c r="G357" s="45"/>
      <c r="H357" s="15" t="s">
        <v>2614</v>
      </c>
      <c r="I357" s="33" t="s">
        <v>2615</v>
      </c>
      <c r="J357" s="416" t="s">
        <v>2615</v>
      </c>
      <c r="K357" s="33" t="s">
        <v>2616</v>
      </c>
      <c r="L357" s="13" t="s">
        <v>1456</v>
      </c>
      <c r="M357" s="13">
        <v>165</v>
      </c>
      <c r="N357" s="14"/>
    </row>
    <row r="358" ht="18.95" customHeight="1" spans="1:14">
      <c r="A358" s="44"/>
      <c r="B358" s="44"/>
      <c r="C358" s="44"/>
      <c r="D358" s="44"/>
      <c r="E358" s="44"/>
      <c r="F358" s="44"/>
      <c r="G358" s="45"/>
      <c r="H358" s="15" t="s">
        <v>2617</v>
      </c>
      <c r="I358" s="33" t="s">
        <v>2618</v>
      </c>
      <c r="J358" s="416" t="s">
        <v>2618</v>
      </c>
      <c r="K358" s="33" t="s">
        <v>2619</v>
      </c>
      <c r="L358" s="13" t="s">
        <v>1456</v>
      </c>
      <c r="M358" s="13">
        <v>79</v>
      </c>
      <c r="N358" s="14"/>
    </row>
    <row r="359" ht="18.95" customHeight="1" spans="1:14">
      <c r="A359" s="44"/>
      <c r="B359" s="44"/>
      <c r="C359" s="44"/>
      <c r="D359" s="44"/>
      <c r="E359" s="44"/>
      <c r="F359" s="44"/>
      <c r="G359" s="45"/>
      <c r="H359" s="15" t="s">
        <v>2620</v>
      </c>
      <c r="I359" s="33" t="s">
        <v>2621</v>
      </c>
      <c r="J359" s="416" t="s">
        <v>2621</v>
      </c>
      <c r="K359" s="33" t="s">
        <v>2622</v>
      </c>
      <c r="L359" s="13" t="s">
        <v>1456</v>
      </c>
      <c r="M359" s="13">
        <v>100</v>
      </c>
      <c r="N359" s="14"/>
    </row>
    <row r="360" ht="18.95" customHeight="1" spans="1:14">
      <c r="A360" s="44"/>
      <c r="B360" s="44"/>
      <c r="C360" s="44"/>
      <c r="D360" s="44"/>
      <c r="E360" s="44"/>
      <c r="F360" s="44"/>
      <c r="G360" s="45"/>
      <c r="H360" s="15" t="s">
        <v>1522</v>
      </c>
      <c r="I360" s="33" t="s">
        <v>2623</v>
      </c>
      <c r="J360" s="416" t="s">
        <v>2623</v>
      </c>
      <c r="K360" s="33" t="s">
        <v>1524</v>
      </c>
      <c r="L360" s="13" t="s">
        <v>1456</v>
      </c>
      <c r="M360" s="13">
        <v>0</v>
      </c>
      <c r="N360" s="14"/>
    </row>
    <row r="361" ht="18.95" customHeight="1" spans="1:14">
      <c r="A361" s="44"/>
      <c r="B361" s="44"/>
      <c r="C361" s="44"/>
      <c r="D361" s="44"/>
      <c r="E361" s="44"/>
      <c r="F361" s="44"/>
      <c r="G361" s="45"/>
      <c r="H361" s="15" t="s">
        <v>2624</v>
      </c>
      <c r="I361" s="33" t="s">
        <v>2625</v>
      </c>
      <c r="J361" s="416" t="s">
        <v>2625</v>
      </c>
      <c r="K361" s="33" t="s">
        <v>2626</v>
      </c>
      <c r="L361" s="13" t="s">
        <v>1456</v>
      </c>
      <c r="M361" s="13">
        <v>62</v>
      </c>
      <c r="N361" s="14"/>
    </row>
    <row r="362" ht="18.95" customHeight="1" spans="1:14">
      <c r="A362" s="44"/>
      <c r="B362" s="44"/>
      <c r="C362" s="44"/>
      <c r="D362" s="44"/>
      <c r="E362" s="44"/>
      <c r="F362" s="44"/>
      <c r="G362" s="45"/>
      <c r="H362" s="15" t="s">
        <v>2627</v>
      </c>
      <c r="I362" s="33" t="s">
        <v>2628</v>
      </c>
      <c r="J362" s="416" t="s">
        <v>2628</v>
      </c>
      <c r="K362" s="33" t="s">
        <v>2629</v>
      </c>
      <c r="L362" s="13" t="s">
        <v>1456</v>
      </c>
      <c r="M362" s="13">
        <v>385</v>
      </c>
      <c r="N362" s="14"/>
    </row>
    <row r="363" ht="18.95" customHeight="1" spans="1:14">
      <c r="A363" s="44"/>
      <c r="B363" s="44"/>
      <c r="C363" s="44"/>
      <c r="D363" s="44"/>
      <c r="E363" s="44"/>
      <c r="F363" s="44"/>
      <c r="G363" s="45"/>
      <c r="H363" s="15" t="s">
        <v>1468</v>
      </c>
      <c r="I363" s="33" t="s">
        <v>2630</v>
      </c>
      <c r="J363" s="416" t="s">
        <v>2630</v>
      </c>
      <c r="K363" s="33" t="s">
        <v>1470</v>
      </c>
      <c r="L363" s="13" t="s">
        <v>1456</v>
      </c>
      <c r="M363" s="13">
        <v>223</v>
      </c>
      <c r="N363" s="14"/>
    </row>
    <row r="364" ht="18.95" customHeight="1" spans="1:14">
      <c r="A364" s="44"/>
      <c r="B364" s="44"/>
      <c r="C364" s="44"/>
      <c r="D364" s="44"/>
      <c r="E364" s="44"/>
      <c r="F364" s="44"/>
      <c r="G364" s="45"/>
      <c r="H364" s="15" t="s">
        <v>1474</v>
      </c>
      <c r="I364" s="33" t="s">
        <v>2631</v>
      </c>
      <c r="J364" s="416" t="s">
        <v>2631</v>
      </c>
      <c r="K364" s="33" t="s">
        <v>1476</v>
      </c>
      <c r="L364" s="13" t="s">
        <v>1456</v>
      </c>
      <c r="M364" s="13">
        <v>22</v>
      </c>
      <c r="N364" s="14"/>
    </row>
    <row r="365" ht="18.95" customHeight="1" spans="1:14">
      <c r="A365" s="44"/>
      <c r="B365" s="44"/>
      <c r="C365" s="44"/>
      <c r="D365" s="44"/>
      <c r="E365" s="44"/>
      <c r="F365" s="44"/>
      <c r="G365" s="45"/>
      <c r="H365" s="15" t="s">
        <v>1480</v>
      </c>
      <c r="I365" s="33" t="s">
        <v>2632</v>
      </c>
      <c r="J365" s="416" t="s">
        <v>2632</v>
      </c>
      <c r="K365" s="33" t="s">
        <v>1482</v>
      </c>
      <c r="L365" s="13" t="s">
        <v>1456</v>
      </c>
      <c r="M365" s="13">
        <v>0</v>
      </c>
      <c r="N365" s="14"/>
    </row>
    <row r="366" ht="18.95" customHeight="1" spans="1:14">
      <c r="A366" s="44"/>
      <c r="B366" s="44"/>
      <c r="C366" s="44"/>
      <c r="D366" s="44"/>
      <c r="E366" s="44"/>
      <c r="F366" s="44"/>
      <c r="G366" s="45"/>
      <c r="H366" s="15" t="s">
        <v>2633</v>
      </c>
      <c r="I366" s="33" t="s">
        <v>2634</v>
      </c>
      <c r="J366" s="416" t="s">
        <v>2634</v>
      </c>
      <c r="K366" s="33" t="s">
        <v>2635</v>
      </c>
      <c r="L366" s="13" t="s">
        <v>1456</v>
      </c>
      <c r="M366" s="13">
        <v>66</v>
      </c>
      <c r="N366" s="14"/>
    </row>
    <row r="367" ht="18.95" customHeight="1" spans="1:14">
      <c r="A367" s="44"/>
      <c r="B367" s="44"/>
      <c r="C367" s="44"/>
      <c r="D367" s="44"/>
      <c r="E367" s="44"/>
      <c r="F367" s="44"/>
      <c r="G367" s="45"/>
      <c r="H367" s="15" t="s">
        <v>2636</v>
      </c>
      <c r="I367" s="33" t="s">
        <v>2637</v>
      </c>
      <c r="J367" s="416" t="s">
        <v>2637</v>
      </c>
      <c r="K367" s="33" t="s">
        <v>2638</v>
      </c>
      <c r="L367" s="13" t="s">
        <v>1456</v>
      </c>
      <c r="M367" s="13">
        <v>23</v>
      </c>
      <c r="N367" s="14"/>
    </row>
    <row r="368" ht="18.95" customHeight="1" spans="1:14">
      <c r="A368" s="44"/>
      <c r="B368" s="44"/>
      <c r="C368" s="44"/>
      <c r="D368" s="44"/>
      <c r="E368" s="44"/>
      <c r="F368" s="44"/>
      <c r="G368" s="45"/>
      <c r="H368" s="15" t="s">
        <v>2639</v>
      </c>
      <c r="I368" s="33" t="s">
        <v>2640</v>
      </c>
      <c r="J368" s="416" t="s">
        <v>2640</v>
      </c>
      <c r="K368" s="33" t="s">
        <v>2641</v>
      </c>
      <c r="L368" s="13" t="s">
        <v>1456</v>
      </c>
      <c r="M368" s="13">
        <v>2</v>
      </c>
      <c r="N368" s="14"/>
    </row>
    <row r="369" ht="18.95" customHeight="1" spans="1:14">
      <c r="A369" s="44"/>
      <c r="B369" s="44"/>
      <c r="C369" s="44"/>
      <c r="D369" s="44"/>
      <c r="E369" s="44"/>
      <c r="F369" s="44"/>
      <c r="G369" s="45"/>
      <c r="H369" s="15" t="s">
        <v>2642</v>
      </c>
      <c r="I369" s="33" t="s">
        <v>2643</v>
      </c>
      <c r="J369" s="416" t="s">
        <v>2643</v>
      </c>
      <c r="K369" s="33" t="s">
        <v>2644</v>
      </c>
      <c r="L369" s="13" t="s">
        <v>1456</v>
      </c>
      <c r="M369" s="13">
        <v>22</v>
      </c>
      <c r="N369" s="14"/>
    </row>
    <row r="370" ht="18.95" customHeight="1" spans="1:14">
      <c r="A370" s="44"/>
      <c r="B370" s="44"/>
      <c r="C370" s="44"/>
      <c r="D370" s="44"/>
      <c r="E370" s="44"/>
      <c r="F370" s="44"/>
      <c r="G370" s="45"/>
      <c r="H370" s="15" t="s">
        <v>2645</v>
      </c>
      <c r="I370" s="33" t="s">
        <v>2646</v>
      </c>
      <c r="J370" s="416" t="s">
        <v>2646</v>
      </c>
      <c r="K370" s="33" t="s">
        <v>2647</v>
      </c>
      <c r="L370" s="13" t="s">
        <v>1456</v>
      </c>
      <c r="M370" s="13">
        <v>0</v>
      </c>
      <c r="N370" s="14"/>
    </row>
    <row r="371" ht="18.95" customHeight="1" spans="1:14">
      <c r="A371" s="44"/>
      <c r="B371" s="44"/>
      <c r="C371" s="44"/>
      <c r="D371" s="44"/>
      <c r="E371" s="44"/>
      <c r="F371" s="44"/>
      <c r="G371" s="45"/>
      <c r="H371" s="15" t="s">
        <v>2648</v>
      </c>
      <c r="I371" s="33" t="s">
        <v>2649</v>
      </c>
      <c r="J371" s="416" t="s">
        <v>2649</v>
      </c>
      <c r="K371" s="33" t="s">
        <v>2650</v>
      </c>
      <c r="L371" s="13" t="s">
        <v>1456</v>
      </c>
      <c r="M371" s="13">
        <v>0</v>
      </c>
      <c r="N371" s="14"/>
    </row>
    <row r="372" ht="18.95" customHeight="1" spans="1:14">
      <c r="A372" s="44"/>
      <c r="B372" s="44"/>
      <c r="C372" s="44"/>
      <c r="D372" s="44"/>
      <c r="E372" s="44"/>
      <c r="F372" s="44"/>
      <c r="G372" s="45"/>
      <c r="H372" s="15" t="s">
        <v>1522</v>
      </c>
      <c r="I372" s="33" t="s">
        <v>2651</v>
      </c>
      <c r="J372" s="416" t="s">
        <v>2651</v>
      </c>
      <c r="K372" s="33" t="s">
        <v>1524</v>
      </c>
      <c r="L372" s="13" t="s">
        <v>1456</v>
      </c>
      <c r="M372" s="13">
        <v>0</v>
      </c>
      <c r="N372" s="14"/>
    </row>
    <row r="373" ht="18.95" customHeight="1" spans="1:14">
      <c r="A373" s="44"/>
      <c r="B373" s="44"/>
      <c r="C373" s="44"/>
      <c r="D373" s="44"/>
      <c r="E373" s="44"/>
      <c r="F373" s="44"/>
      <c r="G373" s="45"/>
      <c r="H373" s="15" t="s">
        <v>2652</v>
      </c>
      <c r="I373" s="33" t="s">
        <v>2653</v>
      </c>
      <c r="J373" s="416" t="s">
        <v>2653</v>
      </c>
      <c r="K373" s="33" t="s">
        <v>2654</v>
      </c>
      <c r="L373" s="13" t="s">
        <v>1456</v>
      </c>
      <c r="M373" s="13">
        <v>27</v>
      </c>
      <c r="N373" s="14"/>
    </row>
    <row r="374" ht="18.95" customHeight="1" spans="1:14">
      <c r="A374" s="44"/>
      <c r="B374" s="44"/>
      <c r="C374" s="44"/>
      <c r="D374" s="44"/>
      <c r="E374" s="44"/>
      <c r="F374" s="44"/>
      <c r="G374" s="45"/>
      <c r="H374" s="15" t="s">
        <v>2655</v>
      </c>
      <c r="I374" s="33" t="s">
        <v>2656</v>
      </c>
      <c r="J374" s="416" t="s">
        <v>2656</v>
      </c>
      <c r="K374" s="33" t="s">
        <v>2657</v>
      </c>
      <c r="L374" s="13" t="s">
        <v>1456</v>
      </c>
      <c r="M374" s="13">
        <v>0</v>
      </c>
      <c r="N374" s="14"/>
    </row>
    <row r="375" ht="18.95" customHeight="1" spans="1:14">
      <c r="A375" s="44"/>
      <c r="B375" s="44"/>
      <c r="C375" s="44"/>
      <c r="D375" s="44"/>
      <c r="E375" s="44"/>
      <c r="F375" s="44"/>
      <c r="G375" s="45"/>
      <c r="H375" s="15" t="s">
        <v>1468</v>
      </c>
      <c r="I375" s="33" t="s">
        <v>2658</v>
      </c>
      <c r="J375" s="416" t="s">
        <v>2658</v>
      </c>
      <c r="K375" s="33" t="s">
        <v>1470</v>
      </c>
      <c r="L375" s="13" t="s">
        <v>1456</v>
      </c>
      <c r="M375" s="13">
        <v>0</v>
      </c>
      <c r="N375" s="14"/>
    </row>
    <row r="376" ht="18.95" customHeight="1" spans="1:14">
      <c r="A376" s="44"/>
      <c r="B376" s="44"/>
      <c r="C376" s="44"/>
      <c r="D376" s="44"/>
      <c r="E376" s="44"/>
      <c r="F376" s="44"/>
      <c r="G376" s="45"/>
      <c r="H376" s="15" t="s">
        <v>1474</v>
      </c>
      <c r="I376" s="33" t="s">
        <v>2659</v>
      </c>
      <c r="J376" s="416" t="s">
        <v>2659</v>
      </c>
      <c r="K376" s="33" t="s">
        <v>1476</v>
      </c>
      <c r="L376" s="13" t="s">
        <v>1456</v>
      </c>
      <c r="M376" s="13">
        <v>0</v>
      </c>
      <c r="N376" s="14"/>
    </row>
    <row r="377" ht="18.95" customHeight="1" spans="1:14">
      <c r="A377" s="44"/>
      <c r="B377" s="44"/>
      <c r="C377" s="44"/>
      <c r="D377" s="44"/>
      <c r="E377" s="44"/>
      <c r="F377" s="44"/>
      <c r="G377" s="45"/>
      <c r="H377" s="15" t="s">
        <v>1480</v>
      </c>
      <c r="I377" s="33" t="s">
        <v>2660</v>
      </c>
      <c r="J377" s="416" t="s">
        <v>2660</v>
      </c>
      <c r="K377" s="33" t="s">
        <v>1482</v>
      </c>
      <c r="L377" s="13" t="s">
        <v>1456</v>
      </c>
      <c r="M377" s="13">
        <v>0</v>
      </c>
      <c r="N377" s="14"/>
    </row>
    <row r="378" ht="18.95" customHeight="1" spans="1:14">
      <c r="A378" s="44"/>
      <c r="B378" s="44"/>
      <c r="C378" s="44"/>
      <c r="D378" s="44"/>
      <c r="E378" s="44"/>
      <c r="F378" s="44"/>
      <c r="G378" s="45"/>
      <c r="H378" s="15" t="s">
        <v>2661</v>
      </c>
      <c r="I378" s="33" t="s">
        <v>2662</v>
      </c>
      <c r="J378" s="416" t="s">
        <v>2662</v>
      </c>
      <c r="K378" s="33" t="s">
        <v>2663</v>
      </c>
      <c r="L378" s="13" t="s">
        <v>1456</v>
      </c>
      <c r="M378" s="13">
        <v>0</v>
      </c>
      <c r="N378" s="14"/>
    </row>
    <row r="379" ht="18.95" customHeight="1" spans="1:14">
      <c r="A379" s="44"/>
      <c r="B379" s="44"/>
      <c r="C379" s="44"/>
      <c r="D379" s="44"/>
      <c r="E379" s="44"/>
      <c r="F379" s="44"/>
      <c r="G379" s="45"/>
      <c r="H379" s="15" t="s">
        <v>2664</v>
      </c>
      <c r="I379" s="33" t="s">
        <v>2665</v>
      </c>
      <c r="J379" s="416" t="s">
        <v>2665</v>
      </c>
      <c r="K379" s="33" t="s">
        <v>2666</v>
      </c>
      <c r="L379" s="13" t="s">
        <v>1456</v>
      </c>
      <c r="M379" s="13">
        <v>0</v>
      </c>
      <c r="N379" s="14"/>
    </row>
    <row r="380" ht="18.95" customHeight="1" spans="1:14">
      <c r="A380" s="44"/>
      <c r="B380" s="44"/>
      <c r="C380" s="44"/>
      <c r="D380" s="44"/>
      <c r="E380" s="44"/>
      <c r="F380" s="44"/>
      <c r="G380" s="45"/>
      <c r="H380" s="15" t="s">
        <v>2667</v>
      </c>
      <c r="I380" s="33" t="s">
        <v>2668</v>
      </c>
      <c r="J380" s="416" t="s">
        <v>2668</v>
      </c>
      <c r="K380" s="33" t="s">
        <v>2669</v>
      </c>
      <c r="L380" s="13" t="s">
        <v>1456</v>
      </c>
      <c r="M380" s="13">
        <v>0</v>
      </c>
      <c r="N380" s="14"/>
    </row>
    <row r="381" ht="18.95" customHeight="1" spans="1:14">
      <c r="A381" s="44"/>
      <c r="B381" s="44"/>
      <c r="C381" s="44"/>
      <c r="D381" s="44"/>
      <c r="E381" s="44"/>
      <c r="F381" s="44"/>
      <c r="G381" s="45"/>
      <c r="H381" s="15" t="s">
        <v>1522</v>
      </c>
      <c r="I381" s="33" t="s">
        <v>2670</v>
      </c>
      <c r="J381" s="416" t="s">
        <v>2670</v>
      </c>
      <c r="K381" s="33" t="s">
        <v>1524</v>
      </c>
      <c r="L381" s="13" t="s">
        <v>1456</v>
      </c>
      <c r="M381" s="13">
        <v>0</v>
      </c>
      <c r="N381" s="14"/>
    </row>
    <row r="382" ht="18.95" customHeight="1" spans="1:14">
      <c r="A382" s="44"/>
      <c r="B382" s="44"/>
      <c r="C382" s="44"/>
      <c r="D382" s="44"/>
      <c r="E382" s="44"/>
      <c r="F382" s="44"/>
      <c r="G382" s="45"/>
      <c r="H382" s="15" t="s">
        <v>2671</v>
      </c>
      <c r="I382" s="33" t="s">
        <v>2672</v>
      </c>
      <c r="J382" s="416" t="s">
        <v>2672</v>
      </c>
      <c r="K382" s="33" t="s">
        <v>2673</v>
      </c>
      <c r="L382" s="13" t="s">
        <v>1456</v>
      </c>
      <c r="M382" s="13">
        <v>0</v>
      </c>
      <c r="N382" s="14"/>
    </row>
    <row r="383" ht="18.95" customHeight="1" spans="1:14">
      <c r="A383" s="44"/>
      <c r="B383" s="44"/>
      <c r="C383" s="44"/>
      <c r="D383" s="44"/>
      <c r="E383" s="44"/>
      <c r="F383" s="44"/>
      <c r="G383" s="45"/>
      <c r="H383" s="15" t="s">
        <v>2674</v>
      </c>
      <c r="I383" s="33" t="s">
        <v>2675</v>
      </c>
      <c r="J383" s="416" t="s">
        <v>2675</v>
      </c>
      <c r="K383" s="33" t="s">
        <v>2676</v>
      </c>
      <c r="L383" s="13" t="s">
        <v>1456</v>
      </c>
      <c r="M383" s="13">
        <v>0</v>
      </c>
      <c r="N383" s="14"/>
    </row>
    <row r="384" ht="18.95" customHeight="1" spans="1:14">
      <c r="A384" s="44"/>
      <c r="B384" s="44"/>
      <c r="C384" s="44"/>
      <c r="D384" s="44"/>
      <c r="E384" s="44"/>
      <c r="F384" s="44"/>
      <c r="G384" s="45"/>
      <c r="H384" s="15" t="s">
        <v>1468</v>
      </c>
      <c r="I384" s="33" t="s">
        <v>2677</v>
      </c>
      <c r="J384" s="416" t="s">
        <v>2677</v>
      </c>
      <c r="K384" s="33" t="s">
        <v>1470</v>
      </c>
      <c r="L384" s="13" t="s">
        <v>1456</v>
      </c>
      <c r="M384" s="13">
        <v>0</v>
      </c>
      <c r="N384" s="14"/>
    </row>
    <row r="385" ht="18.95" customHeight="1" spans="1:14">
      <c r="A385" s="44"/>
      <c r="B385" s="44"/>
      <c r="C385" s="44"/>
      <c r="D385" s="44"/>
      <c r="E385" s="44"/>
      <c r="F385" s="44"/>
      <c r="G385" s="45"/>
      <c r="H385" s="15" t="s">
        <v>1474</v>
      </c>
      <c r="I385" s="33" t="s">
        <v>2678</v>
      </c>
      <c r="J385" s="416" t="s">
        <v>2678</v>
      </c>
      <c r="K385" s="33" t="s">
        <v>1476</v>
      </c>
      <c r="L385" s="13" t="s">
        <v>1456</v>
      </c>
      <c r="M385" s="13">
        <v>0</v>
      </c>
      <c r="N385" s="14"/>
    </row>
    <row r="386" ht="18.95" customHeight="1" spans="1:14">
      <c r="A386" s="44"/>
      <c r="B386" s="44"/>
      <c r="C386" s="44"/>
      <c r="D386" s="44"/>
      <c r="E386" s="44"/>
      <c r="F386" s="44"/>
      <c r="G386" s="45"/>
      <c r="H386" s="15" t="s">
        <v>1480</v>
      </c>
      <c r="I386" s="33" t="s">
        <v>2679</v>
      </c>
      <c r="J386" s="416" t="s">
        <v>2679</v>
      </c>
      <c r="K386" s="33" t="s">
        <v>1482</v>
      </c>
      <c r="L386" s="13" t="s">
        <v>1456</v>
      </c>
      <c r="M386" s="13">
        <v>0</v>
      </c>
      <c r="N386" s="14"/>
    </row>
    <row r="387" ht="18.95" customHeight="1" spans="1:14">
      <c r="A387" s="44"/>
      <c r="B387" s="44"/>
      <c r="C387" s="44"/>
      <c r="D387" s="44"/>
      <c r="E387" s="44"/>
      <c r="F387" s="44"/>
      <c r="G387" s="45"/>
      <c r="H387" s="15" t="s">
        <v>2680</v>
      </c>
      <c r="I387" s="33" t="s">
        <v>2681</v>
      </c>
      <c r="J387" s="416" t="s">
        <v>2681</v>
      </c>
      <c r="K387" s="33" t="s">
        <v>2682</v>
      </c>
      <c r="L387" s="13" t="s">
        <v>1456</v>
      </c>
      <c r="M387" s="13">
        <v>0</v>
      </c>
      <c r="N387" s="14"/>
    </row>
    <row r="388" ht="18.95" customHeight="1" spans="1:14">
      <c r="A388" s="44"/>
      <c r="B388" s="44"/>
      <c r="C388" s="44"/>
      <c r="D388" s="44"/>
      <c r="E388" s="44"/>
      <c r="F388" s="44"/>
      <c r="G388" s="45"/>
      <c r="H388" s="15" t="s">
        <v>2683</v>
      </c>
      <c r="I388" s="33" t="s">
        <v>2684</v>
      </c>
      <c r="J388" s="416" t="s">
        <v>2684</v>
      </c>
      <c r="K388" s="33" t="s">
        <v>2685</v>
      </c>
      <c r="L388" s="13" t="s">
        <v>1456</v>
      </c>
      <c r="M388" s="13">
        <v>0</v>
      </c>
      <c r="N388" s="14"/>
    </row>
    <row r="389" ht="18.95" customHeight="1" spans="1:14">
      <c r="A389" s="44"/>
      <c r="B389" s="44"/>
      <c r="C389" s="44"/>
      <c r="D389" s="44"/>
      <c r="E389" s="44"/>
      <c r="F389" s="44"/>
      <c r="G389" s="45"/>
      <c r="H389" s="15" t="s">
        <v>2686</v>
      </c>
      <c r="I389" s="33" t="s">
        <v>2687</v>
      </c>
      <c r="J389" s="416" t="s">
        <v>2687</v>
      </c>
      <c r="K389" s="33" t="s">
        <v>2688</v>
      </c>
      <c r="L389" s="13" t="s">
        <v>1456</v>
      </c>
      <c r="M389" s="13">
        <v>0</v>
      </c>
      <c r="N389" s="14"/>
    </row>
    <row r="390" ht="18.95" customHeight="1" spans="1:14">
      <c r="A390" s="44"/>
      <c r="B390" s="44"/>
      <c r="C390" s="44"/>
      <c r="D390" s="44"/>
      <c r="E390" s="44"/>
      <c r="F390" s="44"/>
      <c r="G390" s="45"/>
      <c r="H390" s="15" t="s">
        <v>1522</v>
      </c>
      <c r="I390" s="33" t="s">
        <v>2689</v>
      </c>
      <c r="J390" s="416" t="s">
        <v>2689</v>
      </c>
      <c r="K390" s="33" t="s">
        <v>1524</v>
      </c>
      <c r="L390" s="13" t="s">
        <v>1456</v>
      </c>
      <c r="M390" s="13">
        <v>0</v>
      </c>
      <c r="N390" s="14"/>
    </row>
    <row r="391" ht="18.95" customHeight="1" spans="1:14">
      <c r="A391" s="44"/>
      <c r="B391" s="44"/>
      <c r="C391" s="44"/>
      <c r="D391" s="44"/>
      <c r="E391" s="44"/>
      <c r="F391" s="44"/>
      <c r="G391" s="45"/>
      <c r="H391" s="15" t="s">
        <v>2690</v>
      </c>
      <c r="I391" s="33" t="s">
        <v>2691</v>
      </c>
      <c r="J391" s="416" t="s">
        <v>2691</v>
      </c>
      <c r="K391" s="33" t="s">
        <v>2692</v>
      </c>
      <c r="L391" s="13" t="s">
        <v>1456</v>
      </c>
      <c r="M391" s="13">
        <v>0</v>
      </c>
      <c r="N391" s="14"/>
    </row>
    <row r="392" ht="18.95" customHeight="1" spans="1:14">
      <c r="A392" s="44"/>
      <c r="B392" s="44"/>
      <c r="C392" s="44"/>
      <c r="D392" s="44"/>
      <c r="E392" s="44"/>
      <c r="F392" s="44"/>
      <c r="G392" s="45"/>
      <c r="H392" s="15" t="s">
        <v>2693</v>
      </c>
      <c r="I392" s="33" t="s">
        <v>2694</v>
      </c>
      <c r="J392" s="416" t="s">
        <v>2694</v>
      </c>
      <c r="K392" s="33" t="s">
        <v>2695</v>
      </c>
      <c r="L392" s="13" t="s">
        <v>1456</v>
      </c>
      <c r="M392" s="13">
        <v>0</v>
      </c>
      <c r="N392" s="14"/>
    </row>
    <row r="393" ht="18.95" customHeight="1" spans="1:14">
      <c r="A393" s="44"/>
      <c r="B393" s="44"/>
      <c r="C393" s="44"/>
      <c r="D393" s="44"/>
      <c r="E393" s="44"/>
      <c r="F393" s="44"/>
      <c r="G393" s="45"/>
      <c r="H393" s="15" t="s">
        <v>1468</v>
      </c>
      <c r="I393" s="33" t="s">
        <v>2696</v>
      </c>
      <c r="J393" s="416" t="s">
        <v>2696</v>
      </c>
      <c r="K393" s="33" t="s">
        <v>1470</v>
      </c>
      <c r="L393" s="13" t="s">
        <v>1456</v>
      </c>
      <c r="M393" s="13">
        <v>0</v>
      </c>
      <c r="N393" s="14"/>
    </row>
    <row r="394" ht="18.95" customHeight="1" spans="1:14">
      <c r="A394" s="44"/>
      <c r="B394" s="44"/>
      <c r="C394" s="44"/>
      <c r="D394" s="44"/>
      <c r="E394" s="44"/>
      <c r="F394" s="44"/>
      <c r="G394" s="45"/>
      <c r="H394" s="15" t="s">
        <v>1474</v>
      </c>
      <c r="I394" s="33" t="s">
        <v>2697</v>
      </c>
      <c r="J394" s="416" t="s">
        <v>2697</v>
      </c>
      <c r="K394" s="33" t="s">
        <v>1476</v>
      </c>
      <c r="L394" s="13" t="s">
        <v>1456</v>
      </c>
      <c r="M394" s="13">
        <v>0</v>
      </c>
      <c r="N394" s="14"/>
    </row>
    <row r="395" ht="18.95" customHeight="1" spans="1:14">
      <c r="A395" s="44"/>
      <c r="B395" s="44"/>
      <c r="C395" s="44"/>
      <c r="D395" s="44"/>
      <c r="E395" s="44"/>
      <c r="F395" s="44"/>
      <c r="G395" s="45"/>
      <c r="H395" s="15" t="s">
        <v>1480</v>
      </c>
      <c r="I395" s="33" t="s">
        <v>2698</v>
      </c>
      <c r="J395" s="416" t="s">
        <v>2698</v>
      </c>
      <c r="K395" s="33" t="s">
        <v>1482</v>
      </c>
      <c r="L395" s="13" t="s">
        <v>1456</v>
      </c>
      <c r="M395" s="13">
        <v>0</v>
      </c>
      <c r="N395" s="14"/>
    </row>
    <row r="396" ht="18.95" customHeight="1" spans="1:14">
      <c r="A396" s="44"/>
      <c r="B396" s="44"/>
      <c r="C396" s="44"/>
      <c r="D396" s="44"/>
      <c r="E396" s="44"/>
      <c r="F396" s="44"/>
      <c r="G396" s="45"/>
      <c r="H396" s="15" t="s">
        <v>2699</v>
      </c>
      <c r="I396" s="33" t="s">
        <v>2700</v>
      </c>
      <c r="J396" s="416" t="s">
        <v>2700</v>
      </c>
      <c r="K396" s="33" t="s">
        <v>2701</v>
      </c>
      <c r="L396" s="13" t="s">
        <v>1456</v>
      </c>
      <c r="M396" s="13">
        <v>0</v>
      </c>
      <c r="N396" s="14"/>
    </row>
    <row r="397" ht="18.95" customHeight="1" spans="1:14">
      <c r="A397" s="44"/>
      <c r="B397" s="44"/>
      <c r="C397" s="44"/>
      <c r="D397" s="44"/>
      <c r="E397" s="44"/>
      <c r="F397" s="44"/>
      <c r="G397" s="45"/>
      <c r="H397" s="15" t="s">
        <v>2702</v>
      </c>
      <c r="I397" s="33" t="s">
        <v>2703</v>
      </c>
      <c r="J397" s="416" t="s">
        <v>2703</v>
      </c>
      <c r="K397" s="33" t="s">
        <v>2704</v>
      </c>
      <c r="L397" s="13" t="s">
        <v>1456</v>
      </c>
      <c r="M397" s="13">
        <v>0</v>
      </c>
      <c r="N397" s="14"/>
    </row>
    <row r="398" ht="18.95" customHeight="1" spans="1:14">
      <c r="A398" s="44"/>
      <c r="B398" s="44"/>
      <c r="C398" s="44"/>
      <c r="D398" s="44"/>
      <c r="E398" s="44"/>
      <c r="F398" s="44"/>
      <c r="G398" s="45"/>
      <c r="H398" s="15" t="s">
        <v>1522</v>
      </c>
      <c r="I398" s="33" t="s">
        <v>2705</v>
      </c>
      <c r="J398" s="416" t="s">
        <v>2705</v>
      </c>
      <c r="K398" s="33" t="s">
        <v>1524</v>
      </c>
      <c r="L398" s="13" t="s">
        <v>1456</v>
      </c>
      <c r="M398" s="13">
        <v>0</v>
      </c>
      <c r="N398" s="14"/>
    </row>
    <row r="399" ht="18.95" customHeight="1" spans="1:14">
      <c r="A399" s="44"/>
      <c r="B399" s="44"/>
      <c r="C399" s="44"/>
      <c r="D399" s="44"/>
      <c r="E399" s="44"/>
      <c r="F399" s="44"/>
      <c r="G399" s="45"/>
      <c r="H399" s="15" t="s">
        <v>2706</v>
      </c>
      <c r="I399" s="33" t="s">
        <v>2707</v>
      </c>
      <c r="J399" s="416" t="s">
        <v>2707</v>
      </c>
      <c r="K399" s="33" t="s">
        <v>2708</v>
      </c>
      <c r="L399" s="13" t="s">
        <v>1456</v>
      </c>
      <c r="M399" s="13">
        <v>0</v>
      </c>
      <c r="N399" s="14"/>
    </row>
    <row r="400" ht="18.95" customHeight="1" spans="1:14">
      <c r="A400" s="44"/>
      <c r="B400" s="44"/>
      <c r="C400" s="44"/>
      <c r="D400" s="44"/>
      <c r="E400" s="44"/>
      <c r="F400" s="44"/>
      <c r="G400" s="45"/>
      <c r="H400" s="15" t="s">
        <v>2709</v>
      </c>
      <c r="I400" s="33" t="s">
        <v>2710</v>
      </c>
      <c r="J400" s="416" t="s">
        <v>2710</v>
      </c>
      <c r="K400" s="33" t="s">
        <v>2711</v>
      </c>
      <c r="L400" s="13" t="s">
        <v>1456</v>
      </c>
      <c r="M400" s="13">
        <v>0</v>
      </c>
      <c r="N400" s="14"/>
    </row>
    <row r="401" ht="18.95" customHeight="1" spans="1:14">
      <c r="A401" s="44"/>
      <c r="B401" s="44"/>
      <c r="C401" s="44"/>
      <c r="D401" s="44"/>
      <c r="E401" s="44"/>
      <c r="F401" s="44"/>
      <c r="G401" s="45"/>
      <c r="H401" s="15" t="s">
        <v>1468</v>
      </c>
      <c r="I401" s="33" t="s">
        <v>2712</v>
      </c>
      <c r="J401" s="416" t="s">
        <v>2712</v>
      </c>
      <c r="K401" s="33" t="s">
        <v>1470</v>
      </c>
      <c r="L401" s="13" t="s">
        <v>1456</v>
      </c>
      <c r="M401" s="13">
        <v>0</v>
      </c>
      <c r="N401" s="14"/>
    </row>
    <row r="402" ht="18.95" customHeight="1" spans="1:14">
      <c r="A402" s="44"/>
      <c r="B402" s="44"/>
      <c r="C402" s="44"/>
      <c r="D402" s="44"/>
      <c r="E402" s="44"/>
      <c r="F402" s="44"/>
      <c r="G402" s="45"/>
      <c r="H402" s="15" t="s">
        <v>1474</v>
      </c>
      <c r="I402" s="33" t="s">
        <v>2713</v>
      </c>
      <c r="J402" s="416" t="s">
        <v>2713</v>
      </c>
      <c r="K402" s="33" t="s">
        <v>1476</v>
      </c>
      <c r="L402" s="13" t="s">
        <v>1456</v>
      </c>
      <c r="M402" s="13">
        <v>0</v>
      </c>
      <c r="N402" s="14"/>
    </row>
    <row r="403" ht="18.95" customHeight="1" spans="1:14">
      <c r="A403" s="44"/>
      <c r="B403" s="44"/>
      <c r="C403" s="44"/>
      <c r="D403" s="44"/>
      <c r="E403" s="44"/>
      <c r="F403" s="44"/>
      <c r="G403" s="45"/>
      <c r="H403" s="15" t="s">
        <v>2714</v>
      </c>
      <c r="I403" s="33" t="s">
        <v>2715</v>
      </c>
      <c r="J403" s="416" t="s">
        <v>2715</v>
      </c>
      <c r="K403" s="33" t="s">
        <v>2716</v>
      </c>
      <c r="L403" s="13" t="s">
        <v>1456</v>
      </c>
      <c r="M403" s="13">
        <v>0</v>
      </c>
      <c r="N403" s="14"/>
    </row>
    <row r="404" ht="18.95" customHeight="1" spans="1:14">
      <c r="A404" s="44"/>
      <c r="B404" s="44"/>
      <c r="C404" s="44"/>
      <c r="D404" s="44"/>
      <c r="E404" s="44"/>
      <c r="F404" s="44"/>
      <c r="G404" s="45"/>
      <c r="H404" s="15" t="s">
        <v>2717</v>
      </c>
      <c r="I404" s="33" t="s">
        <v>2718</v>
      </c>
      <c r="J404" s="416" t="s">
        <v>2718</v>
      </c>
      <c r="K404" s="33" t="s">
        <v>2719</v>
      </c>
      <c r="L404" s="13" t="s">
        <v>1456</v>
      </c>
      <c r="M404" s="13">
        <v>0</v>
      </c>
      <c r="N404" s="14"/>
    </row>
    <row r="405" ht="18.95" customHeight="1" spans="1:14">
      <c r="A405" s="44"/>
      <c r="B405" s="44"/>
      <c r="C405" s="44"/>
      <c r="D405" s="44"/>
      <c r="E405" s="44"/>
      <c r="F405" s="44"/>
      <c r="G405" s="45"/>
      <c r="H405" s="15" t="s">
        <v>2720</v>
      </c>
      <c r="I405" s="33" t="s">
        <v>2721</v>
      </c>
      <c r="J405" s="416" t="s">
        <v>2721</v>
      </c>
      <c r="K405" s="33" t="s">
        <v>2722</v>
      </c>
      <c r="L405" s="13" t="s">
        <v>1456</v>
      </c>
      <c r="M405" s="13">
        <v>0</v>
      </c>
      <c r="N405" s="14"/>
    </row>
    <row r="406" ht="18.95" customHeight="1" spans="1:14">
      <c r="A406" s="44"/>
      <c r="B406" s="44"/>
      <c r="C406" s="44"/>
      <c r="D406" s="44"/>
      <c r="E406" s="44"/>
      <c r="F406" s="44"/>
      <c r="G406" s="45"/>
      <c r="H406" s="15" t="s">
        <v>2553</v>
      </c>
      <c r="I406" s="33" t="s">
        <v>2723</v>
      </c>
      <c r="J406" s="416" t="s">
        <v>2723</v>
      </c>
      <c r="K406" s="33" t="s">
        <v>2555</v>
      </c>
      <c r="L406" s="13" t="s">
        <v>1456</v>
      </c>
      <c r="M406" s="13">
        <v>0</v>
      </c>
      <c r="N406" s="14"/>
    </row>
    <row r="407" ht="18.95" customHeight="1" spans="1:14">
      <c r="A407" s="44"/>
      <c r="B407" s="44"/>
      <c r="C407" s="44"/>
      <c r="D407" s="44"/>
      <c r="E407" s="44"/>
      <c r="F407" s="44"/>
      <c r="G407" s="45"/>
      <c r="H407" s="15" t="s">
        <v>2724</v>
      </c>
      <c r="I407" s="33" t="s">
        <v>2725</v>
      </c>
      <c r="J407" s="416" t="s">
        <v>2725</v>
      </c>
      <c r="K407" s="33" t="s">
        <v>2726</v>
      </c>
      <c r="L407" s="13" t="s">
        <v>1456</v>
      </c>
      <c r="M407" s="13">
        <v>0</v>
      </c>
      <c r="N407" s="14"/>
    </row>
    <row r="408" ht="18.95" customHeight="1" spans="1:14">
      <c r="A408" s="44"/>
      <c r="B408" s="44"/>
      <c r="C408" s="44"/>
      <c r="D408" s="44"/>
      <c r="E408" s="44"/>
      <c r="F408" s="44"/>
      <c r="G408" s="45"/>
      <c r="H408" s="15" t="s">
        <v>2727</v>
      </c>
      <c r="I408" s="33" t="s">
        <v>2728</v>
      </c>
      <c r="J408" s="416" t="s">
        <v>2728</v>
      </c>
      <c r="K408" s="33" t="s">
        <v>2729</v>
      </c>
      <c r="L408" s="13" t="s">
        <v>1456</v>
      </c>
      <c r="M408" s="13">
        <v>0</v>
      </c>
      <c r="N408" s="14"/>
    </row>
    <row r="409" ht="18.95" customHeight="1" spans="1:14">
      <c r="A409" s="44"/>
      <c r="B409" s="44"/>
      <c r="C409" s="44"/>
      <c r="D409" s="44"/>
      <c r="E409" s="44"/>
      <c r="F409" s="44"/>
      <c r="G409" s="45"/>
      <c r="H409" s="15" t="s">
        <v>2730</v>
      </c>
      <c r="I409" s="33" t="s">
        <v>954</v>
      </c>
      <c r="J409" s="416" t="s">
        <v>954</v>
      </c>
      <c r="K409" s="33" t="s">
        <v>1755</v>
      </c>
      <c r="L409" s="13" t="s">
        <v>1456</v>
      </c>
      <c r="M409" s="13">
        <v>29146</v>
      </c>
      <c r="N409" s="14"/>
    </row>
    <row r="410" ht="18.95" customHeight="1" spans="1:14">
      <c r="A410" s="44"/>
      <c r="B410" s="44"/>
      <c r="C410" s="44"/>
      <c r="D410" s="44"/>
      <c r="E410" s="44"/>
      <c r="F410" s="44"/>
      <c r="G410" s="45"/>
      <c r="H410" s="15" t="s">
        <v>2731</v>
      </c>
      <c r="I410" s="33" t="s">
        <v>2732</v>
      </c>
      <c r="J410" s="416" t="s">
        <v>2732</v>
      </c>
      <c r="K410" s="33" t="s">
        <v>2733</v>
      </c>
      <c r="L410" s="13" t="s">
        <v>1456</v>
      </c>
      <c r="M410" s="13">
        <v>329</v>
      </c>
      <c r="N410" s="14"/>
    </row>
    <row r="411" ht="18.95" customHeight="1" spans="1:14">
      <c r="A411" s="44"/>
      <c r="B411" s="44"/>
      <c r="C411" s="44"/>
      <c r="D411" s="44"/>
      <c r="E411" s="44"/>
      <c r="F411" s="44"/>
      <c r="G411" s="45"/>
      <c r="H411" s="15" t="s">
        <v>1468</v>
      </c>
      <c r="I411" s="33" t="s">
        <v>2734</v>
      </c>
      <c r="J411" s="416" t="s">
        <v>2734</v>
      </c>
      <c r="K411" s="33" t="s">
        <v>1470</v>
      </c>
      <c r="L411" s="13" t="s">
        <v>1456</v>
      </c>
      <c r="M411" s="13">
        <v>169</v>
      </c>
      <c r="N411" s="14"/>
    </row>
    <row r="412" ht="18.95" customHeight="1" spans="1:14">
      <c r="A412" s="44"/>
      <c r="B412" s="44"/>
      <c r="C412" s="44"/>
      <c r="D412" s="44"/>
      <c r="E412" s="44"/>
      <c r="F412" s="44"/>
      <c r="G412" s="45"/>
      <c r="H412" s="15" t="s">
        <v>1474</v>
      </c>
      <c r="I412" s="33" t="s">
        <v>2735</v>
      </c>
      <c r="J412" s="416" t="s">
        <v>2735</v>
      </c>
      <c r="K412" s="33" t="s">
        <v>1476</v>
      </c>
      <c r="L412" s="13" t="s">
        <v>1456</v>
      </c>
      <c r="M412" s="13">
        <v>160</v>
      </c>
      <c r="N412" s="14"/>
    </row>
    <row r="413" ht="18.95" customHeight="1" spans="1:14">
      <c r="A413" s="44"/>
      <c r="B413" s="44"/>
      <c r="C413" s="44"/>
      <c r="D413" s="44"/>
      <c r="E413" s="44"/>
      <c r="F413" s="44"/>
      <c r="G413" s="45"/>
      <c r="H413" s="15" t="s">
        <v>1480</v>
      </c>
      <c r="I413" s="33" t="s">
        <v>2736</v>
      </c>
      <c r="J413" s="416" t="s">
        <v>2736</v>
      </c>
      <c r="K413" s="33" t="s">
        <v>1482</v>
      </c>
      <c r="L413" s="13" t="s">
        <v>1456</v>
      </c>
      <c r="M413" s="13">
        <v>0</v>
      </c>
      <c r="N413" s="14"/>
    </row>
    <row r="414" ht="18.95" customHeight="1" spans="1:14">
      <c r="A414" s="44"/>
      <c r="B414" s="44"/>
      <c r="C414" s="44"/>
      <c r="D414" s="44"/>
      <c r="E414" s="44"/>
      <c r="F414" s="44"/>
      <c r="G414" s="45"/>
      <c r="H414" s="15" t="s">
        <v>2737</v>
      </c>
      <c r="I414" s="33" t="s">
        <v>2738</v>
      </c>
      <c r="J414" s="416" t="s">
        <v>2738</v>
      </c>
      <c r="K414" s="33" t="s">
        <v>2739</v>
      </c>
      <c r="L414" s="13" t="s">
        <v>1456</v>
      </c>
      <c r="M414" s="13">
        <v>0</v>
      </c>
      <c r="N414" s="14"/>
    </row>
    <row r="415" ht="18.95" customHeight="1" spans="1:14">
      <c r="A415" s="44"/>
      <c r="B415" s="44"/>
      <c r="C415" s="44"/>
      <c r="D415" s="44"/>
      <c r="E415" s="44"/>
      <c r="F415" s="44"/>
      <c r="G415" s="45"/>
      <c r="H415" s="15" t="s">
        <v>2740</v>
      </c>
      <c r="I415" s="33" t="s">
        <v>2741</v>
      </c>
      <c r="J415" s="416" t="s">
        <v>2741</v>
      </c>
      <c r="K415" s="33" t="s">
        <v>2742</v>
      </c>
      <c r="L415" s="13" t="s">
        <v>1456</v>
      </c>
      <c r="M415" s="13">
        <v>26936</v>
      </c>
      <c r="N415" s="14"/>
    </row>
    <row r="416" ht="18.95" customHeight="1" spans="1:14">
      <c r="A416" s="44"/>
      <c r="B416" s="44"/>
      <c r="C416" s="44"/>
      <c r="D416" s="44"/>
      <c r="E416" s="44"/>
      <c r="F416" s="44"/>
      <c r="G416" s="45"/>
      <c r="H416" s="15" t="s">
        <v>2743</v>
      </c>
      <c r="I416" s="33" t="s">
        <v>2744</v>
      </c>
      <c r="J416" s="416" t="s">
        <v>2744</v>
      </c>
      <c r="K416" s="33" t="s">
        <v>2745</v>
      </c>
      <c r="L416" s="13" t="s">
        <v>1456</v>
      </c>
      <c r="M416" s="13">
        <v>1532</v>
      </c>
      <c r="N416" s="14"/>
    </row>
    <row r="417" ht="18.95" customHeight="1" spans="1:14">
      <c r="A417" s="44"/>
      <c r="B417" s="44"/>
      <c r="C417" s="44"/>
      <c r="D417" s="44"/>
      <c r="E417" s="44"/>
      <c r="F417" s="44"/>
      <c r="G417" s="45"/>
      <c r="H417" s="15" t="s">
        <v>2746</v>
      </c>
      <c r="I417" s="33" t="s">
        <v>2747</v>
      </c>
      <c r="J417" s="416" t="s">
        <v>2747</v>
      </c>
      <c r="K417" s="33" t="s">
        <v>2748</v>
      </c>
      <c r="L417" s="13" t="s">
        <v>1456</v>
      </c>
      <c r="M417" s="13">
        <v>13965</v>
      </c>
      <c r="N417" s="14"/>
    </row>
    <row r="418" ht="18.95" customHeight="1" spans="1:14">
      <c r="A418" s="44"/>
      <c r="B418" s="44"/>
      <c r="C418" s="44"/>
      <c r="D418" s="44"/>
      <c r="E418" s="44"/>
      <c r="F418" s="44"/>
      <c r="G418" s="45"/>
      <c r="H418" s="15" t="s">
        <v>2749</v>
      </c>
      <c r="I418" s="33" t="s">
        <v>2750</v>
      </c>
      <c r="J418" s="416" t="s">
        <v>2750</v>
      </c>
      <c r="K418" s="33" t="s">
        <v>2751</v>
      </c>
      <c r="L418" s="13" t="s">
        <v>1456</v>
      </c>
      <c r="M418" s="13">
        <v>7138</v>
      </c>
      <c r="N418" s="14"/>
    </row>
    <row r="419" ht="18.95" customHeight="1" spans="1:14">
      <c r="A419" s="44"/>
      <c r="B419" s="44"/>
      <c r="C419" s="44"/>
      <c r="D419" s="44"/>
      <c r="E419" s="44"/>
      <c r="F419" s="44"/>
      <c r="G419" s="45"/>
      <c r="H419" s="15" t="s">
        <v>2752</v>
      </c>
      <c r="I419" s="33" t="s">
        <v>2753</v>
      </c>
      <c r="J419" s="416" t="s">
        <v>2753</v>
      </c>
      <c r="K419" s="33" t="s">
        <v>2754</v>
      </c>
      <c r="L419" s="13" t="s">
        <v>1456</v>
      </c>
      <c r="M419" s="13">
        <v>4295</v>
      </c>
      <c r="N419" s="14"/>
    </row>
    <row r="420" ht="18.95" customHeight="1" spans="1:14">
      <c r="A420" s="44"/>
      <c r="B420" s="44"/>
      <c r="C420" s="44"/>
      <c r="D420" s="44"/>
      <c r="E420" s="44"/>
      <c r="F420" s="44"/>
      <c r="G420" s="45"/>
      <c r="H420" s="15" t="s">
        <v>2755</v>
      </c>
      <c r="I420" s="33" t="s">
        <v>2756</v>
      </c>
      <c r="J420" s="416" t="s">
        <v>2756</v>
      </c>
      <c r="K420" s="33" t="s">
        <v>2757</v>
      </c>
      <c r="L420" s="13" t="s">
        <v>1456</v>
      </c>
      <c r="M420" s="13">
        <v>0</v>
      </c>
      <c r="N420" s="14"/>
    </row>
    <row r="421" ht="18.95" customHeight="1" spans="1:14">
      <c r="A421" s="44"/>
      <c r="B421" s="44"/>
      <c r="C421" s="44"/>
      <c r="D421" s="44"/>
      <c r="E421" s="44"/>
      <c r="F421" s="44"/>
      <c r="G421" s="45"/>
      <c r="H421" s="15" t="s">
        <v>2758</v>
      </c>
      <c r="I421" s="33" t="s">
        <v>2759</v>
      </c>
      <c r="J421" s="416" t="s">
        <v>2759</v>
      </c>
      <c r="K421" s="33" t="s">
        <v>2760</v>
      </c>
      <c r="L421" s="13" t="s">
        <v>1456</v>
      </c>
      <c r="M421" s="13">
        <v>0</v>
      </c>
      <c r="N421" s="14"/>
    </row>
    <row r="422" ht="18.95" customHeight="1" spans="1:14">
      <c r="A422" s="44"/>
      <c r="B422" s="44"/>
      <c r="C422" s="44"/>
      <c r="D422" s="44"/>
      <c r="E422" s="44"/>
      <c r="F422" s="44"/>
      <c r="G422" s="45"/>
      <c r="H422" s="15" t="s">
        <v>2761</v>
      </c>
      <c r="I422" s="33" t="s">
        <v>2762</v>
      </c>
      <c r="J422" s="416" t="s">
        <v>2762</v>
      </c>
      <c r="K422" s="33" t="s">
        <v>2763</v>
      </c>
      <c r="L422" s="13" t="s">
        <v>1456</v>
      </c>
      <c r="M422" s="13"/>
      <c r="N422" s="14"/>
    </row>
    <row r="423" ht="18.95" customHeight="1" spans="1:14">
      <c r="A423" s="44"/>
      <c r="B423" s="44"/>
      <c r="C423" s="44"/>
      <c r="D423" s="44"/>
      <c r="E423" s="44"/>
      <c r="F423" s="44"/>
      <c r="G423" s="45"/>
      <c r="H423" s="15" t="s">
        <v>2764</v>
      </c>
      <c r="I423" s="33" t="s">
        <v>2765</v>
      </c>
      <c r="J423" s="416" t="s">
        <v>2765</v>
      </c>
      <c r="K423" s="33" t="s">
        <v>2766</v>
      </c>
      <c r="L423" s="13" t="s">
        <v>1456</v>
      </c>
      <c r="M423" s="13">
        <v>6</v>
      </c>
      <c r="N423" s="14"/>
    </row>
    <row r="424" ht="18.95" customHeight="1" spans="1:14">
      <c r="A424" s="44"/>
      <c r="B424" s="44"/>
      <c r="C424" s="44"/>
      <c r="D424" s="44"/>
      <c r="E424" s="44"/>
      <c r="F424" s="44"/>
      <c r="G424" s="45"/>
      <c r="H424" s="15" t="s">
        <v>2767</v>
      </c>
      <c r="I424" s="33" t="s">
        <v>2768</v>
      </c>
      <c r="J424" s="416" t="s">
        <v>2768</v>
      </c>
      <c r="K424" s="33" t="s">
        <v>2769</v>
      </c>
      <c r="L424" s="13" t="s">
        <v>1456</v>
      </c>
      <c r="M424" s="13">
        <v>532</v>
      </c>
      <c r="N424" s="14"/>
    </row>
    <row r="425" ht="18.95" customHeight="1" spans="1:14">
      <c r="A425" s="44"/>
      <c r="B425" s="44"/>
      <c r="C425" s="44"/>
      <c r="D425" s="44"/>
      <c r="E425" s="44"/>
      <c r="F425" s="44"/>
      <c r="G425" s="45"/>
      <c r="H425" s="15" t="s">
        <v>2770</v>
      </c>
      <c r="I425" s="33" t="s">
        <v>2771</v>
      </c>
      <c r="J425" s="416" t="s">
        <v>2771</v>
      </c>
      <c r="K425" s="33" t="s">
        <v>2772</v>
      </c>
      <c r="L425" s="13" t="s">
        <v>1456</v>
      </c>
      <c r="M425" s="13">
        <v>0</v>
      </c>
      <c r="N425" s="14"/>
    </row>
    <row r="426" ht="18.95" customHeight="1" spans="1:14">
      <c r="A426" s="44"/>
      <c r="B426" s="44"/>
      <c r="C426" s="44"/>
      <c r="D426" s="44"/>
      <c r="E426" s="44"/>
      <c r="F426" s="44"/>
      <c r="G426" s="45"/>
      <c r="H426" s="15" t="s">
        <v>2773</v>
      </c>
      <c r="I426" s="33" t="s">
        <v>2774</v>
      </c>
      <c r="J426" s="416" t="s">
        <v>2774</v>
      </c>
      <c r="K426" s="33" t="s">
        <v>2775</v>
      </c>
      <c r="L426" s="13" t="s">
        <v>1456</v>
      </c>
      <c r="M426" s="13">
        <v>0</v>
      </c>
      <c r="N426" s="14"/>
    </row>
    <row r="427" ht="18.95" customHeight="1" spans="1:14">
      <c r="A427" s="44"/>
      <c r="B427" s="44"/>
      <c r="C427" s="44"/>
      <c r="D427" s="44"/>
      <c r="E427" s="44"/>
      <c r="F427" s="44"/>
      <c r="G427" s="45"/>
      <c r="H427" s="15" t="s">
        <v>2776</v>
      </c>
      <c r="I427" s="33" t="s">
        <v>2777</v>
      </c>
      <c r="J427" s="416" t="s">
        <v>2777</v>
      </c>
      <c r="K427" s="33" t="s">
        <v>2778</v>
      </c>
      <c r="L427" s="13" t="s">
        <v>1456</v>
      </c>
      <c r="M427" s="13">
        <v>0</v>
      </c>
      <c r="N427" s="14"/>
    </row>
    <row r="428" ht="18.95" customHeight="1" spans="1:14">
      <c r="A428" s="44"/>
      <c r="B428" s="44"/>
      <c r="C428" s="44"/>
      <c r="D428" s="44"/>
      <c r="E428" s="44"/>
      <c r="F428" s="44"/>
      <c r="G428" s="45"/>
      <c r="H428" s="15" t="s">
        <v>2779</v>
      </c>
      <c r="I428" s="33" t="s">
        <v>2780</v>
      </c>
      <c r="J428" s="416" t="s">
        <v>2780</v>
      </c>
      <c r="K428" s="33" t="s">
        <v>2781</v>
      </c>
      <c r="L428" s="13" t="s">
        <v>1456</v>
      </c>
      <c r="M428" s="13">
        <v>513</v>
      </c>
      <c r="N428" s="14"/>
    </row>
    <row r="429" ht="18.95" customHeight="1" spans="1:14">
      <c r="A429" s="44"/>
      <c r="B429" s="44"/>
      <c r="C429" s="44"/>
      <c r="D429" s="44"/>
      <c r="E429" s="44"/>
      <c r="F429" s="44"/>
      <c r="G429" s="45"/>
      <c r="H429" s="15" t="s">
        <v>2782</v>
      </c>
      <c r="I429" s="33" t="s">
        <v>2783</v>
      </c>
      <c r="J429" s="416" t="s">
        <v>2783</v>
      </c>
      <c r="K429" s="33" t="s">
        <v>2784</v>
      </c>
      <c r="L429" s="13" t="s">
        <v>1456</v>
      </c>
      <c r="M429" s="13">
        <v>0</v>
      </c>
      <c r="N429" s="14"/>
    </row>
    <row r="430" ht="18.95" customHeight="1" spans="1:14">
      <c r="A430" s="44"/>
      <c r="B430" s="44"/>
      <c r="C430" s="44"/>
      <c r="D430" s="44"/>
      <c r="E430" s="44"/>
      <c r="F430" s="44"/>
      <c r="G430" s="45"/>
      <c r="H430" s="15" t="s">
        <v>2785</v>
      </c>
      <c r="I430" s="33" t="s">
        <v>2786</v>
      </c>
      <c r="J430" s="416" t="s">
        <v>2786</v>
      </c>
      <c r="K430" s="33" t="s">
        <v>2787</v>
      </c>
      <c r="L430" s="13" t="s">
        <v>1456</v>
      </c>
      <c r="M430" s="13">
        <v>19</v>
      </c>
      <c r="N430" s="14"/>
    </row>
    <row r="431" ht="18.95" customHeight="1" spans="1:14">
      <c r="A431" s="44"/>
      <c r="B431" s="44"/>
      <c r="C431" s="44"/>
      <c r="D431" s="44"/>
      <c r="E431" s="44"/>
      <c r="F431" s="44"/>
      <c r="G431" s="45"/>
      <c r="H431" s="15" t="s">
        <v>2788</v>
      </c>
      <c r="I431" s="33" t="s">
        <v>2789</v>
      </c>
      <c r="J431" s="416" t="s">
        <v>2789</v>
      </c>
      <c r="K431" s="33" t="s">
        <v>2790</v>
      </c>
      <c r="L431" s="13" t="s">
        <v>1456</v>
      </c>
      <c r="M431" s="13">
        <v>0</v>
      </c>
      <c r="N431" s="14"/>
    </row>
    <row r="432" ht="18.95" customHeight="1" spans="1:14">
      <c r="A432" s="44"/>
      <c r="B432" s="44"/>
      <c r="C432" s="44"/>
      <c r="D432" s="44"/>
      <c r="E432" s="44"/>
      <c r="F432" s="44"/>
      <c r="G432" s="45"/>
      <c r="H432" s="15" t="s">
        <v>2791</v>
      </c>
      <c r="I432" s="33" t="s">
        <v>2792</v>
      </c>
      <c r="J432" s="416" t="s">
        <v>2792</v>
      </c>
      <c r="K432" s="33" t="s">
        <v>2793</v>
      </c>
      <c r="L432" s="13" t="s">
        <v>1456</v>
      </c>
      <c r="M432" s="13">
        <v>0</v>
      </c>
      <c r="N432" s="14"/>
    </row>
    <row r="433" ht="18.95" customHeight="1" spans="1:14">
      <c r="A433" s="44"/>
      <c r="B433" s="44"/>
      <c r="C433" s="44"/>
      <c r="D433" s="44"/>
      <c r="E433" s="44"/>
      <c r="F433" s="44"/>
      <c r="G433" s="45"/>
      <c r="H433" s="15" t="s">
        <v>2794</v>
      </c>
      <c r="I433" s="33" t="s">
        <v>2795</v>
      </c>
      <c r="J433" s="416" t="s">
        <v>2795</v>
      </c>
      <c r="K433" s="33" t="s">
        <v>2796</v>
      </c>
      <c r="L433" s="13" t="s">
        <v>1456</v>
      </c>
      <c r="M433" s="13">
        <v>0</v>
      </c>
      <c r="N433" s="14"/>
    </row>
    <row r="434" ht="18.95" customHeight="1" spans="1:14">
      <c r="A434" s="44"/>
      <c r="B434" s="44"/>
      <c r="C434" s="44"/>
      <c r="D434" s="44"/>
      <c r="E434" s="44"/>
      <c r="F434" s="44"/>
      <c r="G434" s="45"/>
      <c r="H434" s="15" t="s">
        <v>2797</v>
      </c>
      <c r="I434" s="33" t="s">
        <v>2798</v>
      </c>
      <c r="J434" s="416" t="s">
        <v>2798</v>
      </c>
      <c r="K434" s="33" t="s">
        <v>2799</v>
      </c>
      <c r="L434" s="13" t="s">
        <v>1456</v>
      </c>
      <c r="M434" s="13">
        <v>0</v>
      </c>
      <c r="N434" s="14"/>
    </row>
    <row r="435" ht="18.95" customHeight="1" spans="1:14">
      <c r="A435" s="44"/>
      <c r="B435" s="44"/>
      <c r="C435" s="44"/>
      <c r="D435" s="44"/>
      <c r="E435" s="44"/>
      <c r="F435" s="44"/>
      <c r="G435" s="45"/>
      <c r="H435" s="15" t="s">
        <v>2800</v>
      </c>
      <c r="I435" s="33" t="s">
        <v>2801</v>
      </c>
      <c r="J435" s="416" t="s">
        <v>2801</v>
      </c>
      <c r="K435" s="33" t="s">
        <v>2802</v>
      </c>
      <c r="L435" s="13" t="s">
        <v>1456</v>
      </c>
      <c r="M435" s="13">
        <v>0</v>
      </c>
      <c r="N435" s="14"/>
    </row>
    <row r="436" ht="18.95" customHeight="1" spans="1:14">
      <c r="A436" s="44"/>
      <c r="B436" s="44"/>
      <c r="C436" s="44"/>
      <c r="D436" s="44"/>
      <c r="E436" s="44"/>
      <c r="F436" s="44"/>
      <c r="G436" s="45"/>
      <c r="H436" s="15" t="s">
        <v>2803</v>
      </c>
      <c r="I436" s="33" t="s">
        <v>2804</v>
      </c>
      <c r="J436" s="416" t="s">
        <v>2804</v>
      </c>
      <c r="K436" s="33" t="s">
        <v>2805</v>
      </c>
      <c r="L436" s="13" t="s">
        <v>1456</v>
      </c>
      <c r="M436" s="13">
        <v>0</v>
      </c>
      <c r="N436" s="14"/>
    </row>
    <row r="437" ht="18.95" customHeight="1" spans="1:14">
      <c r="A437" s="44"/>
      <c r="B437" s="44"/>
      <c r="C437" s="44"/>
      <c r="D437" s="44"/>
      <c r="E437" s="44"/>
      <c r="F437" s="44"/>
      <c r="G437" s="45"/>
      <c r="H437" s="15" t="s">
        <v>2806</v>
      </c>
      <c r="I437" s="33" t="s">
        <v>2807</v>
      </c>
      <c r="J437" s="416" t="s">
        <v>2807</v>
      </c>
      <c r="K437" s="33" t="s">
        <v>2808</v>
      </c>
      <c r="L437" s="13" t="s">
        <v>1456</v>
      </c>
      <c r="M437" s="13">
        <v>0</v>
      </c>
      <c r="N437" s="14"/>
    </row>
    <row r="438" ht="18.95" customHeight="1" spans="1:14">
      <c r="A438" s="44"/>
      <c r="B438" s="44"/>
      <c r="C438" s="44"/>
      <c r="D438" s="44"/>
      <c r="E438" s="44"/>
      <c r="F438" s="44"/>
      <c r="G438" s="45"/>
      <c r="H438" s="15" t="s">
        <v>2809</v>
      </c>
      <c r="I438" s="33" t="s">
        <v>2810</v>
      </c>
      <c r="J438" s="416" t="s">
        <v>2810</v>
      </c>
      <c r="K438" s="33" t="s">
        <v>2811</v>
      </c>
      <c r="L438" s="13" t="s">
        <v>1456</v>
      </c>
      <c r="M438" s="13">
        <v>0</v>
      </c>
      <c r="N438" s="14"/>
    </row>
    <row r="439" ht="18.95" customHeight="1" spans="1:14">
      <c r="A439" s="44"/>
      <c r="B439" s="44"/>
      <c r="C439" s="44"/>
      <c r="D439" s="44"/>
      <c r="E439" s="44"/>
      <c r="F439" s="44"/>
      <c r="G439" s="45"/>
      <c r="H439" s="15" t="s">
        <v>2812</v>
      </c>
      <c r="I439" s="33" t="s">
        <v>2813</v>
      </c>
      <c r="J439" s="416" t="s">
        <v>2813</v>
      </c>
      <c r="K439" s="33" t="s">
        <v>2814</v>
      </c>
      <c r="L439" s="13" t="s">
        <v>1456</v>
      </c>
      <c r="M439" s="13">
        <v>0</v>
      </c>
      <c r="N439" s="14"/>
    </row>
    <row r="440" ht="18.95" customHeight="1" spans="1:14">
      <c r="A440" s="44"/>
      <c r="B440" s="44"/>
      <c r="C440" s="44"/>
      <c r="D440" s="44"/>
      <c r="E440" s="44"/>
      <c r="F440" s="44"/>
      <c r="G440" s="45"/>
      <c r="H440" s="15" t="s">
        <v>2815</v>
      </c>
      <c r="I440" s="33" t="s">
        <v>2816</v>
      </c>
      <c r="J440" s="416" t="s">
        <v>2816</v>
      </c>
      <c r="K440" s="33" t="s">
        <v>2817</v>
      </c>
      <c r="L440" s="13" t="s">
        <v>1456</v>
      </c>
      <c r="M440" s="13">
        <v>0</v>
      </c>
      <c r="N440" s="14"/>
    </row>
    <row r="441" ht="18.95" customHeight="1" spans="1:14">
      <c r="A441" s="44"/>
      <c r="B441" s="44"/>
      <c r="C441" s="44"/>
      <c r="D441" s="44"/>
      <c r="E441" s="44"/>
      <c r="F441" s="44"/>
      <c r="G441" s="45"/>
      <c r="H441" s="15" t="s">
        <v>2818</v>
      </c>
      <c r="I441" s="33" t="s">
        <v>2819</v>
      </c>
      <c r="J441" s="416" t="s">
        <v>2819</v>
      </c>
      <c r="K441" s="33" t="s">
        <v>2820</v>
      </c>
      <c r="L441" s="13" t="s">
        <v>1456</v>
      </c>
      <c r="M441" s="13">
        <v>0</v>
      </c>
      <c r="N441" s="14"/>
    </row>
    <row r="442" ht="18.95" customHeight="1" spans="1:14">
      <c r="A442" s="44"/>
      <c r="B442" s="44"/>
      <c r="C442" s="44"/>
      <c r="D442" s="44"/>
      <c r="E442" s="44"/>
      <c r="F442" s="44"/>
      <c r="G442" s="45"/>
      <c r="H442" s="15" t="s">
        <v>2821</v>
      </c>
      <c r="I442" s="33" t="s">
        <v>2822</v>
      </c>
      <c r="J442" s="416" t="s">
        <v>2822</v>
      </c>
      <c r="K442" s="33" t="s">
        <v>2823</v>
      </c>
      <c r="L442" s="13" t="s">
        <v>1456</v>
      </c>
      <c r="M442" s="13">
        <v>0</v>
      </c>
      <c r="N442" s="14"/>
    </row>
    <row r="443" ht="18.95" customHeight="1" spans="1:14">
      <c r="A443" s="44"/>
      <c r="B443" s="44"/>
      <c r="C443" s="44"/>
      <c r="D443" s="44"/>
      <c r="E443" s="44"/>
      <c r="F443" s="44"/>
      <c r="G443" s="45"/>
      <c r="H443" s="15" t="s">
        <v>2824</v>
      </c>
      <c r="I443" s="33" t="s">
        <v>2825</v>
      </c>
      <c r="J443" s="416" t="s">
        <v>2825</v>
      </c>
      <c r="K443" s="33" t="s">
        <v>2826</v>
      </c>
      <c r="L443" s="13" t="s">
        <v>1456</v>
      </c>
      <c r="M443" s="13">
        <v>0</v>
      </c>
      <c r="N443" s="14"/>
    </row>
    <row r="444" ht="18.95" customHeight="1" spans="1:14">
      <c r="A444" s="44"/>
      <c r="B444" s="44"/>
      <c r="C444" s="44"/>
      <c r="D444" s="44"/>
      <c r="E444" s="44"/>
      <c r="F444" s="44"/>
      <c r="G444" s="45"/>
      <c r="H444" s="15" t="s">
        <v>2827</v>
      </c>
      <c r="I444" s="33" t="s">
        <v>2828</v>
      </c>
      <c r="J444" s="416" t="s">
        <v>2828</v>
      </c>
      <c r="K444" s="33" t="s">
        <v>2829</v>
      </c>
      <c r="L444" s="13" t="s">
        <v>1456</v>
      </c>
      <c r="M444" s="13">
        <v>0</v>
      </c>
      <c r="N444" s="14"/>
    </row>
    <row r="445" ht="18.95" customHeight="1" spans="1:14">
      <c r="A445" s="44"/>
      <c r="B445" s="44"/>
      <c r="C445" s="44"/>
      <c r="D445" s="44"/>
      <c r="E445" s="44"/>
      <c r="F445" s="44"/>
      <c r="G445" s="45"/>
      <c r="H445" s="15" t="s">
        <v>2830</v>
      </c>
      <c r="I445" s="33" t="s">
        <v>2831</v>
      </c>
      <c r="J445" s="416" t="s">
        <v>2831</v>
      </c>
      <c r="K445" s="33" t="s">
        <v>2832</v>
      </c>
      <c r="L445" s="13" t="s">
        <v>1456</v>
      </c>
      <c r="M445" s="13">
        <v>33</v>
      </c>
      <c r="N445" s="14"/>
    </row>
    <row r="446" ht="18.95" customHeight="1" spans="1:14">
      <c r="A446" s="44"/>
      <c r="B446" s="44"/>
      <c r="C446" s="44"/>
      <c r="D446" s="44"/>
      <c r="E446" s="44"/>
      <c r="F446" s="44"/>
      <c r="G446" s="45"/>
      <c r="H446" s="15" t="s">
        <v>2833</v>
      </c>
      <c r="I446" s="33" t="s">
        <v>2834</v>
      </c>
      <c r="J446" s="416" t="s">
        <v>2834</v>
      </c>
      <c r="K446" s="33" t="s">
        <v>2835</v>
      </c>
      <c r="L446" s="13" t="s">
        <v>1456</v>
      </c>
      <c r="M446" s="13">
        <v>33</v>
      </c>
      <c r="N446" s="14"/>
    </row>
    <row r="447" ht="18.95" customHeight="1" spans="1:14">
      <c r="A447" s="44"/>
      <c r="B447" s="44"/>
      <c r="C447" s="44"/>
      <c r="D447" s="44"/>
      <c r="E447" s="44"/>
      <c r="F447" s="44"/>
      <c r="G447" s="45"/>
      <c r="H447" s="15" t="s">
        <v>2836</v>
      </c>
      <c r="I447" s="33" t="s">
        <v>2837</v>
      </c>
      <c r="J447" s="416" t="s">
        <v>2837</v>
      </c>
      <c r="K447" s="33" t="s">
        <v>2838</v>
      </c>
      <c r="L447" s="13" t="s">
        <v>1456</v>
      </c>
      <c r="M447" s="13">
        <v>0</v>
      </c>
      <c r="N447" s="14"/>
    </row>
    <row r="448" ht="18.95" customHeight="1" spans="1:14">
      <c r="A448" s="44"/>
      <c r="B448" s="44"/>
      <c r="C448" s="44"/>
      <c r="D448" s="44"/>
      <c r="E448" s="44"/>
      <c r="F448" s="44"/>
      <c r="G448" s="45"/>
      <c r="H448" s="15" t="s">
        <v>2839</v>
      </c>
      <c r="I448" s="33" t="s">
        <v>2840</v>
      </c>
      <c r="J448" s="416" t="s">
        <v>2840</v>
      </c>
      <c r="K448" s="33" t="s">
        <v>2841</v>
      </c>
      <c r="L448" s="13" t="s">
        <v>1456</v>
      </c>
      <c r="M448" s="13">
        <v>0</v>
      </c>
      <c r="N448" s="14"/>
    </row>
    <row r="449" ht="18.95" customHeight="1" spans="1:14">
      <c r="A449" s="44"/>
      <c r="B449" s="44"/>
      <c r="C449" s="44"/>
      <c r="D449" s="44"/>
      <c r="E449" s="44"/>
      <c r="F449" s="44"/>
      <c r="G449" s="45"/>
      <c r="H449" s="15" t="s">
        <v>2842</v>
      </c>
      <c r="I449" s="33" t="s">
        <v>2843</v>
      </c>
      <c r="J449" s="416" t="s">
        <v>2843</v>
      </c>
      <c r="K449" s="33" t="s">
        <v>2844</v>
      </c>
      <c r="L449" s="13" t="s">
        <v>1456</v>
      </c>
      <c r="M449" s="13">
        <v>193</v>
      </c>
      <c r="N449" s="14"/>
    </row>
    <row r="450" ht="18.95" customHeight="1" spans="1:14">
      <c r="A450" s="44"/>
      <c r="B450" s="44"/>
      <c r="C450" s="44"/>
      <c r="D450" s="44"/>
      <c r="E450" s="44"/>
      <c r="F450" s="44"/>
      <c r="G450" s="45"/>
      <c r="H450" s="15" t="s">
        <v>2845</v>
      </c>
      <c r="I450" s="33" t="s">
        <v>2846</v>
      </c>
      <c r="J450" s="416" t="s">
        <v>2846</v>
      </c>
      <c r="K450" s="33" t="s">
        <v>2847</v>
      </c>
      <c r="L450" s="13" t="s">
        <v>1456</v>
      </c>
      <c r="M450" s="13">
        <v>96</v>
      </c>
      <c r="N450" s="14"/>
    </row>
    <row r="451" ht="18.95" customHeight="1" spans="1:14">
      <c r="A451" s="44"/>
      <c r="B451" s="44"/>
      <c r="C451" s="44"/>
      <c r="D451" s="44"/>
      <c r="E451" s="44"/>
      <c r="F451" s="44"/>
      <c r="G451" s="45"/>
      <c r="H451" s="15" t="s">
        <v>2848</v>
      </c>
      <c r="I451" s="33" t="s">
        <v>2849</v>
      </c>
      <c r="J451" s="416" t="s">
        <v>2849</v>
      </c>
      <c r="K451" s="33" t="s">
        <v>2850</v>
      </c>
      <c r="L451" s="13" t="s">
        <v>1456</v>
      </c>
      <c r="M451" s="13">
        <v>97</v>
      </c>
      <c r="N451" s="14"/>
    </row>
    <row r="452" ht="18.95" customHeight="1" spans="1:14">
      <c r="A452" s="44"/>
      <c r="B452" s="44"/>
      <c r="C452" s="44"/>
      <c r="D452" s="44"/>
      <c r="E452" s="44"/>
      <c r="F452" s="44"/>
      <c r="G452" s="45"/>
      <c r="H452" s="15" t="s">
        <v>2851</v>
      </c>
      <c r="I452" s="33" t="s">
        <v>2852</v>
      </c>
      <c r="J452" s="416" t="s">
        <v>2852</v>
      </c>
      <c r="K452" s="33" t="s">
        <v>2853</v>
      </c>
      <c r="L452" s="13" t="s">
        <v>1456</v>
      </c>
      <c r="M452" s="13">
        <v>0</v>
      </c>
      <c r="N452" s="14"/>
    </row>
    <row r="453" ht="18.95" customHeight="1" spans="1:14">
      <c r="A453" s="44"/>
      <c r="B453" s="44"/>
      <c r="C453" s="44"/>
      <c r="D453" s="44"/>
      <c r="E453" s="44"/>
      <c r="F453" s="44"/>
      <c r="G453" s="45"/>
      <c r="H453" s="15" t="s">
        <v>2854</v>
      </c>
      <c r="I453" s="33" t="s">
        <v>2855</v>
      </c>
      <c r="J453" s="416" t="s">
        <v>2855</v>
      </c>
      <c r="K453" s="33" t="s">
        <v>2856</v>
      </c>
      <c r="L453" s="13" t="s">
        <v>1456</v>
      </c>
      <c r="M453" s="13">
        <v>0</v>
      </c>
      <c r="N453" s="14"/>
    </row>
    <row r="454" ht="18.95" customHeight="1" spans="1:14">
      <c r="A454" s="44"/>
      <c r="B454" s="44"/>
      <c r="C454" s="44"/>
      <c r="D454" s="44"/>
      <c r="E454" s="44"/>
      <c r="F454" s="44"/>
      <c r="G454" s="45"/>
      <c r="H454" s="15" t="s">
        <v>2857</v>
      </c>
      <c r="I454" s="33" t="s">
        <v>2858</v>
      </c>
      <c r="J454" s="416" t="s">
        <v>2858</v>
      </c>
      <c r="K454" s="33" t="s">
        <v>2859</v>
      </c>
      <c r="L454" s="13" t="s">
        <v>1456</v>
      </c>
      <c r="M454" s="13">
        <v>0</v>
      </c>
      <c r="N454" s="14"/>
    </row>
    <row r="455" ht="18.95" customHeight="1" spans="1:14">
      <c r="A455" s="44"/>
      <c r="B455" s="44"/>
      <c r="C455" s="44"/>
      <c r="D455" s="44"/>
      <c r="E455" s="44"/>
      <c r="F455" s="44"/>
      <c r="G455" s="45"/>
      <c r="H455" s="15" t="s">
        <v>2860</v>
      </c>
      <c r="I455" s="33" t="s">
        <v>2861</v>
      </c>
      <c r="J455" s="416" t="s">
        <v>2861</v>
      </c>
      <c r="K455" s="33" t="s">
        <v>2862</v>
      </c>
      <c r="L455" s="13" t="s">
        <v>1456</v>
      </c>
      <c r="M455" s="13">
        <v>1115</v>
      </c>
      <c r="N455" s="14"/>
    </row>
    <row r="456" ht="18.95" customHeight="1" spans="1:14">
      <c r="A456" s="44"/>
      <c r="B456" s="44"/>
      <c r="C456" s="44"/>
      <c r="D456" s="44"/>
      <c r="E456" s="44"/>
      <c r="F456" s="44"/>
      <c r="G456" s="45"/>
      <c r="H456" s="15" t="s">
        <v>2863</v>
      </c>
      <c r="I456" s="33" t="s">
        <v>2864</v>
      </c>
      <c r="J456" s="416" t="s">
        <v>2864</v>
      </c>
      <c r="K456" s="33" t="s">
        <v>2865</v>
      </c>
      <c r="L456" s="13" t="s">
        <v>1456</v>
      </c>
      <c r="M456" s="13">
        <v>296</v>
      </c>
      <c r="N456" s="14"/>
    </row>
    <row r="457" ht="18.95" customHeight="1" spans="1:14">
      <c r="A457" s="44"/>
      <c r="B457" s="44"/>
      <c r="C457" s="44"/>
      <c r="D457" s="44"/>
      <c r="E457" s="44"/>
      <c r="F457" s="44"/>
      <c r="G457" s="45"/>
      <c r="H457" s="15" t="s">
        <v>2866</v>
      </c>
      <c r="I457" s="33" t="s">
        <v>2867</v>
      </c>
      <c r="J457" s="416" t="s">
        <v>2867</v>
      </c>
      <c r="K457" s="33" t="s">
        <v>2868</v>
      </c>
      <c r="L457" s="13" t="s">
        <v>1456</v>
      </c>
      <c r="M457" s="13">
        <v>256</v>
      </c>
      <c r="N457" s="14"/>
    </row>
    <row r="458" ht="18.95" customHeight="1" spans="1:14">
      <c r="A458" s="44"/>
      <c r="B458" s="44"/>
      <c r="C458" s="44"/>
      <c r="D458" s="44"/>
      <c r="E458" s="44"/>
      <c r="F458" s="44"/>
      <c r="G458" s="45"/>
      <c r="H458" s="15" t="s">
        <v>2869</v>
      </c>
      <c r="I458" s="33" t="s">
        <v>2870</v>
      </c>
      <c r="J458" s="416" t="s">
        <v>2870</v>
      </c>
      <c r="K458" s="33" t="s">
        <v>2871</v>
      </c>
      <c r="L458" s="13" t="s">
        <v>1456</v>
      </c>
      <c r="M458" s="13">
        <v>357</v>
      </c>
      <c r="N458" s="14"/>
    </row>
    <row r="459" ht="18.95" customHeight="1" spans="1:14">
      <c r="A459" s="44"/>
      <c r="B459" s="44"/>
      <c r="C459" s="44"/>
      <c r="D459" s="44"/>
      <c r="E459" s="44"/>
      <c r="F459" s="44"/>
      <c r="G459" s="45"/>
      <c r="H459" s="15" t="s">
        <v>2872</v>
      </c>
      <c r="I459" s="33" t="s">
        <v>2873</v>
      </c>
      <c r="J459" s="416" t="s">
        <v>2873</v>
      </c>
      <c r="K459" s="33" t="s">
        <v>2874</v>
      </c>
      <c r="L459" s="13" t="s">
        <v>1456</v>
      </c>
      <c r="M459" s="13">
        <v>0</v>
      </c>
      <c r="N459" s="14"/>
    </row>
    <row r="460" ht="18.95" customHeight="1" spans="1:14">
      <c r="A460" s="44"/>
      <c r="B460" s="44"/>
      <c r="C460" s="44"/>
      <c r="D460" s="44"/>
      <c r="E460" s="44"/>
      <c r="F460" s="44"/>
      <c r="G460" s="45"/>
      <c r="H460" s="15" t="s">
        <v>2875</v>
      </c>
      <c r="I460" s="33" t="s">
        <v>2876</v>
      </c>
      <c r="J460" s="416" t="s">
        <v>2876</v>
      </c>
      <c r="K460" s="33" t="s">
        <v>2877</v>
      </c>
      <c r="L460" s="13" t="s">
        <v>1456</v>
      </c>
      <c r="M460" s="13">
        <v>0</v>
      </c>
      <c r="N460" s="14"/>
    </row>
    <row r="461" ht="18.95" customHeight="1" spans="1:14">
      <c r="A461" s="44"/>
      <c r="B461" s="44"/>
      <c r="C461" s="44"/>
      <c r="D461" s="44"/>
      <c r="E461" s="44"/>
      <c r="F461" s="44"/>
      <c r="G461" s="45"/>
      <c r="H461" s="15" t="s">
        <v>2878</v>
      </c>
      <c r="I461" s="33" t="s">
        <v>2879</v>
      </c>
      <c r="J461" s="416" t="s">
        <v>2879</v>
      </c>
      <c r="K461" s="33" t="s">
        <v>2880</v>
      </c>
      <c r="L461" s="13" t="s">
        <v>1456</v>
      </c>
      <c r="M461" s="13">
        <v>206</v>
      </c>
      <c r="N461" s="14"/>
    </row>
    <row r="462" ht="18.95" customHeight="1" spans="1:14">
      <c r="A462" s="44"/>
      <c r="B462" s="44"/>
      <c r="C462" s="44"/>
      <c r="D462" s="44"/>
      <c r="E462" s="44"/>
      <c r="F462" s="44"/>
      <c r="G462" s="45"/>
      <c r="H462" s="15" t="s">
        <v>2881</v>
      </c>
      <c r="I462" s="33" t="s">
        <v>2882</v>
      </c>
      <c r="J462" s="416" t="s">
        <v>2882</v>
      </c>
      <c r="K462" s="33" t="s">
        <v>2883</v>
      </c>
      <c r="L462" s="13" t="s">
        <v>1456</v>
      </c>
      <c r="M462" s="13">
        <v>8</v>
      </c>
      <c r="N462" s="14"/>
    </row>
    <row r="463" ht="18.95" customHeight="1" spans="1:14">
      <c r="A463" s="44"/>
      <c r="B463" s="44"/>
      <c r="C463" s="44"/>
      <c r="D463" s="44"/>
      <c r="E463" s="44"/>
      <c r="F463" s="44"/>
      <c r="G463" s="45"/>
      <c r="H463" s="15" t="s">
        <v>2884</v>
      </c>
      <c r="I463" s="33" t="s">
        <v>956</v>
      </c>
      <c r="J463" s="416" t="s">
        <v>956</v>
      </c>
      <c r="K463" s="33" t="s">
        <v>1760</v>
      </c>
      <c r="L463" s="13" t="s">
        <v>1456</v>
      </c>
      <c r="M463" s="13">
        <v>607</v>
      </c>
      <c r="N463" s="14"/>
    </row>
    <row r="464" ht="18.95" customHeight="1" spans="1:14">
      <c r="A464" s="44"/>
      <c r="B464" s="44"/>
      <c r="C464" s="44"/>
      <c r="D464" s="44"/>
      <c r="E464" s="44"/>
      <c r="F464" s="44"/>
      <c r="G464" s="45"/>
      <c r="H464" s="15" t="s">
        <v>2885</v>
      </c>
      <c r="I464" s="33" t="s">
        <v>2886</v>
      </c>
      <c r="J464" s="416" t="s">
        <v>2886</v>
      </c>
      <c r="K464" s="33" t="s">
        <v>2887</v>
      </c>
      <c r="L464" s="13" t="s">
        <v>1456</v>
      </c>
      <c r="M464" s="13">
        <v>78</v>
      </c>
      <c r="N464" s="14"/>
    </row>
    <row r="465" ht="18.95" customHeight="1" spans="1:14">
      <c r="A465" s="44"/>
      <c r="B465" s="44"/>
      <c r="C465" s="44"/>
      <c r="D465" s="44"/>
      <c r="E465" s="44"/>
      <c r="F465" s="44"/>
      <c r="G465" s="45"/>
      <c r="H465" s="15" t="s">
        <v>1468</v>
      </c>
      <c r="I465" s="33" t="s">
        <v>2888</v>
      </c>
      <c r="J465" s="416" t="s">
        <v>2888</v>
      </c>
      <c r="K465" s="33" t="s">
        <v>1470</v>
      </c>
      <c r="L465" s="13" t="s">
        <v>1456</v>
      </c>
      <c r="M465" s="13">
        <v>66</v>
      </c>
      <c r="N465" s="14"/>
    </row>
    <row r="466" ht="18.95" customHeight="1" spans="1:14">
      <c r="A466" s="44"/>
      <c r="B466" s="44"/>
      <c r="C466" s="44"/>
      <c r="D466" s="44"/>
      <c r="E466" s="44"/>
      <c r="F466" s="44"/>
      <c r="G466" s="45"/>
      <c r="H466" s="15" t="s">
        <v>1474</v>
      </c>
      <c r="I466" s="33" t="s">
        <v>2889</v>
      </c>
      <c r="J466" s="416" t="s">
        <v>2889</v>
      </c>
      <c r="K466" s="33" t="s">
        <v>1476</v>
      </c>
      <c r="L466" s="13" t="s">
        <v>1456</v>
      </c>
      <c r="M466" s="13">
        <v>12</v>
      </c>
      <c r="N466" s="14"/>
    </row>
    <row r="467" ht="18.95" customHeight="1" spans="1:14">
      <c r="A467" s="44"/>
      <c r="B467" s="44"/>
      <c r="C467" s="44"/>
      <c r="D467" s="44"/>
      <c r="E467" s="44"/>
      <c r="F467" s="44"/>
      <c r="G467" s="45"/>
      <c r="H467" s="15" t="s">
        <v>1480</v>
      </c>
      <c r="I467" s="33" t="s">
        <v>2890</v>
      </c>
      <c r="J467" s="416" t="s">
        <v>2890</v>
      </c>
      <c r="K467" s="33" t="s">
        <v>1482</v>
      </c>
      <c r="L467" s="13" t="s">
        <v>1456</v>
      </c>
      <c r="M467" s="13">
        <v>0</v>
      </c>
      <c r="N467" s="14"/>
    </row>
    <row r="468" ht="18.95" customHeight="1" spans="1:14">
      <c r="A468" s="44"/>
      <c r="B468" s="44"/>
      <c r="C468" s="44"/>
      <c r="D468" s="44"/>
      <c r="E468" s="44"/>
      <c r="F468" s="44"/>
      <c r="G468" s="45"/>
      <c r="H468" s="15" t="s">
        <v>2891</v>
      </c>
      <c r="I468" s="33" t="s">
        <v>2892</v>
      </c>
      <c r="J468" s="416" t="s">
        <v>2892</v>
      </c>
      <c r="K468" s="33" t="s">
        <v>2893</v>
      </c>
      <c r="L468" s="13" t="s">
        <v>1456</v>
      </c>
      <c r="M468" s="13">
        <v>0</v>
      </c>
      <c r="N468" s="14"/>
    </row>
    <row r="469" ht="18.95" customHeight="1" spans="1:14">
      <c r="A469" s="44"/>
      <c r="B469" s="44"/>
      <c r="C469" s="44"/>
      <c r="D469" s="44"/>
      <c r="E469" s="44"/>
      <c r="F469" s="44"/>
      <c r="G469" s="45"/>
      <c r="H469" s="15" t="s">
        <v>2894</v>
      </c>
      <c r="I469" s="33" t="s">
        <v>2895</v>
      </c>
      <c r="J469" s="416" t="s">
        <v>2895</v>
      </c>
      <c r="K469" s="33" t="s">
        <v>2896</v>
      </c>
      <c r="L469" s="13" t="s">
        <v>1456</v>
      </c>
      <c r="M469" s="13">
        <v>0</v>
      </c>
      <c r="N469" s="14"/>
    </row>
    <row r="470" ht="18.95" customHeight="1" spans="1:14">
      <c r="A470" s="44"/>
      <c r="B470" s="44"/>
      <c r="C470" s="44"/>
      <c r="D470" s="44"/>
      <c r="E470" s="44"/>
      <c r="F470" s="44"/>
      <c r="G470" s="45"/>
      <c r="H470" s="15" t="s">
        <v>2897</v>
      </c>
      <c r="I470" s="33" t="s">
        <v>2898</v>
      </c>
      <c r="J470" s="416" t="s">
        <v>2898</v>
      </c>
      <c r="K470" s="33" t="s">
        <v>2899</v>
      </c>
      <c r="L470" s="13" t="s">
        <v>1456</v>
      </c>
      <c r="M470" s="13">
        <v>0</v>
      </c>
      <c r="N470" s="14"/>
    </row>
    <row r="471" ht="18.95" customHeight="1" spans="1:14">
      <c r="A471" s="44"/>
      <c r="B471" s="44"/>
      <c r="C471" s="44"/>
      <c r="D471" s="44"/>
      <c r="E471" s="44"/>
      <c r="F471" s="44"/>
      <c r="G471" s="45"/>
      <c r="H471" s="15" t="s">
        <v>2900</v>
      </c>
      <c r="I471" s="33" t="s">
        <v>2901</v>
      </c>
      <c r="J471" s="416" t="s">
        <v>2901</v>
      </c>
      <c r="K471" s="33" t="s">
        <v>2902</v>
      </c>
      <c r="L471" s="13" t="s">
        <v>1456</v>
      </c>
      <c r="M471" s="13">
        <v>0</v>
      </c>
      <c r="N471" s="14"/>
    </row>
    <row r="472" ht="18.95" customHeight="1" spans="1:14">
      <c r="A472" s="44"/>
      <c r="B472" s="44"/>
      <c r="C472" s="44"/>
      <c r="D472" s="44"/>
      <c r="E472" s="44"/>
      <c r="F472" s="44"/>
      <c r="G472" s="45"/>
      <c r="H472" s="15" t="s">
        <v>2903</v>
      </c>
      <c r="I472" s="33" t="s">
        <v>2904</v>
      </c>
      <c r="J472" s="416" t="s">
        <v>2904</v>
      </c>
      <c r="K472" s="33" t="s">
        <v>2905</v>
      </c>
      <c r="L472" s="13" t="s">
        <v>1456</v>
      </c>
      <c r="M472" s="13">
        <v>0</v>
      </c>
      <c r="N472" s="14"/>
    </row>
    <row r="473" ht="18.95" customHeight="1" spans="1:14">
      <c r="A473" s="44"/>
      <c r="B473" s="44"/>
      <c r="C473" s="44"/>
      <c r="D473" s="44"/>
      <c r="E473" s="44"/>
      <c r="F473" s="44"/>
      <c r="G473" s="45"/>
      <c r="H473" s="15" t="s">
        <v>2906</v>
      </c>
      <c r="I473" s="33" t="s">
        <v>2907</v>
      </c>
      <c r="J473" s="416" t="s">
        <v>2907</v>
      </c>
      <c r="K473" s="33" t="s">
        <v>2908</v>
      </c>
      <c r="L473" s="13" t="s">
        <v>1456</v>
      </c>
      <c r="M473" s="13">
        <v>0</v>
      </c>
      <c r="N473" s="14"/>
    </row>
    <row r="474" ht="18.95" customHeight="1" spans="1:14">
      <c r="A474" s="44"/>
      <c r="B474" s="44"/>
      <c r="C474" s="44"/>
      <c r="D474" s="44"/>
      <c r="E474" s="44"/>
      <c r="F474" s="44"/>
      <c r="G474" s="45"/>
      <c r="H474" s="15" t="s">
        <v>2909</v>
      </c>
      <c r="I474" s="33" t="s">
        <v>2910</v>
      </c>
      <c r="J474" s="416" t="s">
        <v>2910</v>
      </c>
      <c r="K474" s="33" t="s">
        <v>2911</v>
      </c>
      <c r="L474" s="13" t="s">
        <v>1456</v>
      </c>
      <c r="M474" s="13">
        <v>0</v>
      </c>
      <c r="N474" s="14"/>
    </row>
    <row r="475" ht="18.95" customHeight="1" spans="1:14">
      <c r="A475" s="44"/>
      <c r="B475" s="44"/>
      <c r="C475" s="44"/>
      <c r="D475" s="44"/>
      <c r="E475" s="44"/>
      <c r="F475" s="44"/>
      <c r="G475" s="45"/>
      <c r="H475" s="15" t="s">
        <v>2912</v>
      </c>
      <c r="I475" s="33" t="s">
        <v>2913</v>
      </c>
      <c r="J475" s="416" t="s">
        <v>2913</v>
      </c>
      <c r="K475" s="33" t="s">
        <v>2914</v>
      </c>
      <c r="L475" s="13" t="s">
        <v>1456</v>
      </c>
      <c r="M475" s="13">
        <v>0</v>
      </c>
      <c r="N475" s="14"/>
    </row>
    <row r="476" ht="18.95" customHeight="1" spans="1:14">
      <c r="A476" s="44"/>
      <c r="B476" s="44"/>
      <c r="C476" s="44"/>
      <c r="D476" s="44"/>
      <c r="E476" s="44"/>
      <c r="F476" s="44"/>
      <c r="G476" s="45"/>
      <c r="H476" s="15" t="s">
        <v>2915</v>
      </c>
      <c r="I476" s="33" t="s">
        <v>2916</v>
      </c>
      <c r="J476" s="416" t="s">
        <v>2916</v>
      </c>
      <c r="K476" s="33" t="s">
        <v>2917</v>
      </c>
      <c r="L476" s="13" t="s">
        <v>1456</v>
      </c>
      <c r="M476" s="13">
        <v>0</v>
      </c>
      <c r="N476" s="14"/>
    </row>
    <row r="477" ht="18.95" customHeight="1" spans="1:14">
      <c r="A477" s="44"/>
      <c r="B477" s="44"/>
      <c r="C477" s="44"/>
      <c r="D477" s="44"/>
      <c r="E477" s="44"/>
      <c r="F477" s="44"/>
      <c r="G477" s="45"/>
      <c r="H477" s="15" t="s">
        <v>2918</v>
      </c>
      <c r="I477" s="33" t="s">
        <v>2919</v>
      </c>
      <c r="J477" s="416" t="s">
        <v>2919</v>
      </c>
      <c r="K477" s="33" t="s">
        <v>2920</v>
      </c>
      <c r="L477" s="13" t="s">
        <v>1456</v>
      </c>
      <c r="M477" s="13">
        <v>0</v>
      </c>
      <c r="N477" s="14"/>
    </row>
    <row r="478" ht="18.95" customHeight="1" spans="1:14">
      <c r="A478" s="44"/>
      <c r="B478" s="44"/>
      <c r="C478" s="44"/>
      <c r="D478" s="44"/>
      <c r="E478" s="44"/>
      <c r="F478" s="44"/>
      <c r="G478" s="45"/>
      <c r="H478" s="15" t="s">
        <v>2921</v>
      </c>
      <c r="I478" s="33" t="s">
        <v>2922</v>
      </c>
      <c r="J478" s="416" t="s">
        <v>2922</v>
      </c>
      <c r="K478" s="33" t="s">
        <v>2923</v>
      </c>
      <c r="L478" s="13" t="s">
        <v>1456</v>
      </c>
      <c r="M478" s="13">
        <v>0</v>
      </c>
      <c r="N478" s="14"/>
    </row>
    <row r="479" ht="18.95" customHeight="1" spans="1:14">
      <c r="A479" s="44"/>
      <c r="B479" s="44"/>
      <c r="C479" s="44"/>
      <c r="D479" s="44"/>
      <c r="E479" s="44"/>
      <c r="F479" s="44"/>
      <c r="G479" s="45"/>
      <c r="H479" s="15" t="s">
        <v>2897</v>
      </c>
      <c r="I479" s="33" t="s">
        <v>2924</v>
      </c>
      <c r="J479" s="416" t="s">
        <v>2924</v>
      </c>
      <c r="K479" s="33" t="s">
        <v>2899</v>
      </c>
      <c r="L479" s="13" t="s">
        <v>1456</v>
      </c>
      <c r="M479" s="13">
        <v>0</v>
      </c>
      <c r="N479" s="14"/>
    </row>
    <row r="480" ht="18.95" customHeight="1" spans="1:14">
      <c r="A480" s="44"/>
      <c r="B480" s="44"/>
      <c r="C480" s="44"/>
      <c r="D480" s="44"/>
      <c r="E480" s="44"/>
      <c r="F480" s="44"/>
      <c r="G480" s="45"/>
      <c r="H480" s="15" t="s">
        <v>2925</v>
      </c>
      <c r="I480" s="33" t="s">
        <v>2926</v>
      </c>
      <c r="J480" s="416" t="s">
        <v>2926</v>
      </c>
      <c r="K480" s="33" t="s">
        <v>2927</v>
      </c>
      <c r="L480" s="13" t="s">
        <v>1456</v>
      </c>
      <c r="M480" s="13">
        <v>0</v>
      </c>
      <c r="N480" s="14"/>
    </row>
    <row r="481" ht="18.95" customHeight="1" spans="1:14">
      <c r="A481" s="44"/>
      <c r="B481" s="44"/>
      <c r="C481" s="44"/>
      <c r="D481" s="44"/>
      <c r="E481" s="44"/>
      <c r="F481" s="44"/>
      <c r="G481" s="45"/>
      <c r="H481" s="15" t="s">
        <v>2928</v>
      </c>
      <c r="I481" s="33" t="s">
        <v>2929</v>
      </c>
      <c r="J481" s="416" t="s">
        <v>2929</v>
      </c>
      <c r="K481" s="33" t="s">
        <v>2930</v>
      </c>
      <c r="L481" s="13" t="s">
        <v>1456</v>
      </c>
      <c r="M481" s="13">
        <v>0</v>
      </c>
      <c r="N481" s="14"/>
    </row>
    <row r="482" ht="18.95" customHeight="1" spans="1:14">
      <c r="A482" s="44"/>
      <c r="B482" s="44"/>
      <c r="C482" s="44"/>
      <c r="D482" s="44"/>
      <c r="E482" s="44"/>
      <c r="F482" s="44"/>
      <c r="G482" s="45"/>
      <c r="H482" s="15" t="s">
        <v>2931</v>
      </c>
      <c r="I482" s="33" t="s">
        <v>2932</v>
      </c>
      <c r="J482" s="416" t="s">
        <v>2932</v>
      </c>
      <c r="K482" s="33" t="s">
        <v>2933</v>
      </c>
      <c r="L482" s="13" t="s">
        <v>1456</v>
      </c>
      <c r="M482" s="13">
        <v>0</v>
      </c>
      <c r="N482" s="14"/>
    </row>
    <row r="483" ht="18.95" customHeight="1" spans="1:14">
      <c r="A483" s="44"/>
      <c r="B483" s="44"/>
      <c r="C483" s="44"/>
      <c r="D483" s="44"/>
      <c r="E483" s="44"/>
      <c r="F483" s="44"/>
      <c r="G483" s="45"/>
      <c r="H483" s="15" t="s">
        <v>2934</v>
      </c>
      <c r="I483" s="33" t="s">
        <v>2935</v>
      </c>
      <c r="J483" s="416" t="s">
        <v>2935</v>
      </c>
      <c r="K483" s="33" t="s">
        <v>2936</v>
      </c>
      <c r="L483" s="13" t="s">
        <v>1456</v>
      </c>
      <c r="M483" s="13">
        <v>0</v>
      </c>
      <c r="N483" s="14"/>
    </row>
    <row r="484" ht="18.95" customHeight="1" spans="1:14">
      <c r="A484" s="44"/>
      <c r="B484" s="44"/>
      <c r="C484" s="44"/>
      <c r="D484" s="44"/>
      <c r="E484" s="44"/>
      <c r="F484" s="44"/>
      <c r="G484" s="45"/>
      <c r="H484" s="15" t="s">
        <v>2937</v>
      </c>
      <c r="I484" s="33" t="s">
        <v>2938</v>
      </c>
      <c r="J484" s="416" t="s">
        <v>2938</v>
      </c>
      <c r="K484" s="33" t="s">
        <v>2939</v>
      </c>
      <c r="L484" s="13" t="s">
        <v>1456</v>
      </c>
      <c r="M484" s="13">
        <v>344</v>
      </c>
      <c r="N484" s="14"/>
    </row>
    <row r="485" ht="18.95" customHeight="1" spans="1:14">
      <c r="A485" s="44"/>
      <c r="B485" s="44"/>
      <c r="C485" s="44"/>
      <c r="D485" s="44"/>
      <c r="E485" s="44"/>
      <c r="F485" s="44"/>
      <c r="G485" s="45"/>
      <c r="H485" s="15" t="s">
        <v>2897</v>
      </c>
      <c r="I485" s="33" t="s">
        <v>2940</v>
      </c>
      <c r="J485" s="416" t="s">
        <v>2940</v>
      </c>
      <c r="K485" s="33" t="s">
        <v>2899</v>
      </c>
      <c r="L485" s="13" t="s">
        <v>1456</v>
      </c>
      <c r="M485" s="13">
        <v>0</v>
      </c>
      <c r="N485" s="14"/>
    </row>
    <row r="486" ht="18.95" customHeight="1" spans="1:14">
      <c r="A486" s="44"/>
      <c r="B486" s="44"/>
      <c r="C486" s="44"/>
      <c r="D486" s="44"/>
      <c r="E486" s="44"/>
      <c r="F486" s="44"/>
      <c r="G486" s="45"/>
      <c r="H486" s="15" t="s">
        <v>2941</v>
      </c>
      <c r="I486" s="33" t="s">
        <v>2942</v>
      </c>
      <c r="J486" s="416" t="s">
        <v>2942</v>
      </c>
      <c r="K486" s="33" t="s">
        <v>2943</v>
      </c>
      <c r="L486" s="13" t="s">
        <v>1456</v>
      </c>
      <c r="M486" s="13">
        <v>294</v>
      </c>
      <c r="N486" s="14"/>
    </row>
    <row r="487" ht="18.95" customHeight="1" spans="1:14">
      <c r="A487" s="44"/>
      <c r="B487" s="44"/>
      <c r="C487" s="44"/>
      <c r="D487" s="44"/>
      <c r="E487" s="44"/>
      <c r="F487" s="44"/>
      <c r="G487" s="45"/>
      <c r="H487" s="15" t="s">
        <v>2944</v>
      </c>
      <c r="I487" s="33" t="s">
        <v>2945</v>
      </c>
      <c r="J487" s="416" t="s">
        <v>2945</v>
      </c>
      <c r="K487" s="33" t="s">
        <v>2946</v>
      </c>
      <c r="L487" s="13" t="s">
        <v>1456</v>
      </c>
      <c r="M487" s="13">
        <v>40</v>
      </c>
      <c r="N487" s="14"/>
    </row>
    <row r="488" ht="18.95" customHeight="1" spans="1:14">
      <c r="A488" s="44"/>
      <c r="B488" s="44"/>
      <c r="C488" s="44"/>
      <c r="D488" s="44"/>
      <c r="E488" s="44"/>
      <c r="F488" s="44"/>
      <c r="G488" s="45"/>
      <c r="H488" s="15" t="s">
        <v>2947</v>
      </c>
      <c r="I488" s="33" t="s">
        <v>2948</v>
      </c>
      <c r="J488" s="416" t="s">
        <v>2948</v>
      </c>
      <c r="K488" s="33" t="s">
        <v>2949</v>
      </c>
      <c r="L488" s="13" t="s">
        <v>1456</v>
      </c>
      <c r="M488" s="13">
        <v>0</v>
      </c>
      <c r="N488" s="14"/>
    </row>
    <row r="489" ht="18.95" customHeight="1" spans="1:14">
      <c r="A489" s="44"/>
      <c r="B489" s="44"/>
      <c r="C489" s="44"/>
      <c r="D489" s="44"/>
      <c r="E489" s="44"/>
      <c r="F489" s="44"/>
      <c r="G489" s="45"/>
      <c r="H489" s="15" t="s">
        <v>2950</v>
      </c>
      <c r="I489" s="33" t="s">
        <v>2951</v>
      </c>
      <c r="J489" s="416" t="s">
        <v>2951</v>
      </c>
      <c r="K489" s="33" t="s">
        <v>2952</v>
      </c>
      <c r="L489" s="13" t="s">
        <v>1456</v>
      </c>
      <c r="M489" s="13">
        <v>10</v>
      </c>
      <c r="N489" s="14"/>
    </row>
    <row r="490" ht="18.95" customHeight="1" spans="1:14">
      <c r="A490" s="44"/>
      <c r="B490" s="44"/>
      <c r="C490" s="44"/>
      <c r="D490" s="44"/>
      <c r="E490" s="44"/>
      <c r="F490" s="44"/>
      <c r="G490" s="45"/>
      <c r="H490" s="15" t="s">
        <v>2953</v>
      </c>
      <c r="I490" s="33" t="s">
        <v>2954</v>
      </c>
      <c r="J490" s="416" t="s">
        <v>2954</v>
      </c>
      <c r="K490" s="33" t="s">
        <v>2955</v>
      </c>
      <c r="L490" s="13" t="s">
        <v>1456</v>
      </c>
      <c r="M490" s="13">
        <v>20</v>
      </c>
      <c r="N490" s="14"/>
    </row>
    <row r="491" ht="18.95" customHeight="1" spans="1:14">
      <c r="A491" s="44"/>
      <c r="B491" s="44"/>
      <c r="C491" s="44"/>
      <c r="D491" s="44"/>
      <c r="E491" s="44"/>
      <c r="F491" s="44"/>
      <c r="G491" s="45"/>
      <c r="H491" s="15" t="s">
        <v>2897</v>
      </c>
      <c r="I491" s="33" t="s">
        <v>2956</v>
      </c>
      <c r="J491" s="416" t="s">
        <v>2956</v>
      </c>
      <c r="K491" s="33" t="s">
        <v>2899</v>
      </c>
      <c r="L491" s="13" t="s">
        <v>1456</v>
      </c>
      <c r="M491" s="13">
        <v>0</v>
      </c>
      <c r="N491" s="14"/>
    </row>
    <row r="492" ht="18.95" customHeight="1" spans="1:14">
      <c r="A492" s="44"/>
      <c r="B492" s="44"/>
      <c r="C492" s="44"/>
      <c r="D492" s="44"/>
      <c r="E492" s="44"/>
      <c r="F492" s="44"/>
      <c r="G492" s="45"/>
      <c r="H492" s="15" t="s">
        <v>2957</v>
      </c>
      <c r="I492" s="33" t="s">
        <v>2958</v>
      </c>
      <c r="J492" s="416" t="s">
        <v>2958</v>
      </c>
      <c r="K492" s="33" t="s">
        <v>2959</v>
      </c>
      <c r="L492" s="13" t="s">
        <v>1456</v>
      </c>
      <c r="M492" s="13">
        <v>0</v>
      </c>
      <c r="N492" s="14"/>
    </row>
    <row r="493" ht="18.95" customHeight="1" spans="1:14">
      <c r="A493" s="44"/>
      <c r="B493" s="44"/>
      <c r="C493" s="44"/>
      <c r="D493" s="44"/>
      <c r="E493" s="44"/>
      <c r="F493" s="44"/>
      <c r="G493" s="45"/>
      <c r="H493" s="15" t="s">
        <v>2960</v>
      </c>
      <c r="I493" s="33" t="s">
        <v>2961</v>
      </c>
      <c r="J493" s="416" t="s">
        <v>2961</v>
      </c>
      <c r="K493" s="33" t="s">
        <v>2962</v>
      </c>
      <c r="L493" s="13" t="s">
        <v>1456</v>
      </c>
      <c r="M493" s="13">
        <v>0</v>
      </c>
      <c r="N493" s="14"/>
    </row>
    <row r="494" ht="18.95" customHeight="1" spans="1:14">
      <c r="A494" s="44"/>
      <c r="B494" s="44"/>
      <c r="C494" s="44"/>
      <c r="D494" s="44"/>
      <c r="E494" s="44"/>
      <c r="F494" s="44"/>
      <c r="G494" s="45"/>
      <c r="H494" s="15" t="s">
        <v>2963</v>
      </c>
      <c r="I494" s="33" t="s">
        <v>2964</v>
      </c>
      <c r="J494" s="416" t="s">
        <v>2964</v>
      </c>
      <c r="K494" s="33" t="s">
        <v>2965</v>
      </c>
      <c r="L494" s="13" t="s">
        <v>1456</v>
      </c>
      <c r="M494" s="13">
        <v>20</v>
      </c>
      <c r="N494" s="14"/>
    </row>
    <row r="495" ht="18.95" customHeight="1" spans="1:14">
      <c r="A495" s="44"/>
      <c r="B495" s="44"/>
      <c r="C495" s="44"/>
      <c r="D495" s="44"/>
      <c r="E495" s="44"/>
      <c r="F495" s="44"/>
      <c r="G495" s="45"/>
      <c r="H495" s="15" t="s">
        <v>2966</v>
      </c>
      <c r="I495" s="33" t="s">
        <v>2967</v>
      </c>
      <c r="J495" s="416" t="s">
        <v>2967</v>
      </c>
      <c r="K495" s="33" t="s">
        <v>2968</v>
      </c>
      <c r="L495" s="13" t="s">
        <v>1456</v>
      </c>
      <c r="M495" s="13">
        <v>0</v>
      </c>
      <c r="N495" s="14"/>
    </row>
    <row r="496" ht="18.95" customHeight="1" spans="1:14">
      <c r="A496" s="44"/>
      <c r="B496" s="44"/>
      <c r="C496" s="44"/>
      <c r="D496" s="44"/>
      <c r="E496" s="44"/>
      <c r="F496" s="44"/>
      <c r="G496" s="45"/>
      <c r="H496" s="15" t="s">
        <v>2969</v>
      </c>
      <c r="I496" s="33" t="s">
        <v>2970</v>
      </c>
      <c r="J496" s="416" t="s">
        <v>2970</v>
      </c>
      <c r="K496" s="33" t="s">
        <v>2971</v>
      </c>
      <c r="L496" s="13" t="s">
        <v>1456</v>
      </c>
      <c r="M496" s="13">
        <v>0</v>
      </c>
      <c r="N496" s="14"/>
    </row>
    <row r="497" ht="18.95" customHeight="1" spans="1:14">
      <c r="A497" s="44"/>
      <c r="B497" s="44"/>
      <c r="C497" s="44"/>
      <c r="D497" s="44"/>
      <c r="E497" s="44"/>
      <c r="F497" s="44"/>
      <c r="G497" s="45"/>
      <c r="H497" s="15" t="s">
        <v>2972</v>
      </c>
      <c r="I497" s="33" t="s">
        <v>2973</v>
      </c>
      <c r="J497" s="416" t="s">
        <v>2973</v>
      </c>
      <c r="K497" s="33" t="s">
        <v>2974</v>
      </c>
      <c r="L497" s="13" t="s">
        <v>1456</v>
      </c>
      <c r="M497" s="13">
        <v>0</v>
      </c>
      <c r="N497" s="14"/>
    </row>
    <row r="498" ht="18.95" customHeight="1" spans="1:14">
      <c r="A498" s="44"/>
      <c r="B498" s="44"/>
      <c r="C498" s="44"/>
      <c r="D498" s="44"/>
      <c r="E498" s="44"/>
      <c r="F498" s="44"/>
      <c r="G498" s="45"/>
      <c r="H498" s="15" t="s">
        <v>2975</v>
      </c>
      <c r="I498" s="33" t="s">
        <v>2976</v>
      </c>
      <c r="J498" s="416" t="s">
        <v>2976</v>
      </c>
      <c r="K498" s="33" t="s">
        <v>2977</v>
      </c>
      <c r="L498" s="13" t="s">
        <v>1456</v>
      </c>
      <c r="M498" s="13">
        <v>0</v>
      </c>
      <c r="N498" s="14"/>
    </row>
    <row r="499" ht="18.95" customHeight="1" spans="1:14">
      <c r="A499" s="44"/>
      <c r="B499" s="44"/>
      <c r="C499" s="44"/>
      <c r="D499" s="44"/>
      <c r="E499" s="44"/>
      <c r="F499" s="44"/>
      <c r="G499" s="45"/>
      <c r="H499" s="15" t="s">
        <v>2978</v>
      </c>
      <c r="I499" s="33" t="s">
        <v>2979</v>
      </c>
      <c r="J499" s="416" t="s">
        <v>2979</v>
      </c>
      <c r="K499" s="33" t="s">
        <v>2980</v>
      </c>
      <c r="L499" s="13" t="s">
        <v>1456</v>
      </c>
      <c r="M499" s="13">
        <v>0</v>
      </c>
      <c r="N499" s="14"/>
    </row>
    <row r="500" ht="18.95" customHeight="1" spans="1:14">
      <c r="A500" s="44"/>
      <c r="B500" s="44"/>
      <c r="C500" s="44"/>
      <c r="D500" s="44"/>
      <c r="E500" s="44"/>
      <c r="F500" s="44"/>
      <c r="G500" s="45"/>
      <c r="H500" s="15" t="s">
        <v>2981</v>
      </c>
      <c r="I500" s="33" t="s">
        <v>2982</v>
      </c>
      <c r="J500" s="416" t="s">
        <v>2982</v>
      </c>
      <c r="K500" s="33" t="s">
        <v>2983</v>
      </c>
      <c r="L500" s="13" t="s">
        <v>1456</v>
      </c>
      <c r="M500" s="13">
        <v>165</v>
      </c>
      <c r="N500" s="14"/>
    </row>
    <row r="501" ht="18.95" customHeight="1" spans="1:14">
      <c r="A501" s="44"/>
      <c r="B501" s="44"/>
      <c r="C501" s="44"/>
      <c r="D501" s="44"/>
      <c r="E501" s="44"/>
      <c r="F501" s="44"/>
      <c r="G501" s="45"/>
      <c r="H501" s="15" t="s">
        <v>2897</v>
      </c>
      <c r="I501" s="33" t="s">
        <v>2984</v>
      </c>
      <c r="J501" s="416" t="s">
        <v>2984</v>
      </c>
      <c r="K501" s="33" t="s">
        <v>2899</v>
      </c>
      <c r="L501" s="13" t="s">
        <v>1456</v>
      </c>
      <c r="M501" s="13">
        <v>61</v>
      </c>
      <c r="N501" s="14"/>
    </row>
    <row r="502" ht="18.95" customHeight="1" spans="1:14">
      <c r="A502" s="44"/>
      <c r="B502" s="44"/>
      <c r="C502" s="44"/>
      <c r="D502" s="44"/>
      <c r="E502" s="44"/>
      <c r="F502" s="44"/>
      <c r="G502" s="45"/>
      <c r="H502" s="15" t="s">
        <v>2985</v>
      </c>
      <c r="I502" s="33" t="s">
        <v>2986</v>
      </c>
      <c r="J502" s="416" t="s">
        <v>2986</v>
      </c>
      <c r="K502" s="33" t="s">
        <v>2987</v>
      </c>
      <c r="L502" s="13" t="s">
        <v>1456</v>
      </c>
      <c r="M502" s="13">
        <v>84</v>
      </c>
      <c r="N502" s="14"/>
    </row>
    <row r="503" ht="18.95" customHeight="1" spans="1:14">
      <c r="A503" s="44"/>
      <c r="B503" s="44"/>
      <c r="C503" s="44"/>
      <c r="D503" s="44"/>
      <c r="E503" s="44"/>
      <c r="F503" s="44"/>
      <c r="G503" s="45"/>
      <c r="H503" s="15" t="s">
        <v>2988</v>
      </c>
      <c r="I503" s="33" t="s">
        <v>2989</v>
      </c>
      <c r="J503" s="416" t="s">
        <v>2989</v>
      </c>
      <c r="K503" s="33" t="s">
        <v>2990</v>
      </c>
      <c r="L503" s="13" t="s">
        <v>1456</v>
      </c>
      <c r="M503" s="13">
        <v>0</v>
      </c>
      <c r="N503" s="14"/>
    </row>
    <row r="504" ht="18.95" customHeight="1" spans="1:14">
      <c r="A504" s="44"/>
      <c r="B504" s="44"/>
      <c r="C504" s="44"/>
      <c r="D504" s="44"/>
      <c r="E504" s="44"/>
      <c r="F504" s="44"/>
      <c r="G504" s="45"/>
      <c r="H504" s="15" t="s">
        <v>2991</v>
      </c>
      <c r="I504" s="33" t="s">
        <v>2992</v>
      </c>
      <c r="J504" s="416" t="s">
        <v>2992</v>
      </c>
      <c r="K504" s="33" t="s">
        <v>2993</v>
      </c>
      <c r="L504" s="13" t="s">
        <v>1456</v>
      </c>
      <c r="M504" s="13">
        <v>0</v>
      </c>
      <c r="N504" s="14"/>
    </row>
    <row r="505" ht="18.95" customHeight="1" spans="1:14">
      <c r="A505" s="44"/>
      <c r="B505" s="44"/>
      <c r="C505" s="44"/>
      <c r="D505" s="44"/>
      <c r="E505" s="44"/>
      <c r="F505" s="44"/>
      <c r="G505" s="45"/>
      <c r="H505" s="15" t="s">
        <v>2994</v>
      </c>
      <c r="I505" s="33" t="s">
        <v>2995</v>
      </c>
      <c r="J505" s="416" t="s">
        <v>2995</v>
      </c>
      <c r="K505" s="33" t="s">
        <v>2996</v>
      </c>
      <c r="L505" s="13" t="s">
        <v>1456</v>
      </c>
      <c r="M505" s="13">
        <v>0</v>
      </c>
      <c r="N505" s="14"/>
    </row>
    <row r="506" ht="18.95" customHeight="1" spans="1:14">
      <c r="A506" s="44"/>
      <c r="B506" s="44"/>
      <c r="C506" s="44"/>
      <c r="D506" s="44"/>
      <c r="E506" s="44"/>
      <c r="F506" s="44"/>
      <c r="G506" s="45"/>
      <c r="H506" s="15" t="s">
        <v>2997</v>
      </c>
      <c r="I506" s="33" t="s">
        <v>2998</v>
      </c>
      <c r="J506" s="416" t="s">
        <v>2998</v>
      </c>
      <c r="K506" s="33" t="s">
        <v>2999</v>
      </c>
      <c r="L506" s="13" t="s">
        <v>1456</v>
      </c>
      <c r="M506" s="13">
        <v>20</v>
      </c>
      <c r="N506" s="14"/>
    </row>
    <row r="507" ht="18.95" customHeight="1" spans="1:14">
      <c r="A507" s="44"/>
      <c r="B507" s="44"/>
      <c r="C507" s="44"/>
      <c r="D507" s="44"/>
      <c r="E507" s="44"/>
      <c r="F507" s="44"/>
      <c r="G507" s="45"/>
      <c r="H507" s="15" t="s">
        <v>3000</v>
      </c>
      <c r="I507" s="33" t="s">
        <v>3001</v>
      </c>
      <c r="J507" s="416" t="s">
        <v>3001</v>
      </c>
      <c r="K507" s="33" t="s">
        <v>3002</v>
      </c>
      <c r="L507" s="13" t="s">
        <v>1456</v>
      </c>
      <c r="M507" s="13">
        <v>0</v>
      </c>
      <c r="N507" s="14"/>
    </row>
    <row r="508" ht="18.95" customHeight="1" spans="1:14">
      <c r="A508" s="44"/>
      <c r="B508" s="44"/>
      <c r="C508" s="44"/>
      <c r="D508" s="44"/>
      <c r="E508" s="44"/>
      <c r="F508" s="44"/>
      <c r="G508" s="45"/>
      <c r="H508" s="15" t="s">
        <v>3003</v>
      </c>
      <c r="I508" s="33" t="s">
        <v>3004</v>
      </c>
      <c r="J508" s="416" t="s">
        <v>3004</v>
      </c>
      <c r="K508" s="33" t="s">
        <v>3005</v>
      </c>
      <c r="L508" s="13" t="s">
        <v>1456</v>
      </c>
      <c r="M508" s="13">
        <v>0</v>
      </c>
      <c r="N508" s="14"/>
    </row>
    <row r="509" ht="18.95" customHeight="1" spans="1:14">
      <c r="A509" s="44"/>
      <c r="B509" s="44"/>
      <c r="C509" s="44"/>
      <c r="D509" s="44"/>
      <c r="E509" s="44"/>
      <c r="F509" s="44"/>
      <c r="G509" s="45"/>
      <c r="H509" s="15" t="s">
        <v>3006</v>
      </c>
      <c r="I509" s="33" t="s">
        <v>3007</v>
      </c>
      <c r="J509" s="416" t="s">
        <v>3007</v>
      </c>
      <c r="K509" s="33" t="s">
        <v>3008</v>
      </c>
      <c r="L509" s="13" t="s">
        <v>1456</v>
      </c>
      <c r="M509" s="13">
        <v>0</v>
      </c>
      <c r="N509" s="14"/>
    </row>
    <row r="510" ht="18.95" customHeight="1" spans="1:14">
      <c r="A510" s="44"/>
      <c r="B510" s="44"/>
      <c r="C510" s="44"/>
      <c r="D510" s="44"/>
      <c r="E510" s="44"/>
      <c r="F510" s="44"/>
      <c r="G510" s="45"/>
      <c r="H510" s="15" t="s">
        <v>3009</v>
      </c>
      <c r="I510" s="33" t="s">
        <v>3010</v>
      </c>
      <c r="J510" s="416" t="s">
        <v>3010</v>
      </c>
      <c r="K510" s="33" t="s">
        <v>3011</v>
      </c>
      <c r="L510" s="13" t="s">
        <v>1456</v>
      </c>
      <c r="M510" s="13">
        <v>0</v>
      </c>
      <c r="N510" s="14"/>
    </row>
    <row r="511" ht="18.95" customHeight="1" spans="1:14">
      <c r="A511" s="44"/>
      <c r="B511" s="44"/>
      <c r="C511" s="44"/>
      <c r="D511" s="44"/>
      <c r="E511" s="44"/>
      <c r="F511" s="44"/>
      <c r="G511" s="45"/>
      <c r="H511" s="15" t="s">
        <v>3012</v>
      </c>
      <c r="I511" s="33" t="s">
        <v>3013</v>
      </c>
      <c r="J511" s="416" t="s">
        <v>3013</v>
      </c>
      <c r="K511" s="33" t="s">
        <v>3014</v>
      </c>
      <c r="L511" s="13" t="s">
        <v>1456</v>
      </c>
      <c r="M511" s="13">
        <v>0</v>
      </c>
      <c r="N511" s="14"/>
    </row>
    <row r="512" ht="18.95" customHeight="1" spans="1:14">
      <c r="A512" s="44"/>
      <c r="B512" s="44"/>
      <c r="C512" s="44"/>
      <c r="D512" s="44"/>
      <c r="E512" s="44"/>
      <c r="F512" s="44"/>
      <c r="G512" s="45"/>
      <c r="H512" s="15" t="s">
        <v>3015</v>
      </c>
      <c r="I512" s="33" t="s">
        <v>3016</v>
      </c>
      <c r="J512" s="416" t="s">
        <v>3016</v>
      </c>
      <c r="K512" s="33" t="s">
        <v>3017</v>
      </c>
      <c r="L512" s="13" t="s">
        <v>1456</v>
      </c>
      <c r="M512" s="13">
        <v>0</v>
      </c>
      <c r="N512" s="14"/>
    </row>
    <row r="513" ht="18.95" customHeight="1" spans="1:14">
      <c r="A513" s="44"/>
      <c r="B513" s="44"/>
      <c r="C513" s="44"/>
      <c r="D513" s="44"/>
      <c r="E513" s="44"/>
      <c r="F513" s="44"/>
      <c r="G513" s="45"/>
      <c r="H513" s="15" t="s">
        <v>3018</v>
      </c>
      <c r="I513" s="33" t="s">
        <v>3019</v>
      </c>
      <c r="J513" s="416" t="s">
        <v>3019</v>
      </c>
      <c r="K513" s="33" t="s">
        <v>3020</v>
      </c>
      <c r="L513" s="13" t="s">
        <v>1456</v>
      </c>
      <c r="M513" s="13">
        <v>0</v>
      </c>
      <c r="N513" s="14"/>
    </row>
    <row r="514" ht="18.95" customHeight="1" spans="1:14">
      <c r="A514" s="44"/>
      <c r="B514" s="44"/>
      <c r="C514" s="44"/>
      <c r="D514" s="44"/>
      <c r="E514" s="44"/>
      <c r="F514" s="44"/>
      <c r="G514" s="45"/>
      <c r="H514" s="15" t="s">
        <v>3021</v>
      </c>
      <c r="I514" s="33" t="s">
        <v>3022</v>
      </c>
      <c r="J514" s="416" t="s">
        <v>3022</v>
      </c>
      <c r="K514" s="33" t="s">
        <v>3023</v>
      </c>
      <c r="L514" s="13" t="s">
        <v>1456</v>
      </c>
      <c r="M514" s="13">
        <v>0</v>
      </c>
      <c r="N514" s="14"/>
    </row>
    <row r="515" ht="18.95" customHeight="1" spans="1:14">
      <c r="A515" s="44"/>
      <c r="B515" s="44"/>
      <c r="C515" s="44"/>
      <c r="D515" s="44"/>
      <c r="E515" s="44"/>
      <c r="F515" s="44"/>
      <c r="G515" s="45"/>
      <c r="H515" s="15" t="s">
        <v>3024</v>
      </c>
      <c r="I515" s="33" t="s">
        <v>3025</v>
      </c>
      <c r="J515" s="416" t="s">
        <v>3025</v>
      </c>
      <c r="K515" s="33" t="s">
        <v>3026</v>
      </c>
      <c r="L515" s="13" t="s">
        <v>1456</v>
      </c>
      <c r="M515" s="13">
        <v>0</v>
      </c>
      <c r="N515" s="14"/>
    </row>
    <row r="516" ht="18.95" customHeight="1" spans="1:14">
      <c r="A516" s="44"/>
      <c r="B516" s="44"/>
      <c r="C516" s="44"/>
      <c r="D516" s="44"/>
      <c r="E516" s="44"/>
      <c r="F516" s="44"/>
      <c r="G516" s="45"/>
      <c r="H516" s="15" t="s">
        <v>3027</v>
      </c>
      <c r="I516" s="33" t="s">
        <v>3028</v>
      </c>
      <c r="J516" s="416" t="s">
        <v>3028</v>
      </c>
      <c r="K516" s="33" t="s">
        <v>3017</v>
      </c>
      <c r="L516" s="13" t="s">
        <v>1456</v>
      </c>
      <c r="M516" s="13">
        <v>0</v>
      </c>
      <c r="N516" s="14"/>
    </row>
    <row r="517" ht="18.95" customHeight="1" spans="1:14">
      <c r="A517" s="44"/>
      <c r="B517" s="44"/>
      <c r="C517" s="44"/>
      <c r="D517" s="44"/>
      <c r="E517" s="44"/>
      <c r="F517" s="44"/>
      <c r="G517" s="45"/>
      <c r="H517" s="15" t="s">
        <v>3029</v>
      </c>
      <c r="I517" s="33" t="s">
        <v>958</v>
      </c>
      <c r="J517" s="416" t="s">
        <v>958</v>
      </c>
      <c r="K517" s="33" t="s">
        <v>1766</v>
      </c>
      <c r="L517" s="13" t="s">
        <v>1456</v>
      </c>
      <c r="M517" s="13">
        <v>2297</v>
      </c>
      <c r="N517" s="14"/>
    </row>
    <row r="518" ht="18.95" customHeight="1" spans="1:14">
      <c r="A518" s="44"/>
      <c r="B518" s="44"/>
      <c r="C518" s="44"/>
      <c r="D518" s="44"/>
      <c r="E518" s="44"/>
      <c r="F518" s="44"/>
      <c r="G518" s="45"/>
      <c r="H518" s="15" t="s">
        <v>3030</v>
      </c>
      <c r="I518" s="33" t="s">
        <v>3031</v>
      </c>
      <c r="J518" s="416" t="s">
        <v>3031</v>
      </c>
      <c r="K518" s="33" t="s">
        <v>3032</v>
      </c>
      <c r="L518" s="13" t="s">
        <v>1456</v>
      </c>
      <c r="M518" s="13">
        <v>972</v>
      </c>
      <c r="N518" s="14"/>
    </row>
    <row r="519" ht="18.95" customHeight="1" spans="1:14">
      <c r="A519" s="44"/>
      <c r="B519" s="44"/>
      <c r="C519" s="44"/>
      <c r="D519" s="44"/>
      <c r="E519" s="44"/>
      <c r="F519" s="44"/>
      <c r="G519" s="45"/>
      <c r="H519" s="15" t="s">
        <v>1468</v>
      </c>
      <c r="I519" s="33" t="s">
        <v>3033</v>
      </c>
      <c r="J519" s="416" t="s">
        <v>3033</v>
      </c>
      <c r="K519" s="33" t="s">
        <v>1470</v>
      </c>
      <c r="L519" s="13" t="s">
        <v>1456</v>
      </c>
      <c r="M519" s="13">
        <v>165</v>
      </c>
      <c r="N519" s="14"/>
    </row>
    <row r="520" ht="18.95" customHeight="1" spans="1:14">
      <c r="A520" s="44"/>
      <c r="B520" s="44"/>
      <c r="C520" s="44"/>
      <c r="D520" s="44"/>
      <c r="E520" s="44"/>
      <c r="F520" s="44"/>
      <c r="G520" s="45"/>
      <c r="H520" s="15" t="s">
        <v>1474</v>
      </c>
      <c r="I520" s="33" t="s">
        <v>3034</v>
      </c>
      <c r="J520" s="416" t="s">
        <v>3034</v>
      </c>
      <c r="K520" s="33" t="s">
        <v>1476</v>
      </c>
      <c r="L520" s="13" t="s">
        <v>1456</v>
      </c>
      <c r="M520" s="13">
        <v>81</v>
      </c>
      <c r="N520" s="14"/>
    </row>
    <row r="521" ht="18.95" customHeight="1" spans="1:14">
      <c r="A521" s="44"/>
      <c r="B521" s="44"/>
      <c r="C521" s="44"/>
      <c r="D521" s="44"/>
      <c r="E521" s="44"/>
      <c r="F521" s="44"/>
      <c r="G521" s="45"/>
      <c r="H521" s="15" t="s">
        <v>1480</v>
      </c>
      <c r="I521" s="33" t="s">
        <v>3035</v>
      </c>
      <c r="J521" s="416" t="s">
        <v>3035</v>
      </c>
      <c r="K521" s="33" t="s">
        <v>1482</v>
      </c>
      <c r="L521" s="13" t="s">
        <v>1456</v>
      </c>
      <c r="M521" s="13">
        <v>0</v>
      </c>
      <c r="N521" s="14"/>
    </row>
    <row r="522" ht="18.95" customHeight="1" spans="1:14">
      <c r="A522" s="44"/>
      <c r="B522" s="44"/>
      <c r="C522" s="44"/>
      <c r="D522" s="44"/>
      <c r="E522" s="44"/>
      <c r="F522" s="44"/>
      <c r="G522" s="45"/>
      <c r="H522" s="15" t="s">
        <v>3036</v>
      </c>
      <c r="I522" s="33" t="s">
        <v>3037</v>
      </c>
      <c r="J522" s="416" t="s">
        <v>3037</v>
      </c>
      <c r="K522" s="33" t="s">
        <v>3038</v>
      </c>
      <c r="L522" s="13" t="s">
        <v>1456</v>
      </c>
      <c r="M522" s="13">
        <v>56</v>
      </c>
      <c r="N522" s="14"/>
    </row>
    <row r="523" ht="18.95" customHeight="1" spans="1:14">
      <c r="A523" s="44"/>
      <c r="B523" s="44"/>
      <c r="C523" s="44"/>
      <c r="D523" s="44"/>
      <c r="E523" s="44"/>
      <c r="F523" s="44"/>
      <c r="G523" s="45"/>
      <c r="H523" s="15" t="s">
        <v>3039</v>
      </c>
      <c r="I523" s="33" t="s">
        <v>3040</v>
      </c>
      <c r="J523" s="416" t="s">
        <v>3040</v>
      </c>
      <c r="K523" s="33" t="s">
        <v>3041</v>
      </c>
      <c r="L523" s="13" t="s">
        <v>1456</v>
      </c>
      <c r="M523" s="13">
        <v>33</v>
      </c>
      <c r="N523" s="14"/>
    </row>
    <row r="524" ht="18.95" customHeight="1" spans="1:14">
      <c r="A524" s="44"/>
      <c r="B524" s="44"/>
      <c r="C524" s="44"/>
      <c r="D524" s="44"/>
      <c r="E524" s="44"/>
      <c r="F524" s="44"/>
      <c r="G524" s="45"/>
      <c r="H524" s="15" t="s">
        <v>3042</v>
      </c>
      <c r="I524" s="33" t="s">
        <v>3043</v>
      </c>
      <c r="J524" s="416" t="s">
        <v>3043</v>
      </c>
      <c r="K524" s="33" t="s">
        <v>3044</v>
      </c>
      <c r="L524" s="13" t="s">
        <v>1456</v>
      </c>
      <c r="M524" s="13">
        <v>0</v>
      </c>
      <c r="N524" s="14"/>
    </row>
    <row r="525" ht="18.95" customHeight="1" spans="1:14">
      <c r="A525" s="44"/>
      <c r="B525" s="44"/>
      <c r="C525" s="44"/>
      <c r="D525" s="44"/>
      <c r="E525" s="44"/>
      <c r="F525" s="44"/>
      <c r="G525" s="45"/>
      <c r="H525" s="15" t="s">
        <v>3045</v>
      </c>
      <c r="I525" s="33" t="s">
        <v>3046</v>
      </c>
      <c r="J525" s="416" t="s">
        <v>3046</v>
      </c>
      <c r="K525" s="33" t="s">
        <v>3047</v>
      </c>
      <c r="L525" s="13" t="s">
        <v>1456</v>
      </c>
      <c r="M525" s="13">
        <v>96</v>
      </c>
      <c r="N525" s="14"/>
    </row>
    <row r="526" ht="18.95" customHeight="1" spans="1:14">
      <c r="A526" s="44"/>
      <c r="B526" s="44"/>
      <c r="C526" s="44"/>
      <c r="D526" s="44"/>
      <c r="E526" s="44"/>
      <c r="F526" s="44"/>
      <c r="G526" s="45"/>
      <c r="H526" s="15" t="s">
        <v>3048</v>
      </c>
      <c r="I526" s="33" t="s">
        <v>3049</v>
      </c>
      <c r="J526" s="416" t="s">
        <v>3049</v>
      </c>
      <c r="K526" s="33" t="s">
        <v>3050</v>
      </c>
      <c r="L526" s="13" t="s">
        <v>1456</v>
      </c>
      <c r="M526" s="13">
        <v>3</v>
      </c>
      <c r="N526" s="14"/>
    </row>
    <row r="527" ht="18.95" customHeight="1" spans="1:14">
      <c r="A527" s="44"/>
      <c r="B527" s="44"/>
      <c r="C527" s="44"/>
      <c r="D527" s="44"/>
      <c r="E527" s="44"/>
      <c r="F527" s="44"/>
      <c r="G527" s="45"/>
      <c r="H527" s="15" t="s">
        <v>3051</v>
      </c>
      <c r="I527" s="33" t="s">
        <v>3052</v>
      </c>
      <c r="J527" s="416" t="s">
        <v>3052</v>
      </c>
      <c r="K527" s="33" t="s">
        <v>3053</v>
      </c>
      <c r="L527" s="13" t="s">
        <v>1456</v>
      </c>
      <c r="M527" s="13">
        <v>313</v>
      </c>
      <c r="N527" s="14"/>
    </row>
    <row r="528" ht="18.95" customHeight="1" spans="1:14">
      <c r="A528" s="44"/>
      <c r="B528" s="44"/>
      <c r="C528" s="44"/>
      <c r="D528" s="44"/>
      <c r="E528" s="44"/>
      <c r="F528" s="44"/>
      <c r="G528" s="45"/>
      <c r="H528" s="15" t="s">
        <v>3054</v>
      </c>
      <c r="I528" s="33" t="s">
        <v>3055</v>
      </c>
      <c r="J528" s="416" t="s">
        <v>3055</v>
      </c>
      <c r="K528" s="33" t="s">
        <v>3056</v>
      </c>
      <c r="L528" s="13" t="s">
        <v>1456</v>
      </c>
      <c r="M528" s="13">
        <v>0</v>
      </c>
      <c r="N528" s="14"/>
    </row>
    <row r="529" ht="18.95" customHeight="1" spans="1:14">
      <c r="A529" s="44"/>
      <c r="B529" s="44"/>
      <c r="C529" s="44"/>
      <c r="D529" s="44"/>
      <c r="E529" s="44"/>
      <c r="F529" s="44"/>
      <c r="G529" s="45"/>
      <c r="H529" s="15" t="s">
        <v>3057</v>
      </c>
      <c r="I529" s="33" t="s">
        <v>3058</v>
      </c>
      <c r="J529" s="416" t="s">
        <v>3058</v>
      </c>
      <c r="K529" s="33" t="s">
        <v>3059</v>
      </c>
      <c r="L529" s="13" t="s">
        <v>1456</v>
      </c>
      <c r="M529" s="13">
        <v>130</v>
      </c>
      <c r="N529" s="14"/>
    </row>
    <row r="530" ht="18.95" customHeight="1" spans="1:14">
      <c r="A530" s="44"/>
      <c r="B530" s="44"/>
      <c r="C530" s="44"/>
      <c r="D530" s="44"/>
      <c r="E530" s="44"/>
      <c r="F530" s="44"/>
      <c r="G530" s="45"/>
      <c r="H530" s="15" t="s">
        <v>3060</v>
      </c>
      <c r="I530" s="33" t="s">
        <v>3061</v>
      </c>
      <c r="J530" s="416" t="s">
        <v>3061</v>
      </c>
      <c r="K530" s="33" t="s">
        <v>3062</v>
      </c>
      <c r="L530" s="13" t="s">
        <v>1456</v>
      </c>
      <c r="M530" s="13">
        <v>0</v>
      </c>
      <c r="N530" s="14"/>
    </row>
    <row r="531" ht="18.95" customHeight="1" spans="1:14">
      <c r="A531" s="44"/>
      <c r="B531" s="44"/>
      <c r="C531" s="44"/>
      <c r="D531" s="44"/>
      <c r="E531" s="44"/>
      <c r="F531" s="44"/>
      <c r="G531" s="45"/>
      <c r="H531" s="15" t="s">
        <v>3063</v>
      </c>
      <c r="I531" s="33" t="s">
        <v>3064</v>
      </c>
      <c r="J531" s="416" t="s">
        <v>3064</v>
      </c>
      <c r="K531" s="33" t="s">
        <v>3065</v>
      </c>
      <c r="L531" s="13" t="s">
        <v>1456</v>
      </c>
      <c r="M531" s="13">
        <v>95</v>
      </c>
      <c r="N531" s="14"/>
    </row>
    <row r="532" ht="18.95" customHeight="1" spans="1:14">
      <c r="A532" s="44"/>
      <c r="B532" s="44"/>
      <c r="C532" s="44"/>
      <c r="D532" s="44"/>
      <c r="E532" s="44"/>
      <c r="F532" s="44"/>
      <c r="G532" s="45"/>
      <c r="H532" s="15" t="s">
        <v>3066</v>
      </c>
      <c r="I532" s="33" t="s">
        <v>3067</v>
      </c>
      <c r="J532" s="416" t="s">
        <v>3067</v>
      </c>
      <c r="K532" s="33" t="s">
        <v>3068</v>
      </c>
      <c r="L532" s="13" t="s">
        <v>1456</v>
      </c>
      <c r="M532" s="13">
        <v>805</v>
      </c>
      <c r="N532" s="14"/>
    </row>
    <row r="533" ht="18.95" customHeight="1" spans="1:14">
      <c r="A533" s="44"/>
      <c r="B533" s="44"/>
      <c r="C533" s="44"/>
      <c r="D533" s="44"/>
      <c r="E533" s="44"/>
      <c r="F533" s="44"/>
      <c r="G533" s="45"/>
      <c r="H533" s="15" t="s">
        <v>1468</v>
      </c>
      <c r="I533" s="33" t="s">
        <v>3069</v>
      </c>
      <c r="J533" s="416" t="s">
        <v>3069</v>
      </c>
      <c r="K533" s="33" t="s">
        <v>1470</v>
      </c>
      <c r="L533" s="13" t="s">
        <v>1456</v>
      </c>
      <c r="M533" s="13">
        <v>0</v>
      </c>
      <c r="N533" s="14"/>
    </row>
    <row r="534" ht="18.95" customHeight="1" spans="1:14">
      <c r="A534" s="44"/>
      <c r="B534" s="44"/>
      <c r="C534" s="44"/>
      <c r="D534" s="44"/>
      <c r="E534" s="44"/>
      <c r="F534" s="44"/>
      <c r="G534" s="45"/>
      <c r="H534" s="15" t="s">
        <v>1474</v>
      </c>
      <c r="I534" s="33" t="s">
        <v>3070</v>
      </c>
      <c r="J534" s="416" t="s">
        <v>3070</v>
      </c>
      <c r="K534" s="33" t="s">
        <v>1476</v>
      </c>
      <c r="L534" s="13" t="s">
        <v>1456</v>
      </c>
      <c r="M534" s="13">
        <v>0</v>
      </c>
      <c r="N534" s="14"/>
    </row>
    <row r="535" ht="18.95" customHeight="1" spans="1:14">
      <c r="A535" s="44"/>
      <c r="B535" s="44"/>
      <c r="C535" s="44"/>
      <c r="D535" s="44"/>
      <c r="E535" s="44"/>
      <c r="F535" s="44"/>
      <c r="G535" s="45"/>
      <c r="H535" s="15" t="s">
        <v>1480</v>
      </c>
      <c r="I535" s="33" t="s">
        <v>3071</v>
      </c>
      <c r="J535" s="416" t="s">
        <v>3071</v>
      </c>
      <c r="K535" s="33" t="s">
        <v>1482</v>
      </c>
      <c r="L535" s="13" t="s">
        <v>1456</v>
      </c>
      <c r="M535" s="13">
        <v>0</v>
      </c>
      <c r="N535" s="14"/>
    </row>
    <row r="536" ht="18.95" customHeight="1" spans="1:14">
      <c r="A536" s="44"/>
      <c r="B536" s="44"/>
      <c r="C536" s="44"/>
      <c r="D536" s="44"/>
      <c r="E536" s="44"/>
      <c r="F536" s="44"/>
      <c r="G536" s="45"/>
      <c r="H536" s="15" t="s">
        <v>3072</v>
      </c>
      <c r="I536" s="33" t="s">
        <v>3073</v>
      </c>
      <c r="J536" s="416" t="s">
        <v>3073</v>
      </c>
      <c r="K536" s="33" t="s">
        <v>3074</v>
      </c>
      <c r="L536" s="13" t="s">
        <v>1456</v>
      </c>
      <c r="M536" s="13">
        <v>5</v>
      </c>
      <c r="N536" s="14"/>
    </row>
    <row r="537" ht="18.95" customHeight="1" spans="1:14">
      <c r="A537" s="44"/>
      <c r="B537" s="44"/>
      <c r="C537" s="44"/>
      <c r="D537" s="44"/>
      <c r="E537" s="44"/>
      <c r="F537" s="44"/>
      <c r="G537" s="45"/>
      <c r="H537" s="15" t="s">
        <v>3075</v>
      </c>
      <c r="I537" s="33" t="s">
        <v>3076</v>
      </c>
      <c r="J537" s="416" t="s">
        <v>3076</v>
      </c>
      <c r="K537" s="33" t="s">
        <v>3077</v>
      </c>
      <c r="L537" s="13" t="s">
        <v>1456</v>
      </c>
      <c r="M537" s="13">
        <v>0</v>
      </c>
      <c r="N537" s="14"/>
    </row>
    <row r="538" ht="18.95" customHeight="1" spans="1:14">
      <c r="A538" s="44"/>
      <c r="B538" s="44"/>
      <c r="C538" s="44"/>
      <c r="D538" s="44"/>
      <c r="E538" s="44"/>
      <c r="F538" s="44"/>
      <c r="G538" s="45"/>
      <c r="H538" s="15" t="s">
        <v>3078</v>
      </c>
      <c r="I538" s="33" t="s">
        <v>3079</v>
      </c>
      <c r="J538" s="416" t="s">
        <v>3079</v>
      </c>
      <c r="K538" s="33" t="s">
        <v>3080</v>
      </c>
      <c r="L538" s="13" t="s">
        <v>1456</v>
      </c>
      <c r="M538" s="13">
        <v>800</v>
      </c>
      <c r="N538" s="14"/>
    </row>
    <row r="539" ht="18.95" customHeight="1" spans="1:14">
      <c r="A539" s="44"/>
      <c r="B539" s="44"/>
      <c r="C539" s="44"/>
      <c r="D539" s="44"/>
      <c r="E539" s="44"/>
      <c r="F539" s="44"/>
      <c r="G539" s="45"/>
      <c r="H539" s="15" t="s">
        <v>3081</v>
      </c>
      <c r="I539" s="33" t="s">
        <v>3082</v>
      </c>
      <c r="J539" s="416" t="s">
        <v>3082</v>
      </c>
      <c r="K539" s="33" t="s">
        <v>3083</v>
      </c>
      <c r="L539" s="13" t="s">
        <v>1456</v>
      </c>
      <c r="M539" s="13">
        <v>0</v>
      </c>
      <c r="N539" s="14"/>
    </row>
    <row r="540" ht="18.95" customHeight="1" spans="1:14">
      <c r="A540" s="44"/>
      <c r="B540" s="44"/>
      <c r="C540" s="44"/>
      <c r="D540" s="44"/>
      <c r="E540" s="44"/>
      <c r="F540" s="44"/>
      <c r="G540" s="45"/>
      <c r="H540" s="15" t="s">
        <v>3084</v>
      </c>
      <c r="I540" s="33" t="s">
        <v>3085</v>
      </c>
      <c r="J540" s="416" t="s">
        <v>3085</v>
      </c>
      <c r="K540" s="33" t="s">
        <v>3086</v>
      </c>
      <c r="L540" s="13" t="s">
        <v>1456</v>
      </c>
      <c r="M540" s="13">
        <v>57</v>
      </c>
      <c r="N540" s="14"/>
    </row>
    <row r="541" ht="18.95" customHeight="1" spans="1:14">
      <c r="A541" s="44"/>
      <c r="B541" s="44"/>
      <c r="C541" s="44"/>
      <c r="D541" s="44"/>
      <c r="E541" s="44"/>
      <c r="F541" s="44"/>
      <c r="G541" s="45"/>
      <c r="H541" s="15" t="s">
        <v>1468</v>
      </c>
      <c r="I541" s="33" t="s">
        <v>3087</v>
      </c>
      <c r="J541" s="416" t="s">
        <v>3087</v>
      </c>
      <c r="K541" s="33" t="s">
        <v>1470</v>
      </c>
      <c r="L541" s="13" t="s">
        <v>1456</v>
      </c>
      <c r="M541" s="13">
        <v>0</v>
      </c>
      <c r="N541" s="14"/>
    </row>
    <row r="542" ht="18.95" customHeight="1" spans="1:14">
      <c r="A542" s="44"/>
      <c r="B542" s="44"/>
      <c r="C542" s="44"/>
      <c r="D542" s="44"/>
      <c r="E542" s="44"/>
      <c r="F542" s="44"/>
      <c r="G542" s="45"/>
      <c r="H542" s="15" t="s">
        <v>1474</v>
      </c>
      <c r="I542" s="33" t="s">
        <v>3088</v>
      </c>
      <c r="J542" s="416" t="s">
        <v>3088</v>
      </c>
      <c r="K542" s="33" t="s">
        <v>1476</v>
      </c>
      <c r="L542" s="13" t="s">
        <v>1456</v>
      </c>
      <c r="M542" s="13">
        <v>0</v>
      </c>
      <c r="N542" s="14"/>
    </row>
    <row r="543" ht="18.95" customHeight="1" spans="1:14">
      <c r="A543" s="44"/>
      <c r="B543" s="44"/>
      <c r="C543" s="44"/>
      <c r="D543" s="44"/>
      <c r="E543" s="44"/>
      <c r="F543" s="44"/>
      <c r="G543" s="45"/>
      <c r="H543" s="15" t="s">
        <v>1480</v>
      </c>
      <c r="I543" s="33" t="s">
        <v>3089</v>
      </c>
      <c r="J543" s="416" t="s">
        <v>3089</v>
      </c>
      <c r="K543" s="33" t="s">
        <v>1482</v>
      </c>
      <c r="L543" s="13" t="s">
        <v>1456</v>
      </c>
      <c r="M543" s="13">
        <v>0</v>
      </c>
      <c r="N543" s="14"/>
    </row>
    <row r="544" ht="18.95" customHeight="1" spans="1:14">
      <c r="A544" s="44"/>
      <c r="B544" s="44"/>
      <c r="C544" s="44"/>
      <c r="D544" s="44"/>
      <c r="E544" s="44"/>
      <c r="F544" s="44"/>
      <c r="G544" s="45"/>
      <c r="H544" s="15" t="s">
        <v>3090</v>
      </c>
      <c r="I544" s="33" t="s">
        <v>3091</v>
      </c>
      <c r="J544" s="416" t="s">
        <v>3091</v>
      </c>
      <c r="K544" s="33" t="s">
        <v>3092</v>
      </c>
      <c r="L544" s="13" t="s">
        <v>1456</v>
      </c>
      <c r="M544" s="13">
        <v>0</v>
      </c>
      <c r="N544" s="14"/>
    </row>
    <row r="545" ht="18.95" customHeight="1" spans="1:14">
      <c r="A545" s="44"/>
      <c r="B545" s="44"/>
      <c r="C545" s="44"/>
      <c r="D545" s="44"/>
      <c r="E545" s="44"/>
      <c r="F545" s="44"/>
      <c r="G545" s="45"/>
      <c r="H545" s="15" t="s">
        <v>3093</v>
      </c>
      <c r="I545" s="33" t="s">
        <v>3094</v>
      </c>
      <c r="J545" s="416" t="s">
        <v>3094</v>
      </c>
      <c r="K545" s="33" t="s">
        <v>3095</v>
      </c>
      <c r="L545" s="13" t="s">
        <v>1456</v>
      </c>
      <c r="M545" s="13">
        <v>0</v>
      </c>
      <c r="N545" s="14"/>
    </row>
    <row r="546" ht="18.95" customHeight="1" spans="1:14">
      <c r="A546" s="44"/>
      <c r="B546" s="44"/>
      <c r="C546" s="44"/>
      <c r="D546" s="44"/>
      <c r="E546" s="44"/>
      <c r="F546" s="44"/>
      <c r="G546" s="45"/>
      <c r="H546" s="15" t="s">
        <v>3096</v>
      </c>
      <c r="I546" s="33" t="s">
        <v>3097</v>
      </c>
      <c r="J546" s="416" t="s">
        <v>3097</v>
      </c>
      <c r="K546" s="33" t="s">
        <v>3098</v>
      </c>
      <c r="L546" s="13" t="s">
        <v>1456</v>
      </c>
      <c r="M546" s="13">
        <v>0</v>
      </c>
      <c r="N546" s="14"/>
    </row>
    <row r="547" ht="18.95" customHeight="1" spans="1:14">
      <c r="A547" s="44"/>
      <c r="B547" s="44"/>
      <c r="C547" s="44"/>
      <c r="D547" s="44"/>
      <c r="E547" s="44"/>
      <c r="F547" s="44"/>
      <c r="G547" s="45"/>
      <c r="H547" s="15" t="s">
        <v>3099</v>
      </c>
      <c r="I547" s="33" t="s">
        <v>3100</v>
      </c>
      <c r="J547" s="416" t="s">
        <v>3100</v>
      </c>
      <c r="K547" s="33" t="s">
        <v>3101</v>
      </c>
      <c r="L547" s="13" t="s">
        <v>1456</v>
      </c>
      <c r="M547" s="13">
        <v>10</v>
      </c>
      <c r="N547" s="14"/>
    </row>
    <row r="548" ht="18.95" customHeight="1" spans="1:14">
      <c r="A548" s="44"/>
      <c r="B548" s="44"/>
      <c r="C548" s="44"/>
      <c r="D548" s="44"/>
      <c r="E548" s="44"/>
      <c r="F548" s="44"/>
      <c r="G548" s="45"/>
      <c r="H548" s="15" t="s">
        <v>3102</v>
      </c>
      <c r="I548" s="33" t="s">
        <v>3103</v>
      </c>
      <c r="J548" s="416" t="s">
        <v>3103</v>
      </c>
      <c r="K548" s="33" t="s">
        <v>3104</v>
      </c>
      <c r="L548" s="13" t="s">
        <v>1456</v>
      </c>
      <c r="M548" s="13">
        <v>47</v>
      </c>
      <c r="N548" s="14"/>
    </row>
    <row r="549" ht="18.95" customHeight="1" spans="1:14">
      <c r="A549" s="44"/>
      <c r="B549" s="44"/>
      <c r="C549" s="44"/>
      <c r="D549" s="44"/>
      <c r="E549" s="44"/>
      <c r="F549" s="44"/>
      <c r="G549" s="45"/>
      <c r="H549" s="15" t="s">
        <v>3105</v>
      </c>
      <c r="I549" s="33" t="s">
        <v>3106</v>
      </c>
      <c r="J549" s="416" t="s">
        <v>3106</v>
      </c>
      <c r="K549" s="33" t="s">
        <v>3107</v>
      </c>
      <c r="L549" s="13" t="s">
        <v>1456</v>
      </c>
      <c r="M549" s="13">
        <v>0</v>
      </c>
      <c r="N549" s="14"/>
    </row>
    <row r="550" ht="18.95" customHeight="1" spans="1:14">
      <c r="A550" s="44"/>
      <c r="B550" s="44"/>
      <c r="C550" s="44"/>
      <c r="D550" s="44"/>
      <c r="E550" s="44"/>
      <c r="F550" s="44"/>
      <c r="G550" s="45"/>
      <c r="H550" s="15" t="s">
        <v>3108</v>
      </c>
      <c r="I550" s="33" t="s">
        <v>3109</v>
      </c>
      <c r="J550" s="416" t="s">
        <v>3109</v>
      </c>
      <c r="K550" s="33" t="s">
        <v>3110</v>
      </c>
      <c r="L550" s="13" t="s">
        <v>1456</v>
      </c>
      <c r="M550" s="13">
        <v>0</v>
      </c>
      <c r="N550" s="14"/>
    </row>
    <row r="551" ht="18.95" customHeight="1" spans="1:14">
      <c r="A551" s="44"/>
      <c r="B551" s="44"/>
      <c r="C551" s="44"/>
      <c r="D551" s="44"/>
      <c r="E551" s="44"/>
      <c r="F551" s="44"/>
      <c r="G551" s="45"/>
      <c r="H551" s="15" t="s">
        <v>3111</v>
      </c>
      <c r="I551" s="33" t="s">
        <v>3112</v>
      </c>
      <c r="J551" s="416" t="s">
        <v>3112</v>
      </c>
      <c r="K551" s="33" t="s">
        <v>3113</v>
      </c>
      <c r="L551" s="13" t="s">
        <v>1456</v>
      </c>
      <c r="M551" s="13">
        <v>311</v>
      </c>
      <c r="N551" s="14"/>
    </row>
    <row r="552" ht="18.95" customHeight="1" spans="1:14">
      <c r="A552" s="44"/>
      <c r="B552" s="44"/>
      <c r="C552" s="44"/>
      <c r="D552" s="44"/>
      <c r="E552" s="44"/>
      <c r="F552" s="44"/>
      <c r="G552" s="45"/>
      <c r="H552" s="15" t="s">
        <v>1468</v>
      </c>
      <c r="I552" s="33" t="s">
        <v>3114</v>
      </c>
      <c r="J552" s="416" t="s">
        <v>3114</v>
      </c>
      <c r="K552" s="33" t="s">
        <v>1470</v>
      </c>
      <c r="L552" s="13" t="s">
        <v>1456</v>
      </c>
      <c r="M552" s="13">
        <v>143</v>
      </c>
      <c r="N552" s="14"/>
    </row>
    <row r="553" ht="18.95" customHeight="1" spans="1:14">
      <c r="A553" s="44"/>
      <c r="B553" s="44"/>
      <c r="C553" s="44"/>
      <c r="D553" s="44"/>
      <c r="E553" s="44"/>
      <c r="F553" s="44"/>
      <c r="G553" s="45"/>
      <c r="H553" s="15" t="s">
        <v>1474</v>
      </c>
      <c r="I553" s="33" t="s">
        <v>3115</v>
      </c>
      <c r="J553" s="416" t="s">
        <v>3115</v>
      </c>
      <c r="K553" s="33" t="s">
        <v>1476</v>
      </c>
      <c r="L553" s="13" t="s">
        <v>1456</v>
      </c>
      <c r="M553" s="13">
        <v>71</v>
      </c>
      <c r="N553" s="14"/>
    </row>
    <row r="554" ht="18.95" customHeight="1" spans="1:14">
      <c r="A554" s="44"/>
      <c r="B554" s="44"/>
      <c r="C554" s="44"/>
      <c r="D554" s="44"/>
      <c r="E554" s="44"/>
      <c r="F554" s="44"/>
      <c r="G554" s="45"/>
      <c r="H554" s="15" t="s">
        <v>1480</v>
      </c>
      <c r="I554" s="33" t="s">
        <v>3116</v>
      </c>
      <c r="J554" s="416" t="s">
        <v>3116</v>
      </c>
      <c r="K554" s="33" t="s">
        <v>1482</v>
      </c>
      <c r="L554" s="13" t="s">
        <v>1456</v>
      </c>
      <c r="M554" s="13">
        <v>0</v>
      </c>
      <c r="N554" s="14"/>
    </row>
    <row r="555" ht="18.95" customHeight="1" spans="1:14">
      <c r="A555" s="44"/>
      <c r="B555" s="44"/>
      <c r="C555" s="44"/>
      <c r="D555" s="44"/>
      <c r="E555" s="44"/>
      <c r="F555" s="44"/>
      <c r="G555" s="45"/>
      <c r="H555" s="15" t="s">
        <v>3117</v>
      </c>
      <c r="I555" s="33" t="s">
        <v>3118</v>
      </c>
      <c r="J555" s="416" t="s">
        <v>3118</v>
      </c>
      <c r="K555" s="33" t="s">
        <v>3119</v>
      </c>
      <c r="L555" s="13" t="s">
        <v>1456</v>
      </c>
      <c r="M555" s="13">
        <v>0</v>
      </c>
      <c r="N555" s="14"/>
    </row>
    <row r="556" ht="18.95" customHeight="1" spans="1:14">
      <c r="A556" s="44"/>
      <c r="B556" s="44"/>
      <c r="C556" s="44"/>
      <c r="D556" s="44"/>
      <c r="E556" s="44"/>
      <c r="F556" s="44"/>
      <c r="G556" s="45"/>
      <c r="H556" s="15" t="s">
        <v>3120</v>
      </c>
      <c r="I556" s="33" t="s">
        <v>3121</v>
      </c>
      <c r="J556" s="416" t="s">
        <v>3121</v>
      </c>
      <c r="K556" s="33" t="s">
        <v>3122</v>
      </c>
      <c r="L556" s="13" t="s">
        <v>1456</v>
      </c>
      <c r="M556" s="13">
        <v>0</v>
      </c>
      <c r="N556" s="14"/>
    </row>
    <row r="557" ht="18.95" customHeight="1" spans="1:14">
      <c r="A557" s="44"/>
      <c r="B557" s="44"/>
      <c r="C557" s="44"/>
      <c r="D557" s="44"/>
      <c r="E557" s="44"/>
      <c r="F557" s="44"/>
      <c r="G557" s="45"/>
      <c r="H557" s="15" t="s">
        <v>3123</v>
      </c>
      <c r="I557" s="33" t="s">
        <v>3124</v>
      </c>
      <c r="J557" s="416" t="s">
        <v>3124</v>
      </c>
      <c r="K557" s="33" t="s">
        <v>3125</v>
      </c>
      <c r="L557" s="13" t="s">
        <v>1456</v>
      </c>
      <c r="M557" s="13">
        <v>44</v>
      </c>
      <c r="N557" s="14"/>
    </row>
    <row r="558" ht="18.95" customHeight="1" spans="1:14">
      <c r="A558" s="44"/>
      <c r="B558" s="44"/>
      <c r="C558" s="44"/>
      <c r="D558" s="44"/>
      <c r="E558" s="44"/>
      <c r="F558" s="44"/>
      <c r="G558" s="45"/>
      <c r="H558" s="50"/>
      <c r="I558" s="416" t="s">
        <v>3126</v>
      </c>
      <c r="J558" s="416" t="s">
        <v>3127</v>
      </c>
      <c r="K558" s="33" t="s">
        <v>3128</v>
      </c>
      <c r="L558" s="13" t="s">
        <v>1456</v>
      </c>
      <c r="M558" s="13">
        <v>0</v>
      </c>
      <c r="N558" s="14"/>
    </row>
    <row r="559" ht="18.95" customHeight="1" spans="1:14">
      <c r="A559" s="44"/>
      <c r="B559" s="44"/>
      <c r="C559" s="44"/>
      <c r="D559" s="44"/>
      <c r="E559" s="44"/>
      <c r="F559" s="44"/>
      <c r="G559" s="45"/>
      <c r="H559" s="15" t="s">
        <v>3129</v>
      </c>
      <c r="I559" s="33" t="s">
        <v>3126</v>
      </c>
      <c r="J559" s="416" t="s">
        <v>3126</v>
      </c>
      <c r="K559" s="33" t="s">
        <v>3130</v>
      </c>
      <c r="L559" s="13" t="s">
        <v>1456</v>
      </c>
      <c r="M559" s="13">
        <v>53</v>
      </c>
      <c r="N559" s="14"/>
    </row>
    <row r="560" ht="18.95" customHeight="1" spans="1:14">
      <c r="A560" s="44"/>
      <c r="B560" s="44"/>
      <c r="C560" s="44"/>
      <c r="D560" s="44"/>
      <c r="E560" s="44"/>
      <c r="F560" s="44"/>
      <c r="G560" s="45"/>
      <c r="H560" s="15" t="s">
        <v>3131</v>
      </c>
      <c r="I560" s="33" t="s">
        <v>3132</v>
      </c>
      <c r="J560" s="416" t="s">
        <v>3132</v>
      </c>
      <c r="K560" s="33" t="s">
        <v>3133</v>
      </c>
      <c r="L560" s="13" t="s">
        <v>1456</v>
      </c>
      <c r="M560" s="13">
        <v>0</v>
      </c>
      <c r="N560" s="14"/>
    </row>
    <row r="561" ht="18.95" customHeight="1" spans="1:14">
      <c r="A561" s="44"/>
      <c r="B561" s="44"/>
      <c r="C561" s="44"/>
      <c r="D561" s="44"/>
      <c r="E561" s="44"/>
      <c r="F561" s="44"/>
      <c r="G561" s="45"/>
      <c r="H561" s="15" t="s">
        <v>1468</v>
      </c>
      <c r="I561" s="33" t="s">
        <v>3134</v>
      </c>
      <c r="J561" s="416" t="s">
        <v>3134</v>
      </c>
      <c r="K561" s="33" t="s">
        <v>1470</v>
      </c>
      <c r="L561" s="13" t="s">
        <v>1456</v>
      </c>
      <c r="M561" s="13">
        <v>0</v>
      </c>
      <c r="N561" s="14"/>
    </row>
    <row r="562" ht="18.95" customHeight="1" spans="1:14">
      <c r="A562" s="44"/>
      <c r="B562" s="44"/>
      <c r="C562" s="44"/>
      <c r="D562" s="44"/>
      <c r="E562" s="44"/>
      <c r="F562" s="44"/>
      <c r="G562" s="45"/>
      <c r="H562" s="15" t="s">
        <v>1474</v>
      </c>
      <c r="I562" s="33" t="s">
        <v>3135</v>
      </c>
      <c r="J562" s="416" t="s">
        <v>3135</v>
      </c>
      <c r="K562" s="33" t="s">
        <v>1476</v>
      </c>
      <c r="L562" s="13" t="s">
        <v>1456</v>
      </c>
      <c r="M562" s="13">
        <v>0</v>
      </c>
      <c r="N562" s="14"/>
    </row>
    <row r="563" ht="18.95" customHeight="1" spans="1:14">
      <c r="A563" s="44"/>
      <c r="B563" s="44"/>
      <c r="C563" s="44"/>
      <c r="D563" s="44"/>
      <c r="E563" s="44"/>
      <c r="F563" s="44"/>
      <c r="G563" s="45"/>
      <c r="H563" s="15" t="s">
        <v>1480</v>
      </c>
      <c r="I563" s="33" t="s">
        <v>3136</v>
      </c>
      <c r="J563" s="416" t="s">
        <v>3136</v>
      </c>
      <c r="K563" s="33" t="s">
        <v>1482</v>
      </c>
      <c r="L563" s="13" t="s">
        <v>1456</v>
      </c>
      <c r="M563" s="13">
        <v>0</v>
      </c>
      <c r="N563" s="14"/>
    </row>
    <row r="564" ht="18.95" customHeight="1" spans="1:14">
      <c r="A564" s="44"/>
      <c r="B564" s="44"/>
      <c r="C564" s="44"/>
      <c r="D564" s="44"/>
      <c r="E564" s="44"/>
      <c r="F564" s="44"/>
      <c r="G564" s="45"/>
      <c r="H564" s="15" t="s">
        <v>3137</v>
      </c>
      <c r="I564" s="33" t="s">
        <v>3138</v>
      </c>
      <c r="J564" s="416" t="s">
        <v>3138</v>
      </c>
      <c r="K564" s="33" t="s">
        <v>3139</v>
      </c>
      <c r="L564" s="13" t="s">
        <v>1456</v>
      </c>
      <c r="M564" s="13">
        <v>0</v>
      </c>
      <c r="N564" s="14"/>
    </row>
    <row r="565" ht="18.95" customHeight="1" spans="1:14">
      <c r="A565" s="44"/>
      <c r="B565" s="44"/>
      <c r="C565" s="44"/>
      <c r="D565" s="44"/>
      <c r="E565" s="44"/>
      <c r="F565" s="44"/>
      <c r="G565" s="45"/>
      <c r="H565" s="15" t="s">
        <v>3140</v>
      </c>
      <c r="I565" s="33" t="s">
        <v>3141</v>
      </c>
      <c r="J565" s="416" t="s">
        <v>3141</v>
      </c>
      <c r="K565" s="33" t="s">
        <v>3142</v>
      </c>
      <c r="L565" s="13" t="s">
        <v>1456</v>
      </c>
      <c r="M565" s="13">
        <v>0</v>
      </c>
      <c r="N565" s="14"/>
    </row>
    <row r="566" ht="18.95" customHeight="1" spans="1:14">
      <c r="A566" s="44"/>
      <c r="B566" s="44"/>
      <c r="C566" s="44"/>
      <c r="D566" s="44"/>
      <c r="E566" s="44"/>
      <c r="F566" s="44"/>
      <c r="G566" s="45"/>
      <c r="H566" s="15" t="s">
        <v>3143</v>
      </c>
      <c r="I566" s="33" t="s">
        <v>3144</v>
      </c>
      <c r="J566" s="416" t="s">
        <v>3144</v>
      </c>
      <c r="K566" s="33" t="s">
        <v>3145</v>
      </c>
      <c r="L566" s="13" t="s">
        <v>1456</v>
      </c>
      <c r="M566" s="13">
        <v>0</v>
      </c>
      <c r="N566" s="14"/>
    </row>
    <row r="567" ht="18.95" customHeight="1" spans="1:14">
      <c r="A567" s="44"/>
      <c r="B567" s="44"/>
      <c r="C567" s="44"/>
      <c r="D567" s="44"/>
      <c r="E567" s="44"/>
      <c r="F567" s="44"/>
      <c r="G567" s="45"/>
      <c r="H567" s="15" t="s">
        <v>3146</v>
      </c>
      <c r="I567" s="33" t="s">
        <v>3147</v>
      </c>
      <c r="J567" s="416" t="s">
        <v>3147</v>
      </c>
      <c r="K567" s="33" t="s">
        <v>3148</v>
      </c>
      <c r="L567" s="13" t="s">
        <v>1456</v>
      </c>
      <c r="M567" s="13">
        <v>0</v>
      </c>
      <c r="N567" s="14"/>
    </row>
    <row r="568" ht="18.95" customHeight="1" spans="1:14">
      <c r="A568" s="44"/>
      <c r="B568" s="44"/>
      <c r="C568" s="44"/>
      <c r="D568" s="44"/>
      <c r="E568" s="44"/>
      <c r="F568" s="44"/>
      <c r="G568" s="45"/>
      <c r="H568" s="15" t="s">
        <v>3149</v>
      </c>
      <c r="I568" s="33" t="s">
        <v>3150</v>
      </c>
      <c r="J568" s="416" t="s">
        <v>3150</v>
      </c>
      <c r="K568" s="33" t="s">
        <v>3151</v>
      </c>
      <c r="L568" s="13" t="s">
        <v>1456</v>
      </c>
      <c r="M568" s="13">
        <v>0</v>
      </c>
      <c r="N568" s="14"/>
    </row>
    <row r="569" ht="18.95" customHeight="1" spans="1:14">
      <c r="A569" s="44"/>
      <c r="B569" s="44"/>
      <c r="C569" s="44"/>
      <c r="D569" s="44"/>
      <c r="E569" s="44"/>
      <c r="F569" s="44"/>
      <c r="G569" s="45"/>
      <c r="H569" s="15" t="s">
        <v>3152</v>
      </c>
      <c r="I569" s="33" t="s">
        <v>3153</v>
      </c>
      <c r="J569" s="416" t="s">
        <v>3153</v>
      </c>
      <c r="K569" s="33" t="s">
        <v>3154</v>
      </c>
      <c r="L569" s="13" t="s">
        <v>1456</v>
      </c>
      <c r="M569" s="13">
        <v>152</v>
      </c>
      <c r="N569" s="14"/>
    </row>
    <row r="570" ht="18.95" customHeight="1" spans="1:14">
      <c r="A570" s="44"/>
      <c r="B570" s="44"/>
      <c r="C570" s="44"/>
      <c r="D570" s="44"/>
      <c r="E570" s="44"/>
      <c r="F570" s="44"/>
      <c r="G570" s="45"/>
      <c r="H570" s="15" t="s">
        <v>3155</v>
      </c>
      <c r="I570" s="33" t="s">
        <v>3156</v>
      </c>
      <c r="J570" s="416" t="s">
        <v>3156</v>
      </c>
      <c r="K570" s="33" t="s">
        <v>3157</v>
      </c>
      <c r="L570" s="13" t="s">
        <v>1456</v>
      </c>
      <c r="M570" s="13">
        <v>0</v>
      </c>
      <c r="N570" s="14"/>
    </row>
    <row r="571" ht="18.95" customHeight="1" spans="1:14">
      <c r="A571" s="44"/>
      <c r="B571" s="44"/>
      <c r="C571" s="44"/>
      <c r="D571" s="44"/>
      <c r="E571" s="44"/>
      <c r="F571" s="44"/>
      <c r="G571" s="45"/>
      <c r="H571" s="15" t="s">
        <v>3158</v>
      </c>
      <c r="I571" s="33" t="s">
        <v>3159</v>
      </c>
      <c r="J571" s="416" t="s">
        <v>3159</v>
      </c>
      <c r="K571" s="33" t="s">
        <v>3160</v>
      </c>
      <c r="L571" s="13" t="s">
        <v>1456</v>
      </c>
      <c r="M571" s="13">
        <v>0</v>
      </c>
      <c r="N571" s="14"/>
    </row>
    <row r="572" ht="18.95" customHeight="1" spans="1:14">
      <c r="A572" s="44"/>
      <c r="B572" s="44"/>
      <c r="C572" s="44"/>
      <c r="D572" s="44"/>
      <c r="E572" s="44"/>
      <c r="F572" s="44"/>
      <c r="G572" s="45"/>
      <c r="H572" s="15" t="s">
        <v>3161</v>
      </c>
      <c r="I572" s="33" t="s">
        <v>3162</v>
      </c>
      <c r="J572" s="416" t="s">
        <v>3162</v>
      </c>
      <c r="K572" s="33" t="s">
        <v>3154</v>
      </c>
      <c r="L572" s="13" t="s">
        <v>1456</v>
      </c>
      <c r="M572" s="13">
        <v>152</v>
      </c>
      <c r="N572" s="14"/>
    </row>
    <row r="573" ht="18.95" customHeight="1" spans="1:14">
      <c r="A573" s="44"/>
      <c r="B573" s="44"/>
      <c r="C573" s="44"/>
      <c r="D573" s="44"/>
      <c r="E573" s="44"/>
      <c r="F573" s="44"/>
      <c r="G573" s="45"/>
      <c r="H573" s="15" t="s">
        <v>3163</v>
      </c>
      <c r="I573" s="33" t="s">
        <v>960</v>
      </c>
      <c r="J573" s="416" t="s">
        <v>960</v>
      </c>
      <c r="K573" s="33" t="s">
        <v>1771</v>
      </c>
      <c r="L573" s="13" t="s">
        <v>1456</v>
      </c>
      <c r="M573" s="13">
        <v>24518</v>
      </c>
      <c r="N573" s="14"/>
    </row>
    <row r="574" ht="18.95" customHeight="1" spans="1:14">
      <c r="A574" s="44"/>
      <c r="B574" s="44"/>
      <c r="C574" s="44"/>
      <c r="D574" s="44"/>
      <c r="E574" s="44"/>
      <c r="F574" s="44"/>
      <c r="G574" s="45"/>
      <c r="H574" s="15" t="s">
        <v>3164</v>
      </c>
      <c r="I574" s="33" t="s">
        <v>3165</v>
      </c>
      <c r="J574" s="416" t="s">
        <v>3165</v>
      </c>
      <c r="K574" s="33" t="s">
        <v>3166</v>
      </c>
      <c r="L574" s="13" t="s">
        <v>1456</v>
      </c>
      <c r="M574" s="13">
        <v>304</v>
      </c>
      <c r="N574" s="14"/>
    </row>
    <row r="575" ht="18.95" customHeight="1" spans="1:14">
      <c r="A575" s="44"/>
      <c r="B575" s="44"/>
      <c r="C575" s="44"/>
      <c r="D575" s="44"/>
      <c r="E575" s="44"/>
      <c r="F575" s="44"/>
      <c r="G575" s="45"/>
      <c r="H575" s="15" t="s">
        <v>1468</v>
      </c>
      <c r="I575" s="33" t="s">
        <v>3167</v>
      </c>
      <c r="J575" s="416" t="s">
        <v>3167</v>
      </c>
      <c r="K575" s="33" t="s">
        <v>1470</v>
      </c>
      <c r="L575" s="13" t="s">
        <v>1456</v>
      </c>
      <c r="M575" s="13">
        <v>123</v>
      </c>
      <c r="N575" s="14"/>
    </row>
    <row r="576" ht="18.95" customHeight="1" spans="1:14">
      <c r="A576" s="44"/>
      <c r="B576" s="44"/>
      <c r="C576" s="44"/>
      <c r="D576" s="44"/>
      <c r="E576" s="44"/>
      <c r="F576" s="44"/>
      <c r="G576" s="45"/>
      <c r="H576" s="15" t="s">
        <v>1474</v>
      </c>
      <c r="I576" s="33" t="s">
        <v>3168</v>
      </c>
      <c r="J576" s="416" t="s">
        <v>3168</v>
      </c>
      <c r="K576" s="33" t="s">
        <v>1476</v>
      </c>
      <c r="L576" s="13" t="s">
        <v>1456</v>
      </c>
      <c r="M576" s="13">
        <v>48</v>
      </c>
      <c r="N576" s="14"/>
    </row>
    <row r="577" ht="18.95" customHeight="1" spans="1:14">
      <c r="A577" s="44"/>
      <c r="B577" s="44"/>
      <c r="C577" s="44"/>
      <c r="D577" s="44"/>
      <c r="E577" s="44"/>
      <c r="F577" s="44"/>
      <c r="G577" s="45"/>
      <c r="H577" s="15" t="s">
        <v>1480</v>
      </c>
      <c r="I577" s="33" t="s">
        <v>3169</v>
      </c>
      <c r="J577" s="416" t="s">
        <v>3169</v>
      </c>
      <c r="K577" s="33" t="s">
        <v>1482</v>
      </c>
      <c r="L577" s="13" t="s">
        <v>1456</v>
      </c>
      <c r="M577" s="13">
        <v>0</v>
      </c>
      <c r="N577" s="14"/>
    </row>
    <row r="578" ht="18.95" customHeight="1" spans="1:14">
      <c r="A578" s="44"/>
      <c r="B578" s="44"/>
      <c r="C578" s="44"/>
      <c r="D578" s="44"/>
      <c r="E578" s="44"/>
      <c r="F578" s="44"/>
      <c r="G578" s="45"/>
      <c r="H578" s="15" t="s">
        <v>3170</v>
      </c>
      <c r="I578" s="33" t="s">
        <v>3171</v>
      </c>
      <c r="J578" s="416" t="s">
        <v>3171</v>
      </c>
      <c r="K578" s="33" t="s">
        <v>3172</v>
      </c>
      <c r="L578" s="13" t="s">
        <v>1456</v>
      </c>
      <c r="M578" s="13">
        <v>0</v>
      </c>
      <c r="N578" s="14"/>
    </row>
    <row r="579" ht="18.95" customHeight="1" spans="1:14">
      <c r="A579" s="44"/>
      <c r="B579" s="44"/>
      <c r="C579" s="44"/>
      <c r="D579" s="44"/>
      <c r="E579" s="44"/>
      <c r="F579" s="44"/>
      <c r="G579" s="45"/>
      <c r="H579" s="15" t="s">
        <v>3173</v>
      </c>
      <c r="I579" s="33" t="s">
        <v>3174</v>
      </c>
      <c r="J579" s="416" t="s">
        <v>3174</v>
      </c>
      <c r="K579" s="33" t="s">
        <v>3175</v>
      </c>
      <c r="L579" s="13" t="s">
        <v>1456</v>
      </c>
      <c r="M579" s="13">
        <v>1</v>
      </c>
      <c r="N579" s="14"/>
    </row>
    <row r="580" ht="18.95" customHeight="1" spans="1:14">
      <c r="A580" s="44"/>
      <c r="B580" s="44"/>
      <c r="C580" s="44"/>
      <c r="D580" s="44"/>
      <c r="E580" s="44"/>
      <c r="F580" s="44"/>
      <c r="G580" s="45"/>
      <c r="H580" s="15" t="s">
        <v>3176</v>
      </c>
      <c r="I580" s="33" t="s">
        <v>3177</v>
      </c>
      <c r="J580" s="416" t="s">
        <v>3177</v>
      </c>
      <c r="K580" s="33" t="s">
        <v>3178</v>
      </c>
      <c r="L580" s="13" t="s">
        <v>1456</v>
      </c>
      <c r="M580" s="13">
        <v>0</v>
      </c>
      <c r="N580" s="14"/>
    </row>
    <row r="581" ht="18.95" customHeight="1" spans="1:14">
      <c r="A581" s="44"/>
      <c r="B581" s="44"/>
      <c r="C581" s="44"/>
      <c r="D581" s="44"/>
      <c r="E581" s="44"/>
      <c r="F581" s="44"/>
      <c r="G581" s="45"/>
      <c r="H581" s="15" t="s">
        <v>3179</v>
      </c>
      <c r="I581" s="33" t="s">
        <v>3180</v>
      </c>
      <c r="J581" s="416" t="s">
        <v>3180</v>
      </c>
      <c r="K581" s="33" t="s">
        <v>3181</v>
      </c>
      <c r="L581" s="13" t="s">
        <v>1456</v>
      </c>
      <c r="M581" s="13">
        <v>6</v>
      </c>
      <c r="N581" s="14"/>
    </row>
    <row r="582" ht="18.95" customHeight="1" spans="1:14">
      <c r="A582" s="44"/>
      <c r="B582" s="44"/>
      <c r="C582" s="44"/>
      <c r="D582" s="44"/>
      <c r="E582" s="44"/>
      <c r="F582" s="44"/>
      <c r="G582" s="45"/>
      <c r="H582" s="15" t="s">
        <v>1772</v>
      </c>
      <c r="I582" s="416" t="s">
        <v>3182</v>
      </c>
      <c r="J582" s="416" t="s">
        <v>3182</v>
      </c>
      <c r="K582" s="33" t="s">
        <v>3183</v>
      </c>
      <c r="L582" s="13" t="s">
        <v>1456</v>
      </c>
      <c r="M582" s="13">
        <v>0</v>
      </c>
      <c r="N582" s="14"/>
    </row>
    <row r="583" ht="18.95" customHeight="1" spans="1:14">
      <c r="A583" s="44"/>
      <c r="B583" s="44"/>
      <c r="C583" s="44"/>
      <c r="D583" s="44"/>
      <c r="E583" s="44"/>
      <c r="F583" s="44"/>
      <c r="G583" s="45"/>
      <c r="H583" s="15" t="s">
        <v>3184</v>
      </c>
      <c r="I583" s="33" t="s">
        <v>3185</v>
      </c>
      <c r="J583" s="416" t="s">
        <v>3185</v>
      </c>
      <c r="K583" s="33" t="s">
        <v>3186</v>
      </c>
      <c r="L583" s="13" t="s">
        <v>1456</v>
      </c>
      <c r="M583" s="13">
        <v>76</v>
      </c>
      <c r="N583" s="14"/>
    </row>
    <row r="584" ht="18.95" customHeight="1" spans="1:14">
      <c r="A584" s="44"/>
      <c r="B584" s="44"/>
      <c r="C584" s="44"/>
      <c r="D584" s="44"/>
      <c r="E584" s="44"/>
      <c r="F584" s="44"/>
      <c r="G584" s="45"/>
      <c r="H584" s="15" t="s">
        <v>3187</v>
      </c>
      <c r="I584" s="33" t="s">
        <v>3188</v>
      </c>
      <c r="J584" s="416" t="s">
        <v>3188</v>
      </c>
      <c r="K584" s="33" t="s">
        <v>3189</v>
      </c>
      <c r="L584" s="13" t="s">
        <v>1456</v>
      </c>
      <c r="M584" s="13">
        <v>0</v>
      </c>
      <c r="N584" s="14"/>
    </row>
    <row r="585" ht="18.95" customHeight="1" spans="1:14">
      <c r="A585" s="44"/>
      <c r="B585" s="44"/>
      <c r="C585" s="44"/>
      <c r="D585" s="44"/>
      <c r="E585" s="44"/>
      <c r="F585" s="44"/>
      <c r="G585" s="45"/>
      <c r="H585" s="15" t="s">
        <v>3190</v>
      </c>
      <c r="I585" s="33" t="s">
        <v>3191</v>
      </c>
      <c r="J585" s="416" t="s">
        <v>3191</v>
      </c>
      <c r="K585" s="33" t="s">
        <v>3192</v>
      </c>
      <c r="L585" s="13" t="s">
        <v>1456</v>
      </c>
      <c r="M585" s="13">
        <v>0</v>
      </c>
      <c r="N585" s="14"/>
    </row>
    <row r="586" ht="18.95" customHeight="1" spans="1:14">
      <c r="A586" s="44"/>
      <c r="B586" s="44"/>
      <c r="C586" s="44"/>
      <c r="D586" s="44"/>
      <c r="E586" s="44"/>
      <c r="F586" s="44"/>
      <c r="G586" s="45"/>
      <c r="H586" s="15" t="s">
        <v>3193</v>
      </c>
      <c r="I586" s="33" t="s">
        <v>3194</v>
      </c>
      <c r="J586" s="416" t="s">
        <v>3194</v>
      </c>
      <c r="K586" s="33" t="s">
        <v>3195</v>
      </c>
      <c r="L586" s="13" t="s">
        <v>1456</v>
      </c>
      <c r="M586" s="13">
        <v>4</v>
      </c>
      <c r="N586" s="14"/>
    </row>
    <row r="587" ht="18.95" customHeight="1" spans="1:14">
      <c r="A587" s="44"/>
      <c r="B587" s="44"/>
      <c r="C587" s="44"/>
      <c r="D587" s="44"/>
      <c r="E587" s="44"/>
      <c r="F587" s="44"/>
      <c r="G587" s="45"/>
      <c r="H587" s="15" t="s">
        <v>3196</v>
      </c>
      <c r="I587" s="33" t="s">
        <v>3197</v>
      </c>
      <c r="J587" s="416" t="s">
        <v>3197</v>
      </c>
      <c r="K587" s="33" t="s">
        <v>3198</v>
      </c>
      <c r="L587" s="13" t="s">
        <v>1456</v>
      </c>
      <c r="M587" s="13">
        <v>46</v>
      </c>
      <c r="N587" s="14"/>
    </row>
    <row r="588" ht="18.95" customHeight="1" spans="1:14">
      <c r="A588" s="44"/>
      <c r="B588" s="44"/>
      <c r="C588" s="44"/>
      <c r="D588" s="44"/>
      <c r="E588" s="44"/>
      <c r="F588" s="44"/>
      <c r="G588" s="45"/>
      <c r="H588" s="15" t="s">
        <v>3199</v>
      </c>
      <c r="I588" s="33" t="s">
        <v>3200</v>
      </c>
      <c r="J588" s="416" t="s">
        <v>3200</v>
      </c>
      <c r="K588" s="33" t="s">
        <v>3201</v>
      </c>
      <c r="L588" s="13" t="s">
        <v>1456</v>
      </c>
      <c r="M588" s="13">
        <v>699</v>
      </c>
      <c r="N588" s="14"/>
    </row>
    <row r="589" ht="18.95" customHeight="1" spans="1:14">
      <c r="A589" s="44"/>
      <c r="B589" s="44"/>
      <c r="C589" s="44"/>
      <c r="D589" s="44"/>
      <c r="E589" s="44"/>
      <c r="F589" s="44"/>
      <c r="G589" s="45"/>
      <c r="H589" s="15" t="s">
        <v>1468</v>
      </c>
      <c r="I589" s="33" t="s">
        <v>3202</v>
      </c>
      <c r="J589" s="416" t="s">
        <v>3202</v>
      </c>
      <c r="K589" s="33" t="s">
        <v>1470</v>
      </c>
      <c r="L589" s="13" t="s">
        <v>1456</v>
      </c>
      <c r="M589" s="13">
        <v>222</v>
      </c>
      <c r="N589" s="14"/>
    </row>
    <row r="590" ht="18.95" customHeight="1" spans="1:14">
      <c r="A590" s="44"/>
      <c r="B590" s="44"/>
      <c r="C590" s="44"/>
      <c r="D590" s="44"/>
      <c r="E590" s="44"/>
      <c r="F590" s="44"/>
      <c r="G590" s="45"/>
      <c r="H590" s="15" t="s">
        <v>1474</v>
      </c>
      <c r="I590" s="33" t="s">
        <v>3203</v>
      </c>
      <c r="J590" s="416" t="s">
        <v>3203</v>
      </c>
      <c r="K590" s="33" t="s">
        <v>1476</v>
      </c>
      <c r="L590" s="13" t="s">
        <v>1456</v>
      </c>
      <c r="M590" s="13">
        <v>246</v>
      </c>
      <c r="N590" s="14"/>
    </row>
    <row r="591" ht="18.95" customHeight="1" spans="1:14">
      <c r="A591" s="44"/>
      <c r="B591" s="44"/>
      <c r="C591" s="44"/>
      <c r="D591" s="44"/>
      <c r="E591" s="44"/>
      <c r="F591" s="44"/>
      <c r="G591" s="45"/>
      <c r="H591" s="15" t="s">
        <v>1480</v>
      </c>
      <c r="I591" s="33" t="s">
        <v>3204</v>
      </c>
      <c r="J591" s="416" t="s">
        <v>3204</v>
      </c>
      <c r="K591" s="33" t="s">
        <v>1482</v>
      </c>
      <c r="L591" s="13" t="s">
        <v>1456</v>
      </c>
      <c r="M591" s="13">
        <v>0</v>
      </c>
      <c r="N591" s="14"/>
    </row>
    <row r="592" ht="18.95" customHeight="1" spans="1:14">
      <c r="A592" s="44"/>
      <c r="B592" s="44"/>
      <c r="C592" s="44"/>
      <c r="D592" s="44"/>
      <c r="E592" s="44"/>
      <c r="F592" s="44"/>
      <c r="G592" s="45"/>
      <c r="H592" s="15" t="s">
        <v>3205</v>
      </c>
      <c r="I592" s="33" t="s">
        <v>3206</v>
      </c>
      <c r="J592" s="416" t="s">
        <v>3206</v>
      </c>
      <c r="K592" s="33" t="s">
        <v>3207</v>
      </c>
      <c r="L592" s="13" t="s">
        <v>1456</v>
      </c>
      <c r="M592" s="13">
        <v>35</v>
      </c>
      <c r="N592" s="14"/>
    </row>
    <row r="593" ht="18.95" customHeight="1" spans="1:14">
      <c r="A593" s="44"/>
      <c r="B593" s="44"/>
      <c r="C593" s="44"/>
      <c r="D593" s="44"/>
      <c r="E593" s="44"/>
      <c r="F593" s="44"/>
      <c r="G593" s="45"/>
      <c r="H593" s="15" t="s">
        <v>3208</v>
      </c>
      <c r="I593" s="33" t="s">
        <v>3209</v>
      </c>
      <c r="J593" s="416" t="s">
        <v>3209</v>
      </c>
      <c r="K593" s="33" t="s">
        <v>3210</v>
      </c>
      <c r="L593" s="13" t="s">
        <v>1456</v>
      </c>
      <c r="M593" s="13">
        <v>179</v>
      </c>
      <c r="N593" s="14"/>
    </row>
    <row r="594" ht="18.95" customHeight="1" spans="1:14">
      <c r="A594" s="44"/>
      <c r="B594" s="44"/>
      <c r="C594" s="44"/>
      <c r="D594" s="44"/>
      <c r="E594" s="44"/>
      <c r="F594" s="44"/>
      <c r="G594" s="45"/>
      <c r="H594" s="15" t="s">
        <v>3211</v>
      </c>
      <c r="I594" s="33" t="s">
        <v>3212</v>
      </c>
      <c r="J594" s="416" t="s">
        <v>3212</v>
      </c>
      <c r="K594" s="33" t="s">
        <v>3213</v>
      </c>
      <c r="L594" s="13" t="s">
        <v>1456</v>
      </c>
      <c r="M594" s="13">
        <v>0</v>
      </c>
      <c r="N594" s="14"/>
    </row>
    <row r="595" ht="18.95" customHeight="1" spans="1:14">
      <c r="A595" s="44"/>
      <c r="B595" s="44"/>
      <c r="C595" s="44"/>
      <c r="D595" s="44"/>
      <c r="E595" s="44"/>
      <c r="F595" s="44"/>
      <c r="G595" s="45"/>
      <c r="H595" s="15" t="s">
        <v>3214</v>
      </c>
      <c r="I595" s="33" t="s">
        <v>3215</v>
      </c>
      <c r="J595" s="416" t="s">
        <v>3215</v>
      </c>
      <c r="K595" s="33" t="s">
        <v>3216</v>
      </c>
      <c r="L595" s="13" t="s">
        <v>1456</v>
      </c>
      <c r="M595" s="13">
        <v>2</v>
      </c>
      <c r="N595" s="14"/>
    </row>
    <row r="596" ht="18.95" customHeight="1" spans="1:14">
      <c r="A596" s="44"/>
      <c r="B596" s="44"/>
      <c r="C596" s="44"/>
      <c r="D596" s="44"/>
      <c r="E596" s="44"/>
      <c r="F596" s="44"/>
      <c r="G596" s="45"/>
      <c r="H596" s="15" t="s">
        <v>3217</v>
      </c>
      <c r="I596" s="33" t="s">
        <v>3218</v>
      </c>
      <c r="J596" s="416" t="s">
        <v>3218</v>
      </c>
      <c r="K596" s="33" t="s">
        <v>3219</v>
      </c>
      <c r="L596" s="13" t="s">
        <v>1456</v>
      </c>
      <c r="M596" s="13">
        <v>2</v>
      </c>
      <c r="N596" s="14"/>
    </row>
    <row r="597" ht="18.95" customHeight="1" spans="1:14">
      <c r="A597" s="44"/>
      <c r="B597" s="44"/>
      <c r="C597" s="44"/>
      <c r="D597" s="44"/>
      <c r="E597" s="44"/>
      <c r="F597" s="44"/>
      <c r="G597" s="45"/>
      <c r="H597" s="15" t="s">
        <v>3220</v>
      </c>
      <c r="I597" s="33" t="s">
        <v>3221</v>
      </c>
      <c r="J597" s="416" t="s">
        <v>3221</v>
      </c>
      <c r="K597" s="33" t="s">
        <v>3222</v>
      </c>
      <c r="L597" s="13" t="s">
        <v>1456</v>
      </c>
      <c r="M597" s="13">
        <v>0</v>
      </c>
      <c r="N597" s="14"/>
    </row>
    <row r="598" ht="18.95" customHeight="1" spans="1:14">
      <c r="A598" s="44"/>
      <c r="B598" s="44"/>
      <c r="C598" s="44"/>
      <c r="D598" s="44"/>
      <c r="E598" s="44"/>
      <c r="F598" s="44"/>
      <c r="G598" s="45"/>
      <c r="H598" s="15" t="s">
        <v>3223</v>
      </c>
      <c r="I598" s="33" t="s">
        <v>3224</v>
      </c>
      <c r="J598" s="416" t="s">
        <v>3224</v>
      </c>
      <c r="K598" s="33" t="s">
        <v>3225</v>
      </c>
      <c r="L598" s="13" t="s">
        <v>1456</v>
      </c>
      <c r="M598" s="13">
        <v>13</v>
      </c>
      <c r="N598" s="14"/>
    </row>
    <row r="599" ht="18.95" customHeight="1" spans="1:14">
      <c r="A599" s="44"/>
      <c r="B599" s="44"/>
      <c r="C599" s="44"/>
      <c r="D599" s="44"/>
      <c r="E599" s="44"/>
      <c r="F599" s="44"/>
      <c r="G599" s="45"/>
      <c r="H599" s="15" t="s">
        <v>3226</v>
      </c>
      <c r="I599" s="33" t="s">
        <v>3227</v>
      </c>
      <c r="J599" s="416" t="s">
        <v>3227</v>
      </c>
      <c r="K599" s="33" t="s">
        <v>3228</v>
      </c>
      <c r="L599" s="13" t="s">
        <v>1456</v>
      </c>
      <c r="M599" s="13">
        <v>4535</v>
      </c>
      <c r="N599" s="14"/>
    </row>
    <row r="600" ht="18.95" customHeight="1" spans="1:14">
      <c r="A600" s="44"/>
      <c r="B600" s="44"/>
      <c r="C600" s="44"/>
      <c r="D600" s="44"/>
      <c r="E600" s="44"/>
      <c r="F600" s="44"/>
      <c r="G600" s="45"/>
      <c r="H600" s="15" t="s">
        <v>3229</v>
      </c>
      <c r="I600" s="33" t="s">
        <v>3230</v>
      </c>
      <c r="J600" s="416" t="s">
        <v>3230</v>
      </c>
      <c r="K600" s="33" t="s">
        <v>3231</v>
      </c>
      <c r="L600" s="13" t="s">
        <v>1456</v>
      </c>
      <c r="M600" s="13">
        <v>1387</v>
      </c>
      <c r="N600" s="14"/>
    </row>
    <row r="601" ht="18.95" customHeight="1" spans="1:14">
      <c r="A601" s="44"/>
      <c r="B601" s="44"/>
      <c r="C601" s="44"/>
      <c r="D601" s="44"/>
      <c r="E601" s="44"/>
      <c r="F601" s="44"/>
      <c r="G601" s="45"/>
      <c r="H601" s="15" t="s">
        <v>3232</v>
      </c>
      <c r="I601" s="33" t="s">
        <v>3233</v>
      </c>
      <c r="J601" s="416" t="s">
        <v>3233</v>
      </c>
      <c r="K601" s="33" t="s">
        <v>3234</v>
      </c>
      <c r="L601" s="13" t="s">
        <v>1456</v>
      </c>
      <c r="M601" s="13">
        <v>0</v>
      </c>
      <c r="N601" s="14"/>
    </row>
    <row r="602" ht="18.95" customHeight="1" spans="1:14">
      <c r="A602" s="44"/>
      <c r="B602" s="44"/>
      <c r="C602" s="44"/>
      <c r="D602" s="44"/>
      <c r="E602" s="44"/>
      <c r="F602" s="44"/>
      <c r="G602" s="45"/>
      <c r="H602" s="15" t="s">
        <v>3235</v>
      </c>
      <c r="I602" s="416" t="s">
        <v>3236</v>
      </c>
      <c r="J602" s="416" t="s">
        <v>3236</v>
      </c>
      <c r="K602" s="33" t="s">
        <v>3237</v>
      </c>
      <c r="L602" s="13" t="s">
        <v>1456</v>
      </c>
      <c r="M602" s="13">
        <v>0</v>
      </c>
      <c r="N602" s="14"/>
    </row>
    <row r="603" ht="18.95" customHeight="1" spans="1:14">
      <c r="A603" s="44"/>
      <c r="B603" s="44"/>
      <c r="C603" s="44"/>
      <c r="D603" s="44"/>
      <c r="E603" s="44"/>
      <c r="F603" s="44"/>
      <c r="G603" s="45"/>
      <c r="H603" s="15" t="s">
        <v>3238</v>
      </c>
      <c r="I603" s="33" t="s">
        <v>3239</v>
      </c>
      <c r="J603" s="416" t="s">
        <v>3239</v>
      </c>
      <c r="K603" s="33" t="s">
        <v>3240</v>
      </c>
      <c r="L603" s="13" t="s">
        <v>1456</v>
      </c>
      <c r="M603" s="13">
        <v>117</v>
      </c>
      <c r="N603" s="14"/>
    </row>
    <row r="604" ht="18.95" customHeight="1" spans="1:14">
      <c r="A604" s="44"/>
      <c r="B604" s="44"/>
      <c r="C604" s="44"/>
      <c r="D604" s="44"/>
      <c r="E604" s="44"/>
      <c r="F604" s="44"/>
      <c r="G604" s="45"/>
      <c r="H604" s="15" t="s">
        <v>3241</v>
      </c>
      <c r="I604" s="33" t="s">
        <v>3242</v>
      </c>
      <c r="J604" s="416" t="s">
        <v>3242</v>
      </c>
      <c r="K604" s="33" t="s">
        <v>3243</v>
      </c>
      <c r="L604" s="13" t="s">
        <v>1456</v>
      </c>
      <c r="M604" s="13">
        <v>0</v>
      </c>
      <c r="N604" s="14"/>
    </row>
    <row r="605" ht="18.95" customHeight="1" spans="1:14">
      <c r="A605" s="44"/>
      <c r="B605" s="44"/>
      <c r="C605" s="44"/>
      <c r="D605" s="44"/>
      <c r="E605" s="44"/>
      <c r="F605" s="44"/>
      <c r="G605" s="45"/>
      <c r="H605" s="15" t="s">
        <v>3244</v>
      </c>
      <c r="I605" s="33" t="s">
        <v>3245</v>
      </c>
      <c r="J605" s="416" t="s">
        <v>3245</v>
      </c>
      <c r="K605" s="33" t="s">
        <v>3246</v>
      </c>
      <c r="L605" s="13" t="s">
        <v>1456</v>
      </c>
      <c r="M605" s="13">
        <v>2966</v>
      </c>
      <c r="N605" s="14"/>
    </row>
    <row r="606" ht="18.95" customHeight="1" spans="1:14">
      <c r="A606" s="44"/>
      <c r="B606" s="44"/>
      <c r="C606" s="44"/>
      <c r="D606" s="44"/>
      <c r="E606" s="44"/>
      <c r="F606" s="44"/>
      <c r="G606" s="45"/>
      <c r="H606" s="15" t="s">
        <v>3247</v>
      </c>
      <c r="I606" s="33" t="s">
        <v>3248</v>
      </c>
      <c r="J606" s="416" t="s">
        <v>3248</v>
      </c>
      <c r="K606" s="33" t="s">
        <v>3249</v>
      </c>
      <c r="L606" s="13" t="s">
        <v>1456</v>
      </c>
      <c r="M606" s="13">
        <v>65</v>
      </c>
      <c r="N606" s="14"/>
    </row>
    <row r="607" ht="18.95" customHeight="1" spans="1:14">
      <c r="A607" s="44"/>
      <c r="B607" s="44"/>
      <c r="C607" s="44"/>
      <c r="D607" s="44"/>
      <c r="E607" s="44"/>
      <c r="F607" s="44"/>
      <c r="G607" s="45"/>
      <c r="H607" s="51" t="s">
        <v>3250</v>
      </c>
      <c r="I607" s="416" t="s">
        <v>3251</v>
      </c>
      <c r="J607" s="416" t="s">
        <v>3252</v>
      </c>
      <c r="K607" s="33" t="s">
        <v>3253</v>
      </c>
      <c r="L607" s="13" t="s">
        <v>1456</v>
      </c>
      <c r="M607" s="13">
        <v>0</v>
      </c>
      <c r="N607" s="14"/>
    </row>
    <row r="608" ht="18.95" customHeight="1" spans="1:14">
      <c r="A608" s="44"/>
      <c r="B608" s="44"/>
      <c r="C608" s="44"/>
      <c r="D608" s="44"/>
      <c r="E608" s="44"/>
      <c r="F608" s="44"/>
      <c r="G608" s="45"/>
      <c r="H608" s="15" t="s">
        <v>3254</v>
      </c>
      <c r="I608" s="33" t="s">
        <v>3255</v>
      </c>
      <c r="J608" s="416" t="s">
        <v>3255</v>
      </c>
      <c r="K608" s="33" t="s">
        <v>3256</v>
      </c>
      <c r="L608" s="13" t="s">
        <v>1456</v>
      </c>
      <c r="M608" s="13">
        <v>6987</v>
      </c>
      <c r="N608" s="14"/>
    </row>
    <row r="609" ht="18.95" customHeight="1" spans="1:14">
      <c r="A609" s="44"/>
      <c r="B609" s="44"/>
      <c r="C609" s="44"/>
      <c r="D609" s="44"/>
      <c r="E609" s="44"/>
      <c r="F609" s="44"/>
      <c r="G609" s="45"/>
      <c r="H609" s="15" t="s">
        <v>3257</v>
      </c>
      <c r="I609" s="33" t="s">
        <v>3258</v>
      </c>
      <c r="J609" s="416" t="s">
        <v>3258</v>
      </c>
      <c r="K609" s="33" t="s">
        <v>3259</v>
      </c>
      <c r="L609" s="13" t="s">
        <v>1456</v>
      </c>
      <c r="M609" s="13">
        <v>1626</v>
      </c>
      <c r="N609" s="14"/>
    </row>
    <row r="610" ht="18.95" customHeight="1" spans="1:14">
      <c r="A610" s="44"/>
      <c r="B610" s="44"/>
      <c r="C610" s="44"/>
      <c r="D610" s="44"/>
      <c r="E610" s="44"/>
      <c r="F610" s="44"/>
      <c r="G610" s="45"/>
      <c r="H610" s="15" t="s">
        <v>3260</v>
      </c>
      <c r="I610" s="33" t="s">
        <v>3261</v>
      </c>
      <c r="J610" s="416" t="s">
        <v>3261</v>
      </c>
      <c r="K610" s="33" t="s">
        <v>3262</v>
      </c>
      <c r="L610" s="13" t="s">
        <v>1456</v>
      </c>
      <c r="M610" s="13">
        <v>5297</v>
      </c>
      <c r="N610" s="14"/>
    </row>
    <row r="611" ht="18.95" customHeight="1" spans="1:14">
      <c r="A611" s="44"/>
      <c r="B611" s="44"/>
      <c r="C611" s="44"/>
      <c r="D611" s="44"/>
      <c r="E611" s="44"/>
      <c r="F611" s="44"/>
      <c r="G611" s="45"/>
      <c r="H611" s="15" t="s">
        <v>3263</v>
      </c>
      <c r="I611" s="33" t="s">
        <v>3264</v>
      </c>
      <c r="J611" s="416" t="s">
        <v>3264</v>
      </c>
      <c r="K611" s="33" t="s">
        <v>3265</v>
      </c>
      <c r="L611" s="13" t="s">
        <v>1456</v>
      </c>
      <c r="M611" s="13">
        <v>0</v>
      </c>
      <c r="N611" s="14"/>
    </row>
    <row r="612" ht="18.95" customHeight="1" spans="1:14">
      <c r="A612" s="44"/>
      <c r="B612" s="44"/>
      <c r="C612" s="44"/>
      <c r="D612" s="44"/>
      <c r="E612" s="44"/>
      <c r="F612" s="44"/>
      <c r="G612" s="45"/>
      <c r="H612" s="15" t="s">
        <v>3266</v>
      </c>
      <c r="I612" s="33" t="s">
        <v>3267</v>
      </c>
      <c r="J612" s="416" t="s">
        <v>3267</v>
      </c>
      <c r="K612" s="33" t="s">
        <v>3268</v>
      </c>
      <c r="L612" s="13" t="s">
        <v>1456</v>
      </c>
      <c r="M612" s="13">
        <v>0</v>
      </c>
      <c r="N612" s="14"/>
    </row>
    <row r="613" ht="18.95" customHeight="1" spans="1:14">
      <c r="A613" s="44"/>
      <c r="B613" s="44"/>
      <c r="C613" s="44"/>
      <c r="D613" s="44"/>
      <c r="E613" s="44"/>
      <c r="F613" s="44"/>
      <c r="G613" s="45"/>
      <c r="H613" s="15" t="s">
        <v>3269</v>
      </c>
      <c r="I613" s="33" t="s">
        <v>3270</v>
      </c>
      <c r="J613" s="416" t="s">
        <v>3270</v>
      </c>
      <c r="K613" s="33" t="s">
        <v>3271</v>
      </c>
      <c r="L613" s="13" t="s">
        <v>1456</v>
      </c>
      <c r="M613" s="13">
        <v>64</v>
      </c>
      <c r="N613" s="14"/>
    </row>
    <row r="614" ht="18.95" customHeight="1" spans="1:14">
      <c r="A614" s="44"/>
      <c r="B614" s="44"/>
      <c r="C614" s="44"/>
      <c r="D614" s="44"/>
      <c r="E614" s="44"/>
      <c r="F614" s="44"/>
      <c r="G614" s="45"/>
      <c r="H614" s="15" t="s">
        <v>3272</v>
      </c>
      <c r="I614" s="33" t="s">
        <v>3273</v>
      </c>
      <c r="J614" s="416" t="s">
        <v>3273</v>
      </c>
      <c r="K614" s="33" t="s">
        <v>3274</v>
      </c>
      <c r="L614" s="13" t="s">
        <v>1456</v>
      </c>
      <c r="M614" s="13">
        <v>0</v>
      </c>
      <c r="N614" s="14"/>
    </row>
    <row r="615" ht="18.95" customHeight="1" spans="1:14">
      <c r="A615" s="44"/>
      <c r="B615" s="44"/>
      <c r="C615" s="44"/>
      <c r="D615" s="44"/>
      <c r="E615" s="44"/>
      <c r="F615" s="44"/>
      <c r="G615" s="45"/>
      <c r="H615" s="15" t="s">
        <v>3275</v>
      </c>
      <c r="I615" s="33" t="s">
        <v>3276</v>
      </c>
      <c r="J615" s="416" t="s">
        <v>3276</v>
      </c>
      <c r="K615" s="33" t="s">
        <v>3277</v>
      </c>
      <c r="L615" s="13" t="s">
        <v>1456</v>
      </c>
      <c r="M615" s="13">
        <v>0</v>
      </c>
      <c r="N615" s="14"/>
    </row>
    <row r="616" ht="18.95" customHeight="1" spans="1:14">
      <c r="A616" s="44"/>
      <c r="B616" s="44"/>
      <c r="C616" s="44"/>
      <c r="D616" s="44"/>
      <c r="E616" s="44"/>
      <c r="F616" s="44"/>
      <c r="G616" s="45"/>
      <c r="H616" s="15" t="s">
        <v>3278</v>
      </c>
      <c r="I616" s="33" t="s">
        <v>3279</v>
      </c>
      <c r="J616" s="416" t="s">
        <v>3279</v>
      </c>
      <c r="K616" s="33" t="s">
        <v>3280</v>
      </c>
      <c r="L616" s="13" t="s">
        <v>1456</v>
      </c>
      <c r="M616" s="13">
        <v>0</v>
      </c>
      <c r="N616" s="14"/>
    </row>
    <row r="617" ht="18.95" customHeight="1" spans="1:14">
      <c r="A617" s="44"/>
      <c r="B617" s="44"/>
      <c r="C617" s="44"/>
      <c r="D617" s="44"/>
      <c r="E617" s="44"/>
      <c r="F617" s="44"/>
      <c r="G617" s="45"/>
      <c r="H617" s="15" t="s">
        <v>3281</v>
      </c>
      <c r="I617" s="33" t="s">
        <v>3282</v>
      </c>
      <c r="J617" s="416" t="s">
        <v>3282</v>
      </c>
      <c r="K617" s="33" t="s">
        <v>3283</v>
      </c>
      <c r="L617" s="13" t="s">
        <v>1456</v>
      </c>
      <c r="M617" s="13">
        <v>0</v>
      </c>
      <c r="N617" s="14"/>
    </row>
    <row r="618" ht="18.95" customHeight="1" spans="1:14">
      <c r="A618" s="44"/>
      <c r="B618" s="44"/>
      <c r="C618" s="44"/>
      <c r="D618" s="44"/>
      <c r="E618" s="44"/>
      <c r="F618" s="44"/>
      <c r="G618" s="45"/>
      <c r="H618" s="15" t="s">
        <v>3284</v>
      </c>
      <c r="I618" s="33" t="s">
        <v>3285</v>
      </c>
      <c r="J618" s="416" t="s">
        <v>3285</v>
      </c>
      <c r="K618" s="33" t="s">
        <v>3286</v>
      </c>
      <c r="L618" s="13" t="s">
        <v>1456</v>
      </c>
      <c r="M618" s="13">
        <v>727</v>
      </c>
      <c r="N618" s="14"/>
    </row>
    <row r="619" ht="18.95" customHeight="1" spans="1:14">
      <c r="A619" s="44"/>
      <c r="B619" s="44"/>
      <c r="C619" s="44"/>
      <c r="D619" s="44"/>
      <c r="E619" s="44"/>
      <c r="F619" s="44"/>
      <c r="G619" s="45"/>
      <c r="H619" s="15" t="s">
        <v>3287</v>
      </c>
      <c r="I619" s="33" t="s">
        <v>3288</v>
      </c>
      <c r="J619" s="416" t="s">
        <v>3288</v>
      </c>
      <c r="K619" s="33" t="s">
        <v>3289</v>
      </c>
      <c r="L619" s="13" t="s">
        <v>1456</v>
      </c>
      <c r="M619" s="13">
        <v>0</v>
      </c>
      <c r="N619" s="14"/>
    </row>
    <row r="620" ht="18.95" customHeight="1" spans="1:14">
      <c r="A620" s="44"/>
      <c r="B620" s="44"/>
      <c r="C620" s="44"/>
      <c r="D620" s="44"/>
      <c r="E620" s="44"/>
      <c r="F620" s="44"/>
      <c r="G620" s="45"/>
      <c r="H620" s="15" t="s">
        <v>3290</v>
      </c>
      <c r="I620" s="33" t="s">
        <v>3291</v>
      </c>
      <c r="J620" s="416" t="s">
        <v>3291</v>
      </c>
      <c r="K620" s="33" t="s">
        <v>3292</v>
      </c>
      <c r="L620" s="13" t="s">
        <v>1456</v>
      </c>
      <c r="M620" s="13">
        <v>10</v>
      </c>
      <c r="N620" s="14"/>
    </row>
    <row r="621" ht="18.95" customHeight="1" spans="1:14">
      <c r="A621" s="44"/>
      <c r="B621" s="44"/>
      <c r="C621" s="44"/>
      <c r="D621" s="44"/>
      <c r="E621" s="44"/>
      <c r="F621" s="44"/>
      <c r="G621" s="45"/>
      <c r="H621" s="15" t="s">
        <v>3293</v>
      </c>
      <c r="I621" s="33" t="s">
        <v>3294</v>
      </c>
      <c r="J621" s="416" t="s">
        <v>3294</v>
      </c>
      <c r="K621" s="33" t="s">
        <v>3295</v>
      </c>
      <c r="L621" s="13" t="s">
        <v>1456</v>
      </c>
      <c r="M621" s="13">
        <v>0</v>
      </c>
      <c r="N621" s="14"/>
    </row>
    <row r="622" ht="18.95" customHeight="1" spans="1:14">
      <c r="A622" s="44"/>
      <c r="B622" s="44"/>
      <c r="C622" s="44"/>
      <c r="D622" s="44"/>
      <c r="E622" s="44"/>
      <c r="F622" s="44"/>
      <c r="G622" s="45"/>
      <c r="H622" s="15" t="s">
        <v>3296</v>
      </c>
      <c r="I622" s="33" t="s">
        <v>3297</v>
      </c>
      <c r="J622" s="416" t="s">
        <v>3297</v>
      </c>
      <c r="K622" s="33" t="s">
        <v>3298</v>
      </c>
      <c r="L622" s="13" t="s">
        <v>1456</v>
      </c>
      <c r="M622" s="13">
        <v>60</v>
      </c>
      <c r="N622" s="14"/>
    </row>
    <row r="623" ht="18.95" customHeight="1" spans="1:14">
      <c r="A623" s="44"/>
      <c r="B623" s="44"/>
      <c r="C623" s="44"/>
      <c r="D623" s="44"/>
      <c r="E623" s="44"/>
      <c r="F623" s="44"/>
      <c r="G623" s="45"/>
      <c r="H623" s="15" t="s">
        <v>3299</v>
      </c>
      <c r="I623" s="33" t="s">
        <v>3300</v>
      </c>
      <c r="J623" s="416" t="s">
        <v>3300</v>
      </c>
      <c r="K623" s="33" t="s">
        <v>3301</v>
      </c>
      <c r="L623" s="13" t="s">
        <v>1456</v>
      </c>
      <c r="M623" s="13">
        <v>210</v>
      </c>
      <c r="N623" s="14"/>
    </row>
    <row r="624" ht="18.95" customHeight="1" spans="1:14">
      <c r="A624" s="44"/>
      <c r="B624" s="44"/>
      <c r="C624" s="44"/>
      <c r="D624" s="44"/>
      <c r="E624" s="44"/>
      <c r="F624" s="44"/>
      <c r="G624" s="45"/>
      <c r="H624" s="15" t="s">
        <v>3302</v>
      </c>
      <c r="I624" s="33" t="s">
        <v>3303</v>
      </c>
      <c r="J624" s="416" t="s">
        <v>3303</v>
      </c>
      <c r="K624" s="33" t="s">
        <v>3304</v>
      </c>
      <c r="L624" s="13" t="s">
        <v>1456</v>
      </c>
      <c r="M624" s="13">
        <v>423</v>
      </c>
      <c r="N624" s="14"/>
    </row>
    <row r="625" ht="18.95" customHeight="1" spans="1:14">
      <c r="A625" s="44"/>
      <c r="B625" s="44"/>
      <c r="C625" s="44"/>
      <c r="D625" s="44"/>
      <c r="E625" s="44"/>
      <c r="F625" s="44"/>
      <c r="G625" s="45"/>
      <c r="H625" s="15" t="s">
        <v>3305</v>
      </c>
      <c r="I625" s="416" t="s">
        <v>3306</v>
      </c>
      <c r="J625" s="416" t="s">
        <v>3306</v>
      </c>
      <c r="K625" s="33" t="s">
        <v>3307</v>
      </c>
      <c r="L625" s="13" t="s">
        <v>1456</v>
      </c>
      <c r="M625" s="13">
        <v>0</v>
      </c>
      <c r="N625" s="14"/>
    </row>
    <row r="626" ht="18.95" customHeight="1" spans="1:14">
      <c r="A626" s="44"/>
      <c r="B626" s="44"/>
      <c r="C626" s="44"/>
      <c r="D626" s="44"/>
      <c r="E626" s="44"/>
      <c r="F626" s="44"/>
      <c r="G626" s="45"/>
      <c r="H626" s="15" t="s">
        <v>3308</v>
      </c>
      <c r="I626" s="33" t="s">
        <v>3309</v>
      </c>
      <c r="J626" s="416" t="s">
        <v>3309</v>
      </c>
      <c r="K626" s="33" t="s">
        <v>3310</v>
      </c>
      <c r="L626" s="13" t="s">
        <v>1456</v>
      </c>
      <c r="M626" s="13">
        <v>0</v>
      </c>
      <c r="N626" s="14"/>
    </row>
    <row r="627" ht="18.95" customHeight="1" spans="1:14">
      <c r="A627" s="44"/>
      <c r="B627" s="44"/>
      <c r="C627" s="44"/>
      <c r="D627" s="44"/>
      <c r="E627" s="44"/>
      <c r="F627" s="44"/>
      <c r="G627" s="45"/>
      <c r="H627" s="15" t="s">
        <v>3311</v>
      </c>
      <c r="I627" s="33" t="s">
        <v>3312</v>
      </c>
      <c r="J627" s="416" t="s">
        <v>3312</v>
      </c>
      <c r="K627" s="33" t="s">
        <v>3313</v>
      </c>
      <c r="L627" s="13" t="s">
        <v>1456</v>
      </c>
      <c r="M627" s="13">
        <v>0</v>
      </c>
      <c r="N627" s="14"/>
    </row>
    <row r="628" ht="18.95" customHeight="1" spans="1:14">
      <c r="A628" s="44"/>
      <c r="B628" s="44"/>
      <c r="C628" s="44"/>
      <c r="D628" s="44"/>
      <c r="E628" s="44"/>
      <c r="F628" s="44"/>
      <c r="G628" s="45"/>
      <c r="H628" s="15" t="s">
        <v>3314</v>
      </c>
      <c r="I628" s="33" t="s">
        <v>3315</v>
      </c>
      <c r="J628" s="416" t="s">
        <v>3315</v>
      </c>
      <c r="K628" s="33" t="s">
        <v>3316</v>
      </c>
      <c r="L628" s="13" t="s">
        <v>1456</v>
      </c>
      <c r="M628" s="13">
        <v>24</v>
      </c>
      <c r="N628" s="14"/>
    </row>
    <row r="629" ht="18.95" customHeight="1" spans="1:14">
      <c r="A629" s="44"/>
      <c r="B629" s="44"/>
      <c r="C629" s="44"/>
      <c r="D629" s="44"/>
      <c r="E629" s="44"/>
      <c r="F629" s="44"/>
      <c r="G629" s="45"/>
      <c r="H629" s="15" t="s">
        <v>3317</v>
      </c>
      <c r="I629" s="33" t="s">
        <v>3318</v>
      </c>
      <c r="J629" s="416" t="s">
        <v>3318</v>
      </c>
      <c r="K629" s="33" t="s">
        <v>3319</v>
      </c>
      <c r="L629" s="13" t="s">
        <v>1456</v>
      </c>
      <c r="M629" s="13">
        <v>0</v>
      </c>
      <c r="N629" s="14"/>
    </row>
    <row r="630" ht="18.95" customHeight="1" spans="1:14">
      <c r="A630" s="44"/>
      <c r="B630" s="44"/>
      <c r="C630" s="44"/>
      <c r="D630" s="44"/>
      <c r="E630" s="44"/>
      <c r="F630" s="44"/>
      <c r="G630" s="45"/>
      <c r="H630" s="15" t="s">
        <v>3320</v>
      </c>
      <c r="I630" s="33" t="s">
        <v>3321</v>
      </c>
      <c r="J630" s="416" t="s">
        <v>3321</v>
      </c>
      <c r="K630" s="52" t="s">
        <v>3322</v>
      </c>
      <c r="L630" s="13" t="s">
        <v>1456</v>
      </c>
      <c r="M630" s="13">
        <v>0</v>
      </c>
      <c r="N630" s="14"/>
    </row>
    <row r="631" ht="18.95" customHeight="1" spans="1:14">
      <c r="A631" s="44"/>
      <c r="B631" s="44"/>
      <c r="C631" s="44"/>
      <c r="D631" s="44"/>
      <c r="E631" s="44"/>
      <c r="F631" s="44"/>
      <c r="G631" s="45"/>
      <c r="H631" s="15" t="s">
        <v>3323</v>
      </c>
      <c r="I631" s="33" t="s">
        <v>3324</v>
      </c>
      <c r="J631" s="416" t="s">
        <v>3324</v>
      </c>
      <c r="K631" s="33" t="s">
        <v>3325</v>
      </c>
      <c r="L631" s="13" t="s">
        <v>1456</v>
      </c>
      <c r="M631" s="13">
        <v>0</v>
      </c>
      <c r="N631" s="14"/>
    </row>
    <row r="632" ht="18.95" customHeight="1" spans="1:14">
      <c r="A632" s="44"/>
      <c r="B632" s="44"/>
      <c r="C632" s="44"/>
      <c r="D632" s="44"/>
      <c r="E632" s="44"/>
      <c r="F632" s="44"/>
      <c r="G632" s="45"/>
      <c r="H632" s="15" t="s">
        <v>3326</v>
      </c>
      <c r="I632" s="33" t="s">
        <v>3327</v>
      </c>
      <c r="J632" s="416" t="s">
        <v>3327</v>
      </c>
      <c r="K632" s="33" t="s">
        <v>3328</v>
      </c>
      <c r="L632" s="13" t="s">
        <v>1456</v>
      </c>
      <c r="M632" s="13">
        <v>1276</v>
      </c>
      <c r="N632" s="14"/>
    </row>
    <row r="633" ht="18.95" customHeight="1" spans="1:14">
      <c r="A633" s="44"/>
      <c r="B633" s="44"/>
      <c r="C633" s="44"/>
      <c r="D633" s="44"/>
      <c r="E633" s="44"/>
      <c r="F633" s="44"/>
      <c r="G633" s="45"/>
      <c r="H633" s="15" t="s">
        <v>3329</v>
      </c>
      <c r="I633" s="416" t="s">
        <v>3330</v>
      </c>
      <c r="J633" s="416" t="s">
        <v>3330</v>
      </c>
      <c r="K633" s="33" t="s">
        <v>3331</v>
      </c>
      <c r="L633" s="13" t="s">
        <v>1456</v>
      </c>
      <c r="M633" s="13">
        <v>45</v>
      </c>
      <c r="N633" s="14"/>
    </row>
    <row r="634" ht="18.95" customHeight="1" spans="1:14">
      <c r="A634" s="44"/>
      <c r="B634" s="44"/>
      <c r="C634" s="44"/>
      <c r="D634" s="44"/>
      <c r="E634" s="44"/>
      <c r="F634" s="44"/>
      <c r="G634" s="45"/>
      <c r="H634" s="15" t="s">
        <v>3332</v>
      </c>
      <c r="I634" s="33" t="s">
        <v>3333</v>
      </c>
      <c r="J634" s="416" t="s">
        <v>3333</v>
      </c>
      <c r="K634" s="33" t="s">
        <v>3334</v>
      </c>
      <c r="L634" s="13" t="s">
        <v>1456</v>
      </c>
      <c r="M634" s="13">
        <v>257</v>
      </c>
      <c r="N634" s="14"/>
    </row>
    <row r="635" ht="18.95" customHeight="1" spans="1:14">
      <c r="A635" s="44"/>
      <c r="B635" s="44"/>
      <c r="C635" s="44"/>
      <c r="D635" s="44"/>
      <c r="E635" s="44"/>
      <c r="F635" s="44"/>
      <c r="G635" s="45"/>
      <c r="H635" s="15" t="s">
        <v>3335</v>
      </c>
      <c r="I635" s="33" t="s">
        <v>3336</v>
      </c>
      <c r="J635" s="416" t="s">
        <v>3336</v>
      </c>
      <c r="K635" s="33" t="s">
        <v>3337</v>
      </c>
      <c r="L635" s="13" t="s">
        <v>1456</v>
      </c>
      <c r="M635" s="13">
        <v>584</v>
      </c>
      <c r="N635" s="14"/>
    </row>
    <row r="636" ht="18.95" customHeight="1" spans="1:14">
      <c r="A636" s="44"/>
      <c r="B636" s="44"/>
      <c r="C636" s="44"/>
      <c r="D636" s="44"/>
      <c r="E636" s="44"/>
      <c r="F636" s="44"/>
      <c r="G636" s="45"/>
      <c r="H636" s="15" t="s">
        <v>3338</v>
      </c>
      <c r="I636" s="33" t="s">
        <v>3339</v>
      </c>
      <c r="J636" s="416" t="s">
        <v>3339</v>
      </c>
      <c r="K636" s="33" t="s">
        <v>3340</v>
      </c>
      <c r="L636" s="13" t="s">
        <v>1456</v>
      </c>
      <c r="M636" s="13">
        <v>0</v>
      </c>
      <c r="N636" s="14"/>
    </row>
    <row r="637" ht="18.95" customHeight="1" spans="1:14">
      <c r="A637" s="44"/>
      <c r="B637" s="44"/>
      <c r="C637" s="44"/>
      <c r="D637" s="44"/>
      <c r="E637" s="44"/>
      <c r="F637" s="44"/>
      <c r="G637" s="45"/>
      <c r="H637" s="15" t="s">
        <v>3341</v>
      </c>
      <c r="I637" s="33" t="s">
        <v>3342</v>
      </c>
      <c r="J637" s="416" t="s">
        <v>3342</v>
      </c>
      <c r="K637" s="33" t="s">
        <v>3343</v>
      </c>
      <c r="L637" s="13" t="s">
        <v>1456</v>
      </c>
      <c r="M637" s="13">
        <v>71</v>
      </c>
      <c r="N637" s="14"/>
    </row>
    <row r="638" ht="18.95" customHeight="1" spans="1:14">
      <c r="A638" s="44"/>
      <c r="B638" s="44"/>
      <c r="C638" s="44"/>
      <c r="D638" s="44"/>
      <c r="E638" s="44"/>
      <c r="F638" s="44"/>
      <c r="G638" s="45"/>
      <c r="H638" s="15" t="s">
        <v>3344</v>
      </c>
      <c r="I638" s="33" t="s">
        <v>3345</v>
      </c>
      <c r="J638" s="416" t="s">
        <v>3345</v>
      </c>
      <c r="K638" s="33" t="s">
        <v>3346</v>
      </c>
      <c r="L638" s="13" t="s">
        <v>1456</v>
      </c>
      <c r="M638" s="13">
        <v>0</v>
      </c>
      <c r="N638" s="14"/>
    </row>
    <row r="639" ht="18.95" customHeight="1" spans="1:14">
      <c r="A639" s="44"/>
      <c r="B639" s="44"/>
      <c r="C639" s="44"/>
      <c r="D639" s="44"/>
      <c r="E639" s="44"/>
      <c r="F639" s="44"/>
      <c r="G639" s="45"/>
      <c r="H639" s="15" t="s">
        <v>3347</v>
      </c>
      <c r="I639" s="416" t="s">
        <v>3348</v>
      </c>
      <c r="J639" s="416" t="s">
        <v>3348</v>
      </c>
      <c r="K639" s="33" t="s">
        <v>3349</v>
      </c>
      <c r="L639" s="13" t="s">
        <v>1456</v>
      </c>
      <c r="M639" s="13">
        <v>319</v>
      </c>
      <c r="N639" s="14"/>
    </row>
    <row r="640" ht="18.95" customHeight="1" spans="1:14">
      <c r="A640" s="44"/>
      <c r="B640" s="44"/>
      <c r="C640" s="44"/>
      <c r="D640" s="44"/>
      <c r="E640" s="44"/>
      <c r="F640" s="44"/>
      <c r="G640" s="45"/>
      <c r="H640" s="15" t="s">
        <v>3350</v>
      </c>
      <c r="I640" s="33" t="s">
        <v>3351</v>
      </c>
      <c r="J640" s="416" t="s">
        <v>3351</v>
      </c>
      <c r="K640" s="33" t="s">
        <v>3352</v>
      </c>
      <c r="L640" s="13" t="s">
        <v>1456</v>
      </c>
      <c r="M640" s="13">
        <v>126</v>
      </c>
      <c r="N640" s="14"/>
    </row>
    <row r="641" ht="18.95" customHeight="1" spans="1:14">
      <c r="A641" s="44"/>
      <c r="B641" s="44"/>
      <c r="C641" s="44"/>
      <c r="D641" s="44"/>
      <c r="E641" s="44"/>
      <c r="F641" s="44"/>
      <c r="G641" s="45"/>
      <c r="H641" s="15" t="s">
        <v>3353</v>
      </c>
      <c r="I641" s="33" t="s">
        <v>3354</v>
      </c>
      <c r="J641" s="416" t="s">
        <v>3354</v>
      </c>
      <c r="K641" s="33" t="s">
        <v>3355</v>
      </c>
      <c r="L641" s="13" t="s">
        <v>1456</v>
      </c>
      <c r="M641" s="13">
        <v>69</v>
      </c>
      <c r="N641" s="14"/>
    </row>
    <row r="642" ht="18.95" customHeight="1" spans="1:14">
      <c r="A642" s="44"/>
      <c r="B642" s="44"/>
      <c r="C642" s="44"/>
      <c r="D642" s="44"/>
      <c r="E642" s="44"/>
      <c r="F642" s="44"/>
      <c r="G642" s="45"/>
      <c r="H642" s="15" t="s">
        <v>3356</v>
      </c>
      <c r="I642" s="33" t="s">
        <v>3357</v>
      </c>
      <c r="J642" s="416" t="s">
        <v>3357</v>
      </c>
      <c r="K642" s="33" t="s">
        <v>3358</v>
      </c>
      <c r="L642" s="13" t="s">
        <v>1456</v>
      </c>
      <c r="M642" s="13">
        <v>48</v>
      </c>
      <c r="N642" s="14"/>
    </row>
    <row r="643" ht="18.95" customHeight="1" spans="1:14">
      <c r="A643" s="44"/>
      <c r="B643" s="44"/>
      <c r="C643" s="44"/>
      <c r="D643" s="44"/>
      <c r="E643" s="44"/>
      <c r="F643" s="44"/>
      <c r="G643" s="45"/>
      <c r="H643" s="15" t="s">
        <v>3359</v>
      </c>
      <c r="I643" s="33" t="s">
        <v>3360</v>
      </c>
      <c r="J643" s="416" t="s">
        <v>3360</v>
      </c>
      <c r="K643" s="33" t="s">
        <v>3361</v>
      </c>
      <c r="L643" s="13" t="s">
        <v>1456</v>
      </c>
      <c r="M643" s="13">
        <v>0</v>
      </c>
      <c r="N643" s="14"/>
    </row>
    <row r="644" ht="18.95" customHeight="1" spans="1:14">
      <c r="A644" s="44"/>
      <c r="B644" s="44"/>
      <c r="C644" s="44"/>
      <c r="D644" s="44"/>
      <c r="E644" s="44"/>
      <c r="F644" s="44"/>
      <c r="G644" s="45"/>
      <c r="H644" s="15" t="s">
        <v>3362</v>
      </c>
      <c r="I644" s="33" t="s">
        <v>3363</v>
      </c>
      <c r="J644" s="416" t="s">
        <v>3363</v>
      </c>
      <c r="K644" s="33" t="s">
        <v>3364</v>
      </c>
      <c r="L644" s="13" t="s">
        <v>1456</v>
      </c>
      <c r="M644" s="13">
        <v>9</v>
      </c>
      <c r="N644" s="14"/>
    </row>
    <row r="645" ht="18.95" customHeight="1" spans="1:14">
      <c r="A645" s="44"/>
      <c r="B645" s="44"/>
      <c r="C645" s="44"/>
      <c r="D645" s="44"/>
      <c r="E645" s="44"/>
      <c r="F645" s="44"/>
      <c r="G645" s="45"/>
      <c r="H645" s="15" t="s">
        <v>3365</v>
      </c>
      <c r="I645" s="33" t="s">
        <v>3366</v>
      </c>
      <c r="J645" s="416" t="s">
        <v>3366</v>
      </c>
      <c r="K645" s="33" t="s">
        <v>3367</v>
      </c>
      <c r="L645" s="13" t="s">
        <v>1456</v>
      </c>
      <c r="M645" s="13">
        <v>0</v>
      </c>
      <c r="N645" s="14"/>
    </row>
    <row r="646" ht="18.95" customHeight="1" spans="1:14">
      <c r="A646" s="44"/>
      <c r="B646" s="44"/>
      <c r="C646" s="44"/>
      <c r="D646" s="44"/>
      <c r="E646" s="44"/>
      <c r="F646" s="44"/>
      <c r="G646" s="45"/>
      <c r="H646" s="15" t="s">
        <v>3368</v>
      </c>
      <c r="I646" s="33" t="s">
        <v>3369</v>
      </c>
      <c r="J646" s="416" t="s">
        <v>3369</v>
      </c>
      <c r="K646" s="33" t="s">
        <v>3370</v>
      </c>
      <c r="L646" s="13" t="s">
        <v>1456</v>
      </c>
      <c r="M646" s="13">
        <v>322</v>
      </c>
      <c r="N646" s="14"/>
    </row>
    <row r="647" ht="18.95" customHeight="1" spans="1:14">
      <c r="A647" s="44"/>
      <c r="B647" s="44"/>
      <c r="C647" s="44"/>
      <c r="D647" s="44"/>
      <c r="E647" s="44"/>
      <c r="F647" s="44"/>
      <c r="G647" s="45"/>
      <c r="H647" s="15" t="s">
        <v>3371</v>
      </c>
      <c r="I647" s="33" t="s">
        <v>3372</v>
      </c>
      <c r="J647" s="416" t="s">
        <v>3372</v>
      </c>
      <c r="K647" s="33" t="s">
        <v>3373</v>
      </c>
      <c r="L647" s="13" t="s">
        <v>1456</v>
      </c>
      <c r="M647" s="13">
        <v>79</v>
      </c>
      <c r="N647" s="14"/>
    </row>
    <row r="648" ht="18.95" customHeight="1" spans="1:14">
      <c r="A648" s="44"/>
      <c r="B648" s="44"/>
      <c r="C648" s="44"/>
      <c r="D648" s="44"/>
      <c r="E648" s="44"/>
      <c r="F648" s="44"/>
      <c r="G648" s="45"/>
      <c r="H648" s="15" t="s">
        <v>3374</v>
      </c>
      <c r="I648" s="33" t="s">
        <v>3375</v>
      </c>
      <c r="J648" s="416" t="s">
        <v>3375</v>
      </c>
      <c r="K648" s="33" t="s">
        <v>3376</v>
      </c>
      <c r="L648" s="13" t="s">
        <v>1456</v>
      </c>
      <c r="M648" s="13">
        <v>232</v>
      </c>
      <c r="N648" s="14"/>
    </row>
    <row r="649" ht="18.95" customHeight="1" spans="1:14">
      <c r="A649" s="44"/>
      <c r="B649" s="44"/>
      <c r="C649" s="44"/>
      <c r="D649" s="44"/>
      <c r="E649" s="44"/>
      <c r="F649" s="44"/>
      <c r="G649" s="45"/>
      <c r="H649" s="15" t="s">
        <v>3377</v>
      </c>
      <c r="I649" s="33" t="s">
        <v>3378</v>
      </c>
      <c r="J649" s="416" t="s">
        <v>3378</v>
      </c>
      <c r="K649" s="33" t="s">
        <v>3379</v>
      </c>
      <c r="L649" s="13" t="s">
        <v>1456</v>
      </c>
      <c r="M649" s="13">
        <v>0</v>
      </c>
      <c r="N649" s="14"/>
    </row>
    <row r="650" ht="18.95" customHeight="1" spans="1:14">
      <c r="A650" s="44"/>
      <c r="B650" s="44"/>
      <c r="C650" s="44"/>
      <c r="D650" s="44"/>
      <c r="E650" s="44"/>
      <c r="F650" s="44"/>
      <c r="G650" s="45"/>
      <c r="H650" s="15" t="s">
        <v>3380</v>
      </c>
      <c r="I650" s="33" t="s">
        <v>3381</v>
      </c>
      <c r="J650" s="416" t="s">
        <v>3381</v>
      </c>
      <c r="K650" s="33" t="s">
        <v>3382</v>
      </c>
      <c r="L650" s="13" t="s">
        <v>1456</v>
      </c>
      <c r="M650" s="13">
        <v>11</v>
      </c>
      <c r="N650" s="14"/>
    </row>
    <row r="651" ht="18.95" customHeight="1" spans="1:14">
      <c r="A651" s="44"/>
      <c r="B651" s="44"/>
      <c r="C651" s="44"/>
      <c r="D651" s="44"/>
      <c r="E651" s="44"/>
      <c r="F651" s="44"/>
      <c r="G651" s="45"/>
      <c r="H651" s="15" t="s">
        <v>3383</v>
      </c>
      <c r="I651" s="33" t="s">
        <v>3384</v>
      </c>
      <c r="J651" s="416" t="s">
        <v>3384</v>
      </c>
      <c r="K651" s="33" t="s">
        <v>3385</v>
      </c>
      <c r="L651" s="13" t="s">
        <v>1456</v>
      </c>
      <c r="M651" s="13">
        <v>0</v>
      </c>
      <c r="N651" s="14"/>
    </row>
    <row r="652" ht="18.95" customHeight="1" spans="1:14">
      <c r="A652" s="44"/>
      <c r="B652" s="44"/>
      <c r="C652" s="44"/>
      <c r="D652" s="44"/>
      <c r="E652" s="44"/>
      <c r="F652" s="44"/>
      <c r="G652" s="45"/>
      <c r="H652" s="15" t="s">
        <v>3386</v>
      </c>
      <c r="I652" s="33" t="s">
        <v>3387</v>
      </c>
      <c r="J652" s="416" t="s">
        <v>3387</v>
      </c>
      <c r="K652" s="33" t="s">
        <v>3388</v>
      </c>
      <c r="L652" s="13" t="s">
        <v>1456</v>
      </c>
      <c r="M652" s="13">
        <v>0</v>
      </c>
      <c r="N652" s="14"/>
    </row>
    <row r="653" ht="18.95" customHeight="1" spans="1:14">
      <c r="A653" s="44"/>
      <c r="B653" s="44"/>
      <c r="C653" s="44"/>
      <c r="D653" s="44"/>
      <c r="E653" s="44"/>
      <c r="F653" s="44"/>
      <c r="G653" s="45"/>
      <c r="H653" s="15" t="s">
        <v>3389</v>
      </c>
      <c r="I653" s="33" t="s">
        <v>3390</v>
      </c>
      <c r="J653" s="416" t="s">
        <v>3390</v>
      </c>
      <c r="K653" s="33" t="s">
        <v>3391</v>
      </c>
      <c r="L653" s="13" t="s">
        <v>1456</v>
      </c>
      <c r="M653" s="13">
        <v>118</v>
      </c>
      <c r="N653" s="14"/>
    </row>
    <row r="654" ht="18.95" customHeight="1" spans="1:14">
      <c r="A654" s="44"/>
      <c r="B654" s="44"/>
      <c r="C654" s="44"/>
      <c r="D654" s="44"/>
      <c r="E654" s="44"/>
      <c r="F654" s="44"/>
      <c r="G654" s="45"/>
      <c r="H654" s="15" t="s">
        <v>1468</v>
      </c>
      <c r="I654" s="33" t="s">
        <v>3392</v>
      </c>
      <c r="J654" s="416" t="s">
        <v>3392</v>
      </c>
      <c r="K654" s="33" t="s">
        <v>1470</v>
      </c>
      <c r="L654" s="13" t="s">
        <v>1456</v>
      </c>
      <c r="M654" s="13">
        <v>98</v>
      </c>
      <c r="N654" s="14"/>
    </row>
    <row r="655" ht="18.95" customHeight="1" spans="1:14">
      <c r="A655" s="44"/>
      <c r="B655" s="44"/>
      <c r="C655" s="44"/>
      <c r="D655" s="44"/>
      <c r="E655" s="44"/>
      <c r="F655" s="44"/>
      <c r="G655" s="45"/>
      <c r="H655" s="15" t="s">
        <v>1474</v>
      </c>
      <c r="I655" s="33" t="s">
        <v>3393</v>
      </c>
      <c r="J655" s="416" t="s">
        <v>3393</v>
      </c>
      <c r="K655" s="33" t="s">
        <v>1476</v>
      </c>
      <c r="L655" s="13" t="s">
        <v>1456</v>
      </c>
      <c r="M655" s="13">
        <v>2</v>
      </c>
      <c r="N655" s="14"/>
    </row>
    <row r="656" ht="18.95" customHeight="1" spans="1:14">
      <c r="A656" s="44"/>
      <c r="B656" s="44"/>
      <c r="C656" s="44"/>
      <c r="D656" s="44"/>
      <c r="E656" s="44"/>
      <c r="F656" s="44"/>
      <c r="G656" s="45"/>
      <c r="H656" s="15" t="s">
        <v>1480</v>
      </c>
      <c r="I656" s="33" t="s">
        <v>3394</v>
      </c>
      <c r="J656" s="416" t="s">
        <v>3394</v>
      </c>
      <c r="K656" s="33" t="s">
        <v>1482</v>
      </c>
      <c r="L656" s="13" t="s">
        <v>1456</v>
      </c>
      <c r="M656" s="13">
        <v>0</v>
      </c>
      <c r="N656" s="14"/>
    </row>
    <row r="657" ht="18.95" customHeight="1" spans="1:14">
      <c r="A657" s="44"/>
      <c r="B657" s="44"/>
      <c r="C657" s="44"/>
      <c r="D657" s="44"/>
      <c r="E657" s="44"/>
      <c r="F657" s="44"/>
      <c r="G657" s="45"/>
      <c r="H657" s="15" t="s">
        <v>3395</v>
      </c>
      <c r="I657" s="416" t="s">
        <v>3396</v>
      </c>
      <c r="J657" s="416" t="s">
        <v>3396</v>
      </c>
      <c r="K657" s="33" t="s">
        <v>3397</v>
      </c>
      <c r="L657" s="13" t="s">
        <v>1456</v>
      </c>
      <c r="M657" s="13">
        <v>3</v>
      </c>
      <c r="N657" s="14"/>
    </row>
    <row r="658" ht="18.95" customHeight="1" spans="1:14">
      <c r="A658" s="44"/>
      <c r="B658" s="44"/>
      <c r="C658" s="44"/>
      <c r="D658" s="44"/>
      <c r="E658" s="44"/>
      <c r="F658" s="44"/>
      <c r="G658" s="45"/>
      <c r="H658" s="15" t="s">
        <v>3398</v>
      </c>
      <c r="I658" s="416" t="s">
        <v>3399</v>
      </c>
      <c r="J658" s="416" t="s">
        <v>3399</v>
      </c>
      <c r="K658" s="33" t="s">
        <v>3400</v>
      </c>
      <c r="L658" s="13" t="s">
        <v>1456</v>
      </c>
      <c r="M658" s="13">
        <v>6</v>
      </c>
      <c r="N658" s="14"/>
    </row>
    <row r="659" ht="18.95" customHeight="1" spans="1:14">
      <c r="A659" s="44"/>
      <c r="B659" s="44"/>
      <c r="C659" s="44"/>
      <c r="D659" s="44"/>
      <c r="E659" s="44"/>
      <c r="F659" s="44"/>
      <c r="G659" s="45"/>
      <c r="H659" s="15" t="s">
        <v>3401</v>
      </c>
      <c r="I659" s="33" t="s">
        <v>3402</v>
      </c>
      <c r="J659" s="416" t="s">
        <v>3402</v>
      </c>
      <c r="K659" s="33" t="s">
        <v>3403</v>
      </c>
      <c r="L659" s="13" t="s">
        <v>1456</v>
      </c>
      <c r="M659" s="13">
        <v>0</v>
      </c>
      <c r="N659" s="14"/>
    </row>
    <row r="660" ht="18.95" customHeight="1" spans="1:14">
      <c r="A660" s="44"/>
      <c r="B660" s="44"/>
      <c r="C660" s="44"/>
      <c r="D660" s="44"/>
      <c r="E660" s="44"/>
      <c r="F660" s="44"/>
      <c r="G660" s="45"/>
      <c r="H660" s="15" t="s">
        <v>3404</v>
      </c>
      <c r="I660" s="33" t="s">
        <v>3405</v>
      </c>
      <c r="J660" s="416" t="s">
        <v>3405</v>
      </c>
      <c r="K660" s="33" t="s">
        <v>3406</v>
      </c>
      <c r="L660" s="13" t="s">
        <v>1456</v>
      </c>
      <c r="M660" s="13">
        <v>9</v>
      </c>
      <c r="N660" s="14"/>
    </row>
    <row r="661" ht="18.95" customHeight="1" spans="1:14">
      <c r="A661" s="44"/>
      <c r="B661" s="44"/>
      <c r="C661" s="44"/>
      <c r="D661" s="44"/>
      <c r="E661" s="44"/>
      <c r="F661" s="44"/>
      <c r="G661" s="45"/>
      <c r="H661" s="52"/>
      <c r="I661" s="416" t="s">
        <v>3407</v>
      </c>
      <c r="J661" s="416" t="s">
        <v>3408</v>
      </c>
      <c r="K661" s="33" t="s">
        <v>3409</v>
      </c>
      <c r="L661" s="13" t="s">
        <v>1456</v>
      </c>
      <c r="M661" s="13">
        <v>4605</v>
      </c>
      <c r="N661" s="14"/>
    </row>
    <row r="662" ht="18.95" customHeight="1" spans="1:14">
      <c r="A662" s="44"/>
      <c r="B662" s="44"/>
      <c r="C662" s="44"/>
      <c r="D662" s="44"/>
      <c r="E662" s="44"/>
      <c r="F662" s="44"/>
      <c r="G662" s="45"/>
      <c r="H662" s="52"/>
      <c r="I662" s="33"/>
      <c r="J662" s="416" t="s">
        <v>3410</v>
      </c>
      <c r="K662" s="33" t="s">
        <v>3411</v>
      </c>
      <c r="L662" s="13" t="s">
        <v>1456</v>
      </c>
      <c r="M662" s="13">
        <v>4605</v>
      </c>
      <c r="N662" s="14"/>
    </row>
    <row r="663" ht="18.95" customHeight="1" spans="1:14">
      <c r="A663" s="44"/>
      <c r="B663" s="44"/>
      <c r="C663" s="44"/>
      <c r="D663" s="44"/>
      <c r="E663" s="44"/>
      <c r="F663" s="44"/>
      <c r="G663" s="45"/>
      <c r="H663" s="52"/>
      <c r="I663" s="33"/>
      <c r="J663" s="416" t="s">
        <v>3412</v>
      </c>
      <c r="K663" s="33" t="s">
        <v>3413</v>
      </c>
      <c r="L663" s="13" t="s">
        <v>1456</v>
      </c>
      <c r="M663" s="13">
        <v>0</v>
      </c>
      <c r="N663" s="14"/>
    </row>
    <row r="664" ht="18.95" customHeight="1" spans="1:14">
      <c r="A664" s="44"/>
      <c r="B664" s="44"/>
      <c r="C664" s="44"/>
      <c r="D664" s="44"/>
      <c r="E664" s="44"/>
      <c r="F664" s="44"/>
      <c r="G664" s="45"/>
      <c r="H664" s="52"/>
      <c r="I664" s="416" t="s">
        <v>3414</v>
      </c>
      <c r="J664" s="416" t="s">
        <v>3415</v>
      </c>
      <c r="K664" s="33" t="s">
        <v>3416</v>
      </c>
      <c r="L664" s="13" t="s">
        <v>1456</v>
      </c>
      <c r="M664" s="13">
        <v>23</v>
      </c>
      <c r="N664" s="14"/>
    </row>
    <row r="665" ht="18.95" customHeight="1" spans="1:14">
      <c r="A665" s="44"/>
      <c r="B665" s="44"/>
      <c r="C665" s="44"/>
      <c r="D665" s="44"/>
      <c r="E665" s="44"/>
      <c r="F665" s="44"/>
      <c r="G665" s="45"/>
      <c r="H665" s="52"/>
      <c r="I665" s="33"/>
      <c r="J665" s="416" t="s">
        <v>3417</v>
      </c>
      <c r="K665" s="33" t="s">
        <v>3418</v>
      </c>
      <c r="L665" s="13" t="s">
        <v>1456</v>
      </c>
      <c r="M665" s="13">
        <v>23</v>
      </c>
      <c r="N665" s="14"/>
    </row>
    <row r="666" ht="18.95" customHeight="1" spans="1:14">
      <c r="A666" s="44"/>
      <c r="B666" s="44"/>
      <c r="C666" s="44"/>
      <c r="D666" s="44"/>
      <c r="E666" s="44"/>
      <c r="F666" s="44"/>
      <c r="G666" s="45"/>
      <c r="H666" s="52"/>
      <c r="I666" s="33"/>
      <c r="J666" s="416" t="s">
        <v>3419</v>
      </c>
      <c r="K666" s="33" t="s">
        <v>3420</v>
      </c>
      <c r="L666" s="13" t="s">
        <v>1456</v>
      </c>
      <c r="M666" s="13">
        <v>0</v>
      </c>
      <c r="N666" s="14"/>
    </row>
    <row r="667" ht="18.95" customHeight="1" spans="1:14">
      <c r="A667" s="44"/>
      <c r="B667" s="44"/>
      <c r="C667" s="44"/>
      <c r="D667" s="44"/>
      <c r="E667" s="44"/>
      <c r="F667" s="44"/>
      <c r="G667" s="45"/>
      <c r="H667" s="15" t="s">
        <v>3421</v>
      </c>
      <c r="I667" s="33" t="s">
        <v>3422</v>
      </c>
      <c r="J667" s="416" t="s">
        <v>3422</v>
      </c>
      <c r="K667" s="33" t="s">
        <v>3423</v>
      </c>
      <c r="L667" s="13" t="s">
        <v>1456</v>
      </c>
      <c r="M667" s="13">
        <v>110</v>
      </c>
      <c r="N667" s="14"/>
    </row>
    <row r="668" ht="18.95" customHeight="1" spans="1:14">
      <c r="A668" s="44"/>
      <c r="B668" s="44"/>
      <c r="C668" s="44"/>
      <c r="D668" s="44"/>
      <c r="E668" s="44"/>
      <c r="F668" s="44"/>
      <c r="G668" s="45"/>
      <c r="H668" s="15" t="s">
        <v>3424</v>
      </c>
      <c r="I668" s="33" t="s">
        <v>3425</v>
      </c>
      <c r="J668" s="416" t="s">
        <v>3425</v>
      </c>
      <c r="K668" s="33" t="s">
        <v>3426</v>
      </c>
      <c r="L668" s="13" t="s">
        <v>1456</v>
      </c>
      <c r="M668" s="13">
        <v>80</v>
      </c>
      <c r="N668" s="14"/>
    </row>
    <row r="669" ht="18.95" customHeight="1" spans="1:14">
      <c r="A669" s="44"/>
      <c r="B669" s="44"/>
      <c r="C669" s="44"/>
      <c r="D669" s="44"/>
      <c r="E669" s="44"/>
      <c r="F669" s="44"/>
      <c r="G669" s="45"/>
      <c r="H669" s="15" t="s">
        <v>3427</v>
      </c>
      <c r="I669" s="33" t="s">
        <v>3428</v>
      </c>
      <c r="J669" s="416" t="s">
        <v>3428</v>
      </c>
      <c r="K669" s="33" t="s">
        <v>3429</v>
      </c>
      <c r="L669" s="13" t="s">
        <v>1456</v>
      </c>
      <c r="M669" s="13">
        <v>30</v>
      </c>
      <c r="N669" s="14"/>
    </row>
    <row r="670" ht="18.95" customHeight="1" spans="1:14">
      <c r="A670" s="44"/>
      <c r="B670" s="44"/>
      <c r="C670" s="44"/>
      <c r="D670" s="44"/>
      <c r="E670" s="44"/>
      <c r="F670" s="44"/>
      <c r="G670" s="45"/>
      <c r="H670" s="15" t="s">
        <v>3430</v>
      </c>
      <c r="I670" s="33" t="s">
        <v>3431</v>
      </c>
      <c r="J670" s="416" t="s">
        <v>3431</v>
      </c>
      <c r="K670" s="33" t="s">
        <v>3432</v>
      </c>
      <c r="L670" s="13" t="s">
        <v>1456</v>
      </c>
      <c r="M670" s="13">
        <v>0</v>
      </c>
      <c r="N670" s="14"/>
    </row>
    <row r="671" ht="18.95" customHeight="1" spans="1:14">
      <c r="A671" s="44"/>
      <c r="B671" s="44"/>
      <c r="C671" s="44"/>
      <c r="D671" s="44"/>
      <c r="E671" s="44"/>
      <c r="F671" s="44"/>
      <c r="G671" s="45"/>
      <c r="H671" s="15" t="s">
        <v>3433</v>
      </c>
      <c r="I671" s="33" t="s">
        <v>3434</v>
      </c>
      <c r="J671" s="416" t="s">
        <v>3434</v>
      </c>
      <c r="K671" s="33" t="s">
        <v>3435</v>
      </c>
      <c r="L671" s="13" t="s">
        <v>1456</v>
      </c>
      <c r="M671" s="13">
        <v>0</v>
      </c>
      <c r="N671" s="14"/>
    </row>
    <row r="672" ht="18.95" customHeight="1" spans="1:14">
      <c r="A672" s="44"/>
      <c r="B672" s="44"/>
      <c r="C672" s="44"/>
      <c r="D672" s="44"/>
      <c r="E672" s="44"/>
      <c r="F672" s="44"/>
      <c r="G672" s="45"/>
      <c r="H672" s="15" t="s">
        <v>3436</v>
      </c>
      <c r="I672" s="33" t="s">
        <v>3437</v>
      </c>
      <c r="J672" s="416" t="s">
        <v>3437</v>
      </c>
      <c r="K672" s="33" t="s">
        <v>3438</v>
      </c>
      <c r="L672" s="13" t="s">
        <v>1456</v>
      </c>
      <c r="M672" s="13">
        <v>64</v>
      </c>
      <c r="N672" s="14"/>
    </row>
    <row r="673" ht="18.95" customHeight="1" spans="1:14">
      <c r="A673" s="44"/>
      <c r="B673" s="44"/>
      <c r="C673" s="44"/>
      <c r="D673" s="44"/>
      <c r="E673" s="44"/>
      <c r="F673" s="44"/>
      <c r="G673" s="45"/>
      <c r="H673" s="15" t="s">
        <v>1468</v>
      </c>
      <c r="I673" s="416" t="s">
        <v>3439</v>
      </c>
      <c r="J673" s="416" t="s">
        <v>3439</v>
      </c>
      <c r="K673" s="33" t="s">
        <v>1470</v>
      </c>
      <c r="L673" s="13" t="s">
        <v>1456</v>
      </c>
      <c r="M673" s="13">
        <v>40</v>
      </c>
      <c r="N673" s="14"/>
    </row>
    <row r="674" ht="18.95" customHeight="1" spans="1:14">
      <c r="A674" s="44"/>
      <c r="B674" s="44"/>
      <c r="C674" s="44"/>
      <c r="D674" s="44"/>
      <c r="E674" s="44"/>
      <c r="F674" s="44"/>
      <c r="G674" s="45"/>
      <c r="H674" s="15" t="s">
        <v>1474</v>
      </c>
      <c r="I674" s="416" t="s">
        <v>3440</v>
      </c>
      <c r="J674" s="416" t="s">
        <v>3440</v>
      </c>
      <c r="K674" s="33" t="s">
        <v>1476</v>
      </c>
      <c r="L674" s="13" t="s">
        <v>1456</v>
      </c>
      <c r="M674" s="13">
        <v>24</v>
      </c>
      <c r="N674" s="14"/>
    </row>
    <row r="675" ht="18.95" customHeight="1" spans="1:14">
      <c r="A675" s="44"/>
      <c r="B675" s="44"/>
      <c r="C675" s="44"/>
      <c r="D675" s="44"/>
      <c r="E675" s="44"/>
      <c r="F675" s="44"/>
      <c r="G675" s="45"/>
      <c r="H675" s="15" t="s">
        <v>1480</v>
      </c>
      <c r="I675" s="33" t="s">
        <v>3441</v>
      </c>
      <c r="J675" s="416" t="s">
        <v>3441</v>
      </c>
      <c r="K675" s="33" t="s">
        <v>1482</v>
      </c>
      <c r="L675" s="13" t="s">
        <v>1456</v>
      </c>
      <c r="M675" s="13">
        <v>0</v>
      </c>
      <c r="N675" s="14"/>
    </row>
    <row r="676" ht="18.95" customHeight="1" spans="1:14">
      <c r="A676" s="44"/>
      <c r="B676" s="44"/>
      <c r="C676" s="44"/>
      <c r="D676" s="44"/>
      <c r="E676" s="44"/>
      <c r="F676" s="44"/>
      <c r="G676" s="45"/>
      <c r="H676" s="15" t="s">
        <v>3442</v>
      </c>
      <c r="I676" s="33" t="s">
        <v>3443</v>
      </c>
      <c r="J676" s="416" t="s">
        <v>3443</v>
      </c>
      <c r="K676" s="53" t="s">
        <v>3444</v>
      </c>
      <c r="L676" s="13" t="s">
        <v>1456</v>
      </c>
      <c r="M676" s="13">
        <v>0</v>
      </c>
      <c r="N676" s="14"/>
    </row>
    <row r="677" ht="18.95" customHeight="1" spans="1:14">
      <c r="A677" s="44"/>
      <c r="B677" s="44"/>
      <c r="C677" s="44"/>
      <c r="D677" s="44"/>
      <c r="E677" s="44"/>
      <c r="F677" s="44"/>
      <c r="G677" s="45"/>
      <c r="H677" s="52"/>
      <c r="I677" s="416" t="s">
        <v>3445</v>
      </c>
      <c r="J677" s="416" t="s">
        <v>3446</v>
      </c>
      <c r="K677" s="53" t="s">
        <v>3447</v>
      </c>
      <c r="L677" s="13" t="s">
        <v>1456</v>
      </c>
      <c r="M677" s="13">
        <v>3898</v>
      </c>
      <c r="N677" s="14"/>
    </row>
    <row r="678" ht="18.95" customHeight="1" spans="1:14">
      <c r="A678" s="44"/>
      <c r="B678" s="44"/>
      <c r="C678" s="44"/>
      <c r="D678" s="44"/>
      <c r="E678" s="44"/>
      <c r="F678" s="44"/>
      <c r="G678" s="45"/>
      <c r="H678" s="52"/>
      <c r="I678" s="33"/>
      <c r="J678" s="416" t="s">
        <v>3448</v>
      </c>
      <c r="K678" s="33" t="s">
        <v>3449</v>
      </c>
      <c r="L678" s="13" t="s">
        <v>1456</v>
      </c>
      <c r="M678" s="13"/>
      <c r="N678" s="14"/>
    </row>
    <row r="679" ht="18.95" customHeight="1" spans="1:14">
      <c r="A679" s="44"/>
      <c r="B679" s="44"/>
      <c r="C679" s="44"/>
      <c r="D679" s="44"/>
      <c r="E679" s="44"/>
      <c r="F679" s="44"/>
      <c r="G679" s="45"/>
      <c r="H679" s="52"/>
      <c r="I679" s="33"/>
      <c r="J679" s="416" t="s">
        <v>3450</v>
      </c>
      <c r="K679" s="33" t="s">
        <v>3451</v>
      </c>
      <c r="L679" s="13" t="s">
        <v>1456</v>
      </c>
      <c r="M679" s="13">
        <v>0</v>
      </c>
      <c r="N679" s="14"/>
    </row>
    <row r="680" ht="18.95" customHeight="1" spans="1:14">
      <c r="A680" s="44"/>
      <c r="B680" s="44"/>
      <c r="C680" s="44"/>
      <c r="D680" s="44"/>
      <c r="E680" s="44"/>
      <c r="F680" s="44"/>
      <c r="G680" s="45"/>
      <c r="H680" s="52"/>
      <c r="I680" s="416" t="s">
        <v>3452</v>
      </c>
      <c r="J680" s="416" t="s">
        <v>3453</v>
      </c>
      <c r="K680" s="33" t="s">
        <v>3454</v>
      </c>
      <c r="L680" s="13" t="s">
        <v>1456</v>
      </c>
      <c r="M680" s="13">
        <v>713</v>
      </c>
      <c r="N680" s="14"/>
    </row>
    <row r="681" ht="18.95" customHeight="1" spans="1:14">
      <c r="A681" s="44"/>
      <c r="B681" s="44"/>
      <c r="C681" s="44"/>
      <c r="D681" s="44"/>
      <c r="E681" s="44"/>
      <c r="F681" s="44"/>
      <c r="G681" s="45"/>
      <c r="H681" s="52"/>
      <c r="I681" s="33"/>
      <c r="J681" s="416" t="s">
        <v>3455</v>
      </c>
      <c r="K681" s="33" t="s">
        <v>3456</v>
      </c>
      <c r="L681" s="13" t="s">
        <v>1456</v>
      </c>
      <c r="M681" s="13">
        <v>218</v>
      </c>
      <c r="N681" s="14"/>
    </row>
    <row r="682" ht="18.95" customHeight="1" spans="1:14">
      <c r="A682" s="44"/>
      <c r="B682" s="44"/>
      <c r="C682" s="44"/>
      <c r="D682" s="44"/>
      <c r="E682" s="44"/>
      <c r="F682" s="44"/>
      <c r="G682" s="45"/>
      <c r="H682" s="52"/>
      <c r="I682" s="33"/>
      <c r="J682" s="416" t="s">
        <v>3457</v>
      </c>
      <c r="K682" s="33" t="s">
        <v>3458</v>
      </c>
      <c r="L682" s="13" t="s">
        <v>1456</v>
      </c>
      <c r="M682" s="13">
        <v>495</v>
      </c>
      <c r="N682" s="14"/>
    </row>
    <row r="683" ht="18.95" customHeight="1" spans="1:14">
      <c r="A683" s="44"/>
      <c r="B683" s="44"/>
      <c r="C683" s="44"/>
      <c r="D683" s="44"/>
      <c r="E683" s="44"/>
      <c r="F683" s="44"/>
      <c r="G683" s="45"/>
      <c r="H683" s="15" t="s">
        <v>3459</v>
      </c>
      <c r="I683" s="416" t="s">
        <v>3460</v>
      </c>
      <c r="J683" s="416" t="s">
        <v>3461</v>
      </c>
      <c r="K683" s="53" t="s">
        <v>3462</v>
      </c>
      <c r="L683" s="13" t="s">
        <v>1456</v>
      </c>
      <c r="M683" s="13"/>
      <c r="N683" s="14"/>
    </row>
    <row r="684" ht="18.95" customHeight="1" spans="1:14">
      <c r="A684" s="44"/>
      <c r="B684" s="44"/>
      <c r="C684" s="44"/>
      <c r="D684" s="44"/>
      <c r="E684" s="44"/>
      <c r="F684" s="44"/>
      <c r="G684" s="45"/>
      <c r="H684" s="15" t="s">
        <v>3463</v>
      </c>
      <c r="I684" s="416" t="s">
        <v>3464</v>
      </c>
      <c r="J684" s="416" t="s">
        <v>3407</v>
      </c>
      <c r="K684" s="33" t="s">
        <v>3465</v>
      </c>
      <c r="L684" s="13" t="s">
        <v>1456</v>
      </c>
      <c r="M684" s="13"/>
      <c r="N684" s="14"/>
    </row>
    <row r="685" ht="18.95" customHeight="1" spans="1:14">
      <c r="A685" s="44"/>
      <c r="B685" s="44"/>
      <c r="C685" s="44"/>
      <c r="D685" s="44"/>
      <c r="E685" s="44"/>
      <c r="F685" s="44"/>
      <c r="G685" s="45"/>
      <c r="H685" s="15" t="s">
        <v>3466</v>
      </c>
      <c r="I685" s="416" t="s">
        <v>3467</v>
      </c>
      <c r="J685" s="416" t="s">
        <v>3468</v>
      </c>
      <c r="K685" s="33" t="s">
        <v>3449</v>
      </c>
      <c r="L685" s="13" t="s">
        <v>1456</v>
      </c>
      <c r="M685" s="13"/>
      <c r="N685" s="14"/>
    </row>
    <row r="686" ht="18.95" customHeight="1" spans="1:14">
      <c r="A686" s="44"/>
      <c r="B686" s="44"/>
      <c r="C686" s="44"/>
      <c r="D686" s="44"/>
      <c r="E686" s="44"/>
      <c r="F686" s="44"/>
      <c r="G686" s="45"/>
      <c r="H686" s="15" t="s">
        <v>3469</v>
      </c>
      <c r="I686" s="416" t="s">
        <v>3470</v>
      </c>
      <c r="J686" s="416" t="s">
        <v>3471</v>
      </c>
      <c r="K686" s="53" t="s">
        <v>3472</v>
      </c>
      <c r="L686" s="13" t="s">
        <v>1456</v>
      </c>
      <c r="M686" s="13"/>
      <c r="N686" s="14"/>
    </row>
    <row r="687" ht="18.95" customHeight="1" spans="1:14">
      <c r="A687" s="44"/>
      <c r="B687" s="44"/>
      <c r="C687" s="44"/>
      <c r="D687" s="44"/>
      <c r="E687" s="44"/>
      <c r="F687" s="44"/>
      <c r="G687" s="45"/>
      <c r="H687" s="15" t="s">
        <v>3473</v>
      </c>
      <c r="I687" s="416" t="s">
        <v>3474</v>
      </c>
      <c r="J687" s="416" t="s">
        <v>3475</v>
      </c>
      <c r="K687" s="33" t="s">
        <v>3476</v>
      </c>
      <c r="L687" s="13" t="s">
        <v>1456</v>
      </c>
      <c r="M687" s="13"/>
      <c r="N687" s="14"/>
    </row>
    <row r="688" ht="18.95" customHeight="1" spans="1:14">
      <c r="A688" s="44"/>
      <c r="B688" s="44"/>
      <c r="C688" s="44"/>
      <c r="D688" s="44"/>
      <c r="E688" s="44"/>
      <c r="F688" s="44"/>
      <c r="G688" s="45"/>
      <c r="H688" s="15" t="s">
        <v>3477</v>
      </c>
      <c r="I688" s="416" t="s">
        <v>3478</v>
      </c>
      <c r="J688" s="416" t="s">
        <v>3479</v>
      </c>
      <c r="K688" s="33" t="s">
        <v>3480</v>
      </c>
      <c r="L688" s="13" t="s">
        <v>1456</v>
      </c>
      <c r="M688" s="13"/>
      <c r="N688" s="14"/>
    </row>
    <row r="689" ht="18.95" customHeight="1" spans="1:14">
      <c r="A689" s="44"/>
      <c r="B689" s="44"/>
      <c r="C689" s="44"/>
      <c r="D689" s="44"/>
      <c r="E689" s="44"/>
      <c r="F689" s="44"/>
      <c r="G689" s="45"/>
      <c r="H689" s="15" t="s">
        <v>3481</v>
      </c>
      <c r="I689" s="416" t="s">
        <v>3482</v>
      </c>
      <c r="J689" s="416" t="s">
        <v>3483</v>
      </c>
      <c r="K689" s="53" t="s">
        <v>3484</v>
      </c>
      <c r="L689" s="13" t="s">
        <v>1456</v>
      </c>
      <c r="M689" s="13"/>
      <c r="N689" s="14"/>
    </row>
    <row r="690" ht="18.95" customHeight="1" spans="1:14">
      <c r="A690" s="44"/>
      <c r="B690" s="44"/>
      <c r="C690" s="44"/>
      <c r="D690" s="44"/>
      <c r="E690" s="44"/>
      <c r="F690" s="44"/>
      <c r="G690" s="45"/>
      <c r="H690" s="15" t="s">
        <v>3485</v>
      </c>
      <c r="I690" s="416" t="s">
        <v>3486</v>
      </c>
      <c r="J690" s="416" t="s">
        <v>3487</v>
      </c>
      <c r="K690" s="33" t="s">
        <v>3488</v>
      </c>
      <c r="L690" s="13" t="s">
        <v>1456</v>
      </c>
      <c r="M690" s="13"/>
      <c r="N690" s="14"/>
    </row>
    <row r="691" ht="18.95" customHeight="1" spans="1:14">
      <c r="A691" s="44"/>
      <c r="B691" s="44"/>
      <c r="C691" s="44"/>
      <c r="D691" s="44"/>
      <c r="E691" s="44"/>
      <c r="F691" s="44"/>
      <c r="G691" s="45"/>
      <c r="H691" s="15" t="s">
        <v>3489</v>
      </c>
      <c r="I691" s="416" t="s">
        <v>3490</v>
      </c>
      <c r="J691" s="416" t="s">
        <v>3491</v>
      </c>
      <c r="K691" s="33" t="s">
        <v>3492</v>
      </c>
      <c r="L691" s="13" t="s">
        <v>1456</v>
      </c>
      <c r="M691" s="13"/>
      <c r="N691" s="14"/>
    </row>
    <row r="692" ht="18.95" customHeight="1" spans="1:14">
      <c r="A692" s="44"/>
      <c r="B692" s="44"/>
      <c r="C692" s="44"/>
      <c r="D692" s="44"/>
      <c r="E692" s="44"/>
      <c r="F692" s="44"/>
      <c r="G692" s="45"/>
      <c r="H692" s="15" t="s">
        <v>3493</v>
      </c>
      <c r="I692" s="33" t="s">
        <v>3494</v>
      </c>
      <c r="J692" s="416" t="s">
        <v>3494</v>
      </c>
      <c r="K692" s="33" t="s">
        <v>3495</v>
      </c>
      <c r="L692" s="13" t="s">
        <v>1456</v>
      </c>
      <c r="M692" s="13">
        <v>0</v>
      </c>
      <c r="N692" s="14"/>
    </row>
    <row r="693" ht="18.95" customHeight="1" spans="1:14">
      <c r="A693" s="44"/>
      <c r="B693" s="44"/>
      <c r="C693" s="44"/>
      <c r="D693" s="44"/>
      <c r="E693" s="44"/>
      <c r="F693" s="44"/>
      <c r="G693" s="45"/>
      <c r="H693" s="15" t="s">
        <v>3496</v>
      </c>
      <c r="I693" s="33" t="s">
        <v>3497</v>
      </c>
      <c r="J693" s="416" t="s">
        <v>3497</v>
      </c>
      <c r="K693" s="33" t="s">
        <v>3498</v>
      </c>
      <c r="L693" s="13" t="s">
        <v>1456</v>
      </c>
      <c r="M693" s="13">
        <v>0</v>
      </c>
      <c r="N693" s="14"/>
    </row>
    <row r="694" ht="18.95" customHeight="1" spans="1:14">
      <c r="A694" s="44"/>
      <c r="B694" s="44"/>
      <c r="C694" s="44"/>
      <c r="D694" s="44"/>
      <c r="E694" s="44"/>
      <c r="F694" s="44"/>
      <c r="G694" s="45"/>
      <c r="H694" s="15" t="s">
        <v>3499</v>
      </c>
      <c r="I694" s="33" t="s">
        <v>3500</v>
      </c>
      <c r="J694" s="416" t="s">
        <v>3500</v>
      </c>
      <c r="K694" s="33" t="s">
        <v>3501</v>
      </c>
      <c r="L694" s="13" t="s">
        <v>1456</v>
      </c>
      <c r="M694" s="13">
        <v>0</v>
      </c>
      <c r="N694" s="14"/>
    </row>
    <row r="695" ht="18.95" customHeight="1" spans="1:14">
      <c r="A695" s="44"/>
      <c r="B695" s="44"/>
      <c r="C695" s="44"/>
      <c r="D695" s="44"/>
      <c r="E695" s="44"/>
      <c r="F695" s="44"/>
      <c r="G695" s="45"/>
      <c r="H695" s="15" t="s">
        <v>3502</v>
      </c>
      <c r="I695" s="416" t="s">
        <v>3503</v>
      </c>
      <c r="J695" s="416" t="s">
        <v>3504</v>
      </c>
      <c r="K695" s="33" t="s">
        <v>3505</v>
      </c>
      <c r="L695" s="13" t="s">
        <v>1456</v>
      </c>
      <c r="M695" s="13"/>
      <c r="N695" s="14"/>
    </row>
    <row r="696" ht="18.95" customHeight="1" spans="1:14">
      <c r="A696" s="44"/>
      <c r="B696" s="44"/>
      <c r="C696" s="44"/>
      <c r="D696" s="44"/>
      <c r="E696" s="44"/>
      <c r="F696" s="44"/>
      <c r="G696" s="45"/>
      <c r="H696" s="15" t="s">
        <v>3506</v>
      </c>
      <c r="I696" s="416" t="s">
        <v>3507</v>
      </c>
      <c r="J696" s="416" t="s">
        <v>3508</v>
      </c>
      <c r="K696" s="33" t="s">
        <v>3509</v>
      </c>
      <c r="L696" s="13" t="s">
        <v>1456</v>
      </c>
      <c r="M696" s="13"/>
      <c r="N696" s="14"/>
    </row>
    <row r="697" ht="18.95" customHeight="1" spans="1:14">
      <c r="A697" s="44"/>
      <c r="B697" s="44"/>
      <c r="C697" s="44"/>
      <c r="D697" s="44"/>
      <c r="E697" s="44"/>
      <c r="F697" s="44"/>
      <c r="G697" s="45"/>
      <c r="H697" s="15" t="s">
        <v>3510</v>
      </c>
      <c r="I697" s="416" t="s">
        <v>3511</v>
      </c>
      <c r="J697" s="416" t="s">
        <v>3512</v>
      </c>
      <c r="K697" s="33" t="s">
        <v>3513</v>
      </c>
      <c r="L697" s="13" t="s">
        <v>1456</v>
      </c>
      <c r="M697" s="13"/>
      <c r="N697" s="14"/>
    </row>
    <row r="698" ht="18.95" customHeight="1" spans="1:14">
      <c r="A698" s="44"/>
      <c r="B698" s="44"/>
      <c r="C698" s="44"/>
      <c r="D698" s="44"/>
      <c r="E698" s="44"/>
      <c r="F698" s="44"/>
      <c r="G698" s="45"/>
      <c r="H698" s="15" t="s">
        <v>3514</v>
      </c>
      <c r="I698" s="33" t="s">
        <v>3251</v>
      </c>
      <c r="J698" s="416" t="s">
        <v>3251</v>
      </c>
      <c r="K698" s="33" t="s">
        <v>3515</v>
      </c>
      <c r="L698" s="13" t="s">
        <v>1456</v>
      </c>
      <c r="M698" s="13">
        <v>11</v>
      </c>
      <c r="N698" s="14"/>
    </row>
    <row r="699" ht="18.95" customHeight="1" spans="1:14">
      <c r="A699" s="44"/>
      <c r="B699" s="44"/>
      <c r="C699" s="44"/>
      <c r="D699" s="44"/>
      <c r="E699" s="44"/>
      <c r="F699" s="44"/>
      <c r="G699" s="45"/>
      <c r="H699" s="15" t="s">
        <v>3516</v>
      </c>
      <c r="I699" s="416" t="s">
        <v>3517</v>
      </c>
      <c r="J699" s="416" t="s">
        <v>3518</v>
      </c>
      <c r="K699" s="33" t="s">
        <v>3515</v>
      </c>
      <c r="L699" s="13" t="s">
        <v>1456</v>
      </c>
      <c r="M699" s="13">
        <v>11</v>
      </c>
      <c r="N699" s="14"/>
    </row>
    <row r="700" ht="18.95" customHeight="1" spans="1:14">
      <c r="A700" s="44"/>
      <c r="B700" s="44"/>
      <c r="C700" s="44"/>
      <c r="D700" s="44"/>
      <c r="E700" s="44"/>
      <c r="F700" s="44"/>
      <c r="G700" s="45"/>
      <c r="H700" s="15" t="s">
        <v>3519</v>
      </c>
      <c r="I700" s="33" t="s">
        <v>962</v>
      </c>
      <c r="J700" s="416" t="s">
        <v>962</v>
      </c>
      <c r="K700" s="33" t="s">
        <v>1777</v>
      </c>
      <c r="L700" s="13" t="s">
        <v>1456</v>
      </c>
      <c r="M700" s="13">
        <v>18697</v>
      </c>
      <c r="N700" s="14"/>
    </row>
    <row r="701" ht="18.95" customHeight="1" spans="1:14">
      <c r="A701" s="44"/>
      <c r="B701" s="44"/>
      <c r="C701" s="44"/>
      <c r="D701" s="44"/>
      <c r="E701" s="44"/>
      <c r="F701" s="44"/>
      <c r="G701" s="45"/>
      <c r="H701" s="15" t="s">
        <v>3520</v>
      </c>
      <c r="I701" s="33" t="s">
        <v>3521</v>
      </c>
      <c r="J701" s="416" t="s">
        <v>3521</v>
      </c>
      <c r="K701" s="33" t="s">
        <v>3522</v>
      </c>
      <c r="L701" s="13" t="s">
        <v>1456</v>
      </c>
      <c r="M701" s="13">
        <v>420</v>
      </c>
      <c r="N701" s="14"/>
    </row>
    <row r="702" ht="18.95" customHeight="1" spans="1:14">
      <c r="A702" s="44"/>
      <c r="B702" s="44"/>
      <c r="C702" s="44"/>
      <c r="D702" s="44"/>
      <c r="E702" s="44"/>
      <c r="F702" s="44"/>
      <c r="G702" s="45"/>
      <c r="H702" s="15" t="s">
        <v>1468</v>
      </c>
      <c r="I702" s="33" t="s">
        <v>3523</v>
      </c>
      <c r="J702" s="416" t="s">
        <v>3523</v>
      </c>
      <c r="K702" s="33" t="s">
        <v>1470</v>
      </c>
      <c r="L702" s="13" t="s">
        <v>1456</v>
      </c>
      <c r="M702" s="13">
        <v>177</v>
      </c>
      <c r="N702" s="14"/>
    </row>
    <row r="703" ht="18.95" customHeight="1" spans="1:14">
      <c r="A703" s="44"/>
      <c r="B703" s="44"/>
      <c r="C703" s="44"/>
      <c r="D703" s="44"/>
      <c r="E703" s="44"/>
      <c r="F703" s="44"/>
      <c r="G703" s="45"/>
      <c r="H703" s="15" t="s">
        <v>1474</v>
      </c>
      <c r="I703" s="33" t="s">
        <v>3524</v>
      </c>
      <c r="J703" s="416" t="s">
        <v>3524</v>
      </c>
      <c r="K703" s="33" t="s">
        <v>1476</v>
      </c>
      <c r="L703" s="13" t="s">
        <v>1456</v>
      </c>
      <c r="M703" s="13">
        <v>243</v>
      </c>
      <c r="N703" s="14"/>
    </row>
    <row r="704" ht="18.95" customHeight="1" spans="1:14">
      <c r="A704" s="44"/>
      <c r="B704" s="44"/>
      <c r="C704" s="44"/>
      <c r="D704" s="44"/>
      <c r="E704" s="44"/>
      <c r="F704" s="44"/>
      <c r="G704" s="45"/>
      <c r="H704" s="15" t="s">
        <v>1480</v>
      </c>
      <c r="I704" s="33" t="s">
        <v>3525</v>
      </c>
      <c r="J704" s="416" t="s">
        <v>3525</v>
      </c>
      <c r="K704" s="33" t="s">
        <v>1482</v>
      </c>
      <c r="L704" s="13" t="s">
        <v>1456</v>
      </c>
      <c r="M704" s="13">
        <v>0</v>
      </c>
      <c r="N704" s="14"/>
    </row>
    <row r="705" ht="18.95" customHeight="1" spans="1:14">
      <c r="A705" s="44"/>
      <c r="B705" s="44"/>
      <c r="C705" s="44"/>
      <c r="D705" s="44"/>
      <c r="E705" s="44"/>
      <c r="F705" s="44"/>
      <c r="G705" s="45"/>
      <c r="H705" s="15" t="s">
        <v>3526</v>
      </c>
      <c r="I705" s="33" t="s">
        <v>3527</v>
      </c>
      <c r="J705" s="416" t="s">
        <v>3527</v>
      </c>
      <c r="K705" s="33" t="s">
        <v>3528</v>
      </c>
      <c r="L705" s="13" t="s">
        <v>1456</v>
      </c>
      <c r="M705" s="13">
        <v>0</v>
      </c>
      <c r="N705" s="14"/>
    </row>
    <row r="706" ht="18.95" customHeight="1" spans="1:14">
      <c r="A706" s="44"/>
      <c r="B706" s="44"/>
      <c r="C706" s="44"/>
      <c r="D706" s="44"/>
      <c r="E706" s="44"/>
      <c r="F706" s="44"/>
      <c r="G706" s="45"/>
      <c r="H706" s="15" t="s">
        <v>3529</v>
      </c>
      <c r="I706" s="33" t="s">
        <v>3530</v>
      </c>
      <c r="J706" s="416" t="s">
        <v>3530</v>
      </c>
      <c r="K706" s="33" t="s">
        <v>3531</v>
      </c>
      <c r="L706" s="13" t="s">
        <v>1456</v>
      </c>
      <c r="M706" s="13">
        <v>592</v>
      </c>
      <c r="N706" s="14"/>
    </row>
    <row r="707" ht="18.95" customHeight="1" spans="1:14">
      <c r="A707" s="44"/>
      <c r="B707" s="44"/>
      <c r="C707" s="44"/>
      <c r="D707" s="44"/>
      <c r="E707" s="44"/>
      <c r="F707" s="44"/>
      <c r="G707" s="45"/>
      <c r="H707" s="15" t="s">
        <v>3532</v>
      </c>
      <c r="I707" s="33" t="s">
        <v>3533</v>
      </c>
      <c r="J707" s="416" t="s">
        <v>3533</v>
      </c>
      <c r="K707" s="33" t="s">
        <v>3534</v>
      </c>
      <c r="L707" s="13" t="s">
        <v>1456</v>
      </c>
      <c r="M707" s="13">
        <v>547</v>
      </c>
      <c r="N707" s="14"/>
    </row>
    <row r="708" ht="18.95" customHeight="1" spans="1:14">
      <c r="A708" s="44"/>
      <c r="B708" s="44"/>
      <c r="C708" s="44"/>
      <c r="D708" s="44"/>
      <c r="E708" s="44"/>
      <c r="F708" s="44"/>
      <c r="G708" s="45"/>
      <c r="H708" s="15" t="s">
        <v>3535</v>
      </c>
      <c r="I708" s="33" t="s">
        <v>3536</v>
      </c>
      <c r="J708" s="416" t="s">
        <v>3536</v>
      </c>
      <c r="K708" s="33" t="s">
        <v>3537</v>
      </c>
      <c r="L708" s="13" t="s">
        <v>1456</v>
      </c>
      <c r="M708" s="13">
        <v>5</v>
      </c>
      <c r="N708" s="14"/>
    </row>
    <row r="709" ht="18.95" customHeight="1" spans="1:14">
      <c r="A709" s="44"/>
      <c r="B709" s="44"/>
      <c r="C709" s="44"/>
      <c r="D709" s="44"/>
      <c r="E709" s="44"/>
      <c r="F709" s="44"/>
      <c r="G709" s="45"/>
      <c r="H709" s="15" t="s">
        <v>3538</v>
      </c>
      <c r="I709" s="33" t="s">
        <v>3539</v>
      </c>
      <c r="J709" s="416" t="s">
        <v>3539</v>
      </c>
      <c r="K709" s="33" t="s">
        <v>3540</v>
      </c>
      <c r="L709" s="13" t="s">
        <v>1456</v>
      </c>
      <c r="M709" s="13">
        <v>0</v>
      </c>
      <c r="N709" s="14"/>
    </row>
    <row r="710" ht="18.95" customHeight="1" spans="1:14">
      <c r="A710" s="44"/>
      <c r="B710" s="44"/>
      <c r="C710" s="44"/>
      <c r="D710" s="44"/>
      <c r="E710" s="44"/>
      <c r="F710" s="44"/>
      <c r="G710" s="45"/>
      <c r="H710" s="15" t="s">
        <v>3541</v>
      </c>
      <c r="I710" s="33" t="s">
        <v>3542</v>
      </c>
      <c r="J710" s="416" t="s">
        <v>3542</v>
      </c>
      <c r="K710" s="33" t="s">
        <v>3543</v>
      </c>
      <c r="L710" s="13" t="s">
        <v>1456</v>
      </c>
      <c r="M710" s="13">
        <v>0</v>
      </c>
      <c r="N710" s="14"/>
    </row>
    <row r="711" ht="18.95" customHeight="1" spans="1:14">
      <c r="A711" s="44"/>
      <c r="B711" s="44"/>
      <c r="C711" s="44"/>
      <c r="D711" s="44"/>
      <c r="E711" s="44"/>
      <c r="F711" s="44"/>
      <c r="G711" s="45"/>
      <c r="H711" s="15" t="s">
        <v>3544</v>
      </c>
      <c r="I711" s="33" t="s">
        <v>3545</v>
      </c>
      <c r="J711" s="416" t="s">
        <v>3545</v>
      </c>
      <c r="K711" s="33" t="s">
        <v>3546</v>
      </c>
      <c r="L711" s="13" t="s">
        <v>1456</v>
      </c>
      <c r="M711" s="13">
        <v>0</v>
      </c>
      <c r="N711" s="14"/>
    </row>
    <row r="712" ht="18.95" customHeight="1" spans="1:14">
      <c r="A712" s="44"/>
      <c r="B712" s="44"/>
      <c r="C712" s="44"/>
      <c r="D712" s="44"/>
      <c r="E712" s="44"/>
      <c r="F712" s="44"/>
      <c r="G712" s="45"/>
      <c r="H712" s="15" t="s">
        <v>3547</v>
      </c>
      <c r="I712" s="33" t="s">
        <v>3548</v>
      </c>
      <c r="J712" s="416" t="s">
        <v>3548</v>
      </c>
      <c r="K712" s="33" t="s">
        <v>3549</v>
      </c>
      <c r="L712" s="13" t="s">
        <v>1456</v>
      </c>
      <c r="M712" s="13">
        <v>0</v>
      </c>
      <c r="N712" s="14"/>
    </row>
    <row r="713" ht="18.95" customHeight="1" spans="1:14">
      <c r="A713" s="44"/>
      <c r="B713" s="44"/>
      <c r="C713" s="44"/>
      <c r="D713" s="44"/>
      <c r="E713" s="44"/>
      <c r="F713" s="44"/>
      <c r="G713" s="45"/>
      <c r="H713" s="15" t="s">
        <v>3550</v>
      </c>
      <c r="I713" s="33" t="s">
        <v>3551</v>
      </c>
      <c r="J713" s="416" t="s">
        <v>3551</v>
      </c>
      <c r="K713" s="33" t="s">
        <v>3552</v>
      </c>
      <c r="L713" s="13" t="s">
        <v>1456</v>
      </c>
      <c r="M713" s="13">
        <v>0</v>
      </c>
      <c r="N713" s="14"/>
    </row>
    <row r="714" ht="18.95" customHeight="1" spans="1:14">
      <c r="A714" s="44"/>
      <c r="B714" s="44"/>
      <c r="C714" s="44"/>
      <c r="D714" s="44"/>
      <c r="E714" s="44"/>
      <c r="F714" s="44"/>
      <c r="G714" s="45"/>
      <c r="H714" s="15" t="s">
        <v>3553</v>
      </c>
      <c r="I714" s="33" t="s">
        <v>3554</v>
      </c>
      <c r="J714" s="416" t="s">
        <v>3554</v>
      </c>
      <c r="K714" s="33" t="s">
        <v>3555</v>
      </c>
      <c r="L714" s="13" t="s">
        <v>1456</v>
      </c>
      <c r="M714" s="13">
        <v>0</v>
      </c>
      <c r="N714" s="14"/>
    </row>
    <row r="715" ht="18.95" customHeight="1" spans="1:14">
      <c r="A715" s="44"/>
      <c r="B715" s="44"/>
      <c r="C715" s="44"/>
      <c r="D715" s="44"/>
      <c r="E715" s="44"/>
      <c r="F715" s="44"/>
      <c r="G715" s="45"/>
      <c r="H715" s="15" t="s">
        <v>3556</v>
      </c>
      <c r="I715" s="33" t="s">
        <v>3557</v>
      </c>
      <c r="J715" s="416" t="s">
        <v>3557</v>
      </c>
      <c r="K715" s="33" t="s">
        <v>3558</v>
      </c>
      <c r="L715" s="13" t="s">
        <v>1456</v>
      </c>
      <c r="M715" s="13">
        <v>0</v>
      </c>
      <c r="N715" s="14"/>
    </row>
    <row r="716" ht="18.95" customHeight="1" spans="1:14">
      <c r="A716" s="44"/>
      <c r="B716" s="44"/>
      <c r="C716" s="44"/>
      <c r="D716" s="44"/>
      <c r="E716" s="44"/>
      <c r="F716" s="44"/>
      <c r="G716" s="45"/>
      <c r="H716" s="15" t="s">
        <v>3559</v>
      </c>
      <c r="I716" s="33" t="s">
        <v>3560</v>
      </c>
      <c r="J716" s="416" t="s">
        <v>3560</v>
      </c>
      <c r="K716" s="33" t="s">
        <v>3561</v>
      </c>
      <c r="L716" s="13" t="s">
        <v>1456</v>
      </c>
      <c r="M716" s="13">
        <v>0</v>
      </c>
      <c r="N716" s="14"/>
    </row>
    <row r="717" ht="18.95" customHeight="1" spans="1:14">
      <c r="A717" s="44"/>
      <c r="B717" s="44"/>
      <c r="C717" s="44"/>
      <c r="D717" s="44"/>
      <c r="E717" s="44"/>
      <c r="F717" s="44"/>
      <c r="G717" s="45"/>
      <c r="H717" s="15" t="s">
        <v>3562</v>
      </c>
      <c r="I717" s="33" t="s">
        <v>3563</v>
      </c>
      <c r="J717" s="416" t="s">
        <v>3563</v>
      </c>
      <c r="K717" s="33" t="s">
        <v>3564</v>
      </c>
      <c r="L717" s="13" t="s">
        <v>1456</v>
      </c>
      <c r="M717" s="13">
        <v>0</v>
      </c>
      <c r="N717" s="14"/>
    </row>
    <row r="718" ht="18.95" customHeight="1" spans="1:14">
      <c r="A718" s="44"/>
      <c r="B718" s="44"/>
      <c r="C718" s="44"/>
      <c r="D718" s="44"/>
      <c r="E718" s="44"/>
      <c r="F718" s="44"/>
      <c r="G718" s="45"/>
      <c r="H718" s="15" t="s">
        <v>3565</v>
      </c>
      <c r="I718" s="33" t="s">
        <v>3566</v>
      </c>
      <c r="J718" s="416" t="s">
        <v>3566</v>
      </c>
      <c r="K718" s="33" t="s">
        <v>3567</v>
      </c>
      <c r="L718" s="13" t="s">
        <v>1456</v>
      </c>
      <c r="M718" s="13">
        <v>40</v>
      </c>
      <c r="N718" s="14"/>
    </row>
    <row r="719" ht="18.95" customHeight="1" spans="1:14">
      <c r="A719" s="44"/>
      <c r="B719" s="44"/>
      <c r="C719" s="44"/>
      <c r="D719" s="44"/>
      <c r="E719" s="44"/>
      <c r="F719" s="44"/>
      <c r="G719" s="45"/>
      <c r="H719" s="15" t="s">
        <v>3568</v>
      </c>
      <c r="I719" s="33" t="s">
        <v>3569</v>
      </c>
      <c r="J719" s="416" t="s">
        <v>3569</v>
      </c>
      <c r="K719" s="33" t="s">
        <v>3570</v>
      </c>
      <c r="L719" s="13" t="s">
        <v>1456</v>
      </c>
      <c r="M719" s="13">
        <v>2050</v>
      </c>
      <c r="N719" s="14"/>
    </row>
    <row r="720" ht="18.95" customHeight="1" spans="1:14">
      <c r="A720" s="44"/>
      <c r="B720" s="44"/>
      <c r="C720" s="44"/>
      <c r="D720" s="44"/>
      <c r="E720" s="44"/>
      <c r="F720" s="44"/>
      <c r="G720" s="45"/>
      <c r="H720" s="15" t="s">
        <v>3571</v>
      </c>
      <c r="I720" s="33" t="s">
        <v>3572</v>
      </c>
      <c r="J720" s="416" t="s">
        <v>3572</v>
      </c>
      <c r="K720" s="33" t="s">
        <v>3573</v>
      </c>
      <c r="L720" s="13" t="s">
        <v>1456</v>
      </c>
      <c r="M720" s="13">
        <v>0</v>
      </c>
      <c r="N720" s="14"/>
    </row>
    <row r="721" ht="18.95" customHeight="1" spans="1:14">
      <c r="A721" s="44"/>
      <c r="B721" s="44"/>
      <c r="C721" s="44"/>
      <c r="D721" s="44"/>
      <c r="E721" s="44"/>
      <c r="F721" s="44"/>
      <c r="G721" s="45"/>
      <c r="H721" s="15" t="s">
        <v>3574</v>
      </c>
      <c r="I721" s="33" t="s">
        <v>3575</v>
      </c>
      <c r="J721" s="416" t="s">
        <v>3575</v>
      </c>
      <c r="K721" s="33" t="s">
        <v>3576</v>
      </c>
      <c r="L721" s="13" t="s">
        <v>1456</v>
      </c>
      <c r="M721" s="13">
        <v>1357</v>
      </c>
      <c r="N721" s="14"/>
    </row>
    <row r="722" ht="18.95" customHeight="1" spans="1:14">
      <c r="A722" s="44"/>
      <c r="B722" s="44"/>
      <c r="C722" s="44"/>
      <c r="D722" s="44"/>
      <c r="E722" s="44"/>
      <c r="F722" s="44"/>
      <c r="G722" s="45"/>
      <c r="H722" s="15" t="s">
        <v>3577</v>
      </c>
      <c r="I722" s="33" t="s">
        <v>3578</v>
      </c>
      <c r="J722" s="416" t="s">
        <v>3578</v>
      </c>
      <c r="K722" s="33" t="s">
        <v>3579</v>
      </c>
      <c r="L722" s="13" t="s">
        <v>1456</v>
      </c>
      <c r="M722" s="13">
        <v>693</v>
      </c>
      <c r="N722" s="14"/>
    </row>
    <row r="723" ht="18.95" customHeight="1" spans="1:14">
      <c r="A723" s="44"/>
      <c r="B723" s="44"/>
      <c r="C723" s="44"/>
      <c r="D723" s="44"/>
      <c r="E723" s="44"/>
      <c r="F723" s="44"/>
      <c r="G723" s="45"/>
      <c r="H723" s="15" t="s">
        <v>3580</v>
      </c>
      <c r="I723" s="33" t="s">
        <v>3581</v>
      </c>
      <c r="J723" s="416" t="s">
        <v>3581</v>
      </c>
      <c r="K723" s="33" t="s">
        <v>3582</v>
      </c>
      <c r="L723" s="13" t="s">
        <v>1456</v>
      </c>
      <c r="M723" s="13">
        <v>1763</v>
      </c>
      <c r="N723" s="14"/>
    </row>
    <row r="724" ht="18.95" customHeight="1" spans="1:14">
      <c r="A724" s="44"/>
      <c r="B724" s="44"/>
      <c r="C724" s="44"/>
      <c r="D724" s="44"/>
      <c r="E724" s="44"/>
      <c r="F724" s="44"/>
      <c r="G724" s="45"/>
      <c r="H724" s="15" t="s">
        <v>3583</v>
      </c>
      <c r="I724" s="33" t="s">
        <v>3584</v>
      </c>
      <c r="J724" s="416" t="s">
        <v>3584</v>
      </c>
      <c r="K724" s="33" t="s">
        <v>3585</v>
      </c>
      <c r="L724" s="13" t="s">
        <v>1456</v>
      </c>
      <c r="M724" s="13">
        <v>200</v>
      </c>
      <c r="N724" s="14"/>
    </row>
    <row r="725" ht="18.95" customHeight="1" spans="1:14">
      <c r="A725" s="44"/>
      <c r="B725" s="44"/>
      <c r="C725" s="44"/>
      <c r="D725" s="44"/>
      <c r="E725" s="44"/>
      <c r="F725" s="44"/>
      <c r="G725" s="45"/>
      <c r="H725" s="15" t="s">
        <v>3586</v>
      </c>
      <c r="I725" s="33" t="s">
        <v>3587</v>
      </c>
      <c r="J725" s="416" t="s">
        <v>3587</v>
      </c>
      <c r="K725" s="33" t="s">
        <v>3588</v>
      </c>
      <c r="L725" s="13" t="s">
        <v>1456</v>
      </c>
      <c r="M725" s="13">
        <v>47</v>
      </c>
      <c r="N725" s="14"/>
    </row>
    <row r="726" ht="18.95" customHeight="1" spans="1:14">
      <c r="A726" s="44"/>
      <c r="B726" s="44"/>
      <c r="C726" s="44"/>
      <c r="D726" s="44"/>
      <c r="E726" s="44"/>
      <c r="F726" s="44"/>
      <c r="G726" s="45"/>
      <c r="H726" s="15" t="s">
        <v>3589</v>
      </c>
      <c r="I726" s="33" t="s">
        <v>3590</v>
      </c>
      <c r="J726" s="416" t="s">
        <v>3590</v>
      </c>
      <c r="K726" s="33" t="s">
        <v>3591</v>
      </c>
      <c r="L726" s="13" t="s">
        <v>1456</v>
      </c>
      <c r="M726" s="13">
        <v>178</v>
      </c>
      <c r="N726" s="14"/>
    </row>
    <row r="727" ht="18.95" customHeight="1" spans="1:14">
      <c r="A727" s="44"/>
      <c r="B727" s="44"/>
      <c r="C727" s="44"/>
      <c r="D727" s="44"/>
      <c r="E727" s="44"/>
      <c r="F727" s="44"/>
      <c r="G727" s="45"/>
      <c r="H727" s="15" t="s">
        <v>3592</v>
      </c>
      <c r="I727" s="33" t="s">
        <v>3593</v>
      </c>
      <c r="J727" s="416" t="s">
        <v>3593</v>
      </c>
      <c r="K727" s="33" t="s">
        <v>3594</v>
      </c>
      <c r="L727" s="13" t="s">
        <v>1456</v>
      </c>
      <c r="M727" s="13">
        <v>0</v>
      </c>
      <c r="N727" s="14"/>
    </row>
    <row r="728" ht="18.95" customHeight="1" spans="1:14">
      <c r="A728" s="44"/>
      <c r="B728" s="44"/>
      <c r="C728" s="44"/>
      <c r="D728" s="44"/>
      <c r="E728" s="44"/>
      <c r="F728" s="44"/>
      <c r="G728" s="45"/>
      <c r="H728" s="15" t="s">
        <v>3595</v>
      </c>
      <c r="I728" s="33" t="s">
        <v>3596</v>
      </c>
      <c r="J728" s="416" t="s">
        <v>3596</v>
      </c>
      <c r="K728" s="33" t="s">
        <v>3597</v>
      </c>
      <c r="L728" s="13" t="s">
        <v>1456</v>
      </c>
      <c r="M728" s="13">
        <v>0</v>
      </c>
      <c r="N728" s="14"/>
    </row>
    <row r="729" ht="18.95" customHeight="1" spans="1:14">
      <c r="A729" s="44"/>
      <c r="B729" s="44"/>
      <c r="C729" s="44"/>
      <c r="D729" s="44"/>
      <c r="E729" s="44"/>
      <c r="F729" s="44"/>
      <c r="G729" s="45"/>
      <c r="H729" s="15" t="s">
        <v>3598</v>
      </c>
      <c r="I729" s="33" t="s">
        <v>3599</v>
      </c>
      <c r="J729" s="416" t="s">
        <v>3599</v>
      </c>
      <c r="K729" s="33" t="s">
        <v>3600</v>
      </c>
      <c r="L729" s="13" t="s">
        <v>1456</v>
      </c>
      <c r="M729" s="13">
        <v>0</v>
      </c>
      <c r="N729" s="14"/>
    </row>
    <row r="730" ht="18.95" customHeight="1" spans="1:14">
      <c r="A730" s="44"/>
      <c r="B730" s="44"/>
      <c r="C730" s="44"/>
      <c r="D730" s="44"/>
      <c r="E730" s="44"/>
      <c r="F730" s="44"/>
      <c r="G730" s="45"/>
      <c r="H730" s="15" t="s">
        <v>3601</v>
      </c>
      <c r="I730" s="33" t="s">
        <v>3602</v>
      </c>
      <c r="J730" s="416" t="s">
        <v>3602</v>
      </c>
      <c r="K730" s="33" t="s">
        <v>3603</v>
      </c>
      <c r="L730" s="13" t="s">
        <v>1456</v>
      </c>
      <c r="M730" s="13">
        <v>0</v>
      </c>
      <c r="N730" s="14"/>
    </row>
    <row r="731" ht="18.95" customHeight="1" spans="1:14">
      <c r="A731" s="44"/>
      <c r="B731" s="44"/>
      <c r="C731" s="44"/>
      <c r="D731" s="44"/>
      <c r="E731" s="44"/>
      <c r="F731" s="44"/>
      <c r="G731" s="45"/>
      <c r="H731" s="15" t="s">
        <v>3604</v>
      </c>
      <c r="I731" s="33" t="s">
        <v>3605</v>
      </c>
      <c r="J731" s="416" t="s">
        <v>3605</v>
      </c>
      <c r="K731" s="33" t="s">
        <v>3606</v>
      </c>
      <c r="L731" s="13" t="s">
        <v>1456</v>
      </c>
      <c r="M731" s="13">
        <v>964</v>
      </c>
      <c r="N731" s="14"/>
    </row>
    <row r="732" ht="18.95" customHeight="1" spans="1:14">
      <c r="A732" s="44"/>
      <c r="B732" s="44"/>
      <c r="C732" s="44"/>
      <c r="D732" s="44"/>
      <c r="E732" s="44"/>
      <c r="F732" s="44"/>
      <c r="G732" s="45"/>
      <c r="H732" s="15" t="s">
        <v>3607</v>
      </c>
      <c r="I732" s="33" t="s">
        <v>3608</v>
      </c>
      <c r="J732" s="416" t="s">
        <v>3608</v>
      </c>
      <c r="K732" s="33" t="s">
        <v>3609</v>
      </c>
      <c r="L732" s="13" t="s">
        <v>1456</v>
      </c>
      <c r="M732" s="13">
        <v>374</v>
      </c>
      <c r="N732" s="14"/>
    </row>
    <row r="733" ht="18.95" customHeight="1" spans="1:14">
      <c r="A733" s="44"/>
      <c r="B733" s="44"/>
      <c r="C733" s="44"/>
      <c r="D733" s="44"/>
      <c r="E733" s="44"/>
      <c r="F733" s="44"/>
      <c r="G733" s="45"/>
      <c r="H733" s="15" t="s">
        <v>3610</v>
      </c>
      <c r="I733" s="33" t="s">
        <v>3611</v>
      </c>
      <c r="J733" s="416" t="s">
        <v>3611</v>
      </c>
      <c r="K733" s="33" t="s">
        <v>3612</v>
      </c>
      <c r="L733" s="13" t="s">
        <v>1456</v>
      </c>
      <c r="M733" s="13">
        <v>0</v>
      </c>
      <c r="N733" s="14"/>
    </row>
    <row r="734" ht="18.95" customHeight="1" spans="1:14">
      <c r="A734" s="44"/>
      <c r="B734" s="44"/>
      <c r="C734" s="44"/>
      <c r="D734" s="44"/>
      <c r="E734" s="44"/>
      <c r="F734" s="44"/>
      <c r="G734" s="45"/>
      <c r="H734" s="15" t="s">
        <v>3613</v>
      </c>
      <c r="I734" s="33" t="s">
        <v>3614</v>
      </c>
      <c r="J734" s="416" t="s">
        <v>3614</v>
      </c>
      <c r="K734" s="33" t="s">
        <v>3615</v>
      </c>
      <c r="L734" s="13" t="s">
        <v>1456</v>
      </c>
      <c r="M734" s="13">
        <v>0</v>
      </c>
      <c r="N734" s="14"/>
    </row>
    <row r="735" ht="18.95" customHeight="1" spans="1:14">
      <c r="A735" s="44"/>
      <c r="B735" s="44"/>
      <c r="C735" s="44"/>
      <c r="D735" s="44"/>
      <c r="E735" s="44"/>
      <c r="F735" s="44"/>
      <c r="G735" s="45"/>
      <c r="H735" s="15" t="s">
        <v>3616</v>
      </c>
      <c r="I735" s="33" t="s">
        <v>3617</v>
      </c>
      <c r="J735" s="416" t="s">
        <v>3617</v>
      </c>
      <c r="K735" s="33" t="s">
        <v>3618</v>
      </c>
      <c r="L735" s="13" t="s">
        <v>1456</v>
      </c>
      <c r="M735" s="13">
        <v>12647</v>
      </c>
      <c r="N735" s="14"/>
    </row>
    <row r="736" ht="18.95" customHeight="1" spans="1:14">
      <c r="A736" s="44"/>
      <c r="B736" s="44"/>
      <c r="C736" s="44"/>
      <c r="D736" s="44"/>
      <c r="E736" s="44"/>
      <c r="F736" s="44"/>
      <c r="G736" s="45"/>
      <c r="H736" s="15" t="s">
        <v>3619</v>
      </c>
      <c r="I736" s="33" t="s">
        <v>3620</v>
      </c>
      <c r="J736" s="416" t="s">
        <v>3620</v>
      </c>
      <c r="K736" s="33" t="s">
        <v>3621</v>
      </c>
      <c r="L736" s="13" t="s">
        <v>1456</v>
      </c>
      <c r="M736" s="13">
        <v>579</v>
      </c>
      <c r="N736" s="14"/>
    </row>
    <row r="737" ht="18.95" customHeight="1" spans="1:14">
      <c r="A737" s="44"/>
      <c r="B737" s="44"/>
      <c r="C737" s="44"/>
      <c r="D737" s="44"/>
      <c r="E737" s="44"/>
      <c r="F737" s="44"/>
      <c r="G737" s="45"/>
      <c r="H737" s="15" t="s">
        <v>3622</v>
      </c>
      <c r="I737" s="33" t="s">
        <v>3623</v>
      </c>
      <c r="J737" s="416" t="s">
        <v>3623</v>
      </c>
      <c r="K737" s="33" t="s">
        <v>3624</v>
      </c>
      <c r="L737" s="13" t="s">
        <v>1456</v>
      </c>
      <c r="M737" s="13">
        <v>1670</v>
      </c>
      <c r="N737" s="14"/>
    </row>
    <row r="738" ht="18.95" customHeight="1" spans="1:14">
      <c r="A738" s="44"/>
      <c r="B738" s="44"/>
      <c r="C738" s="44"/>
      <c r="D738" s="44"/>
      <c r="E738" s="44"/>
      <c r="F738" s="44"/>
      <c r="G738" s="45"/>
      <c r="H738" s="15" t="s">
        <v>3625</v>
      </c>
      <c r="I738" s="33" t="s">
        <v>3626</v>
      </c>
      <c r="J738" s="416" t="s">
        <v>3626</v>
      </c>
      <c r="K738" s="33" t="s">
        <v>3627</v>
      </c>
      <c r="L738" s="13" t="s">
        <v>1456</v>
      </c>
      <c r="M738" s="13">
        <v>1168</v>
      </c>
      <c r="N738" s="14"/>
    </row>
    <row r="739" ht="18.95" customHeight="1" spans="1:14">
      <c r="A739" s="44"/>
      <c r="B739" s="44"/>
      <c r="C739" s="44"/>
      <c r="D739" s="44"/>
      <c r="E739" s="44"/>
      <c r="F739" s="44"/>
      <c r="G739" s="45"/>
      <c r="H739" s="15" t="s">
        <v>3628</v>
      </c>
      <c r="I739" s="33" t="s">
        <v>3629</v>
      </c>
      <c r="J739" s="416" t="s">
        <v>3629</v>
      </c>
      <c r="K739" s="33" t="s">
        <v>3630</v>
      </c>
      <c r="L739" s="13" t="s">
        <v>1456</v>
      </c>
      <c r="M739" s="13">
        <v>63</v>
      </c>
      <c r="N739" s="14"/>
    </row>
    <row r="740" ht="18.95" customHeight="1" spans="1:14">
      <c r="A740" s="44"/>
      <c r="B740" s="44"/>
      <c r="C740" s="44"/>
      <c r="D740" s="44"/>
      <c r="E740" s="44"/>
      <c r="F740" s="44"/>
      <c r="G740" s="45"/>
      <c r="H740" s="15" t="s">
        <v>3631</v>
      </c>
      <c r="I740" s="33" t="s">
        <v>3632</v>
      </c>
      <c r="J740" s="416" t="s">
        <v>3632</v>
      </c>
      <c r="K740" s="33" t="s">
        <v>3633</v>
      </c>
      <c r="L740" s="13" t="s">
        <v>1456</v>
      </c>
      <c r="M740" s="13">
        <v>8016</v>
      </c>
      <c r="N740" s="14"/>
    </row>
    <row r="741" ht="18.95" customHeight="1" spans="1:14">
      <c r="A741" s="44"/>
      <c r="B741" s="44"/>
      <c r="C741" s="44"/>
      <c r="D741" s="44"/>
      <c r="E741" s="44"/>
      <c r="F741" s="44"/>
      <c r="G741" s="45"/>
      <c r="H741" s="15" t="s">
        <v>3634</v>
      </c>
      <c r="I741" s="33" t="s">
        <v>3635</v>
      </c>
      <c r="J741" s="416" t="s">
        <v>3635</v>
      </c>
      <c r="K741" s="33" t="s">
        <v>3636</v>
      </c>
      <c r="L741" s="13" t="s">
        <v>1456</v>
      </c>
      <c r="M741" s="13">
        <v>521</v>
      </c>
      <c r="N741" s="14"/>
    </row>
    <row r="742" ht="18.95" customHeight="1" spans="1:14">
      <c r="A742" s="44"/>
      <c r="B742" s="44"/>
      <c r="C742" s="44"/>
      <c r="D742" s="44"/>
      <c r="E742" s="44"/>
      <c r="F742" s="44"/>
      <c r="G742" s="45"/>
      <c r="H742" s="15" t="s">
        <v>3637</v>
      </c>
      <c r="I742" s="33" t="s">
        <v>3638</v>
      </c>
      <c r="J742" s="416" t="s">
        <v>3638</v>
      </c>
      <c r="K742" s="33" t="s">
        <v>3639</v>
      </c>
      <c r="L742" s="13" t="s">
        <v>1456</v>
      </c>
      <c r="M742" s="13">
        <v>436</v>
      </c>
      <c r="N742" s="14"/>
    </row>
    <row r="743" ht="18.95" customHeight="1" spans="1:14">
      <c r="A743" s="44"/>
      <c r="B743" s="44"/>
      <c r="C743" s="44"/>
      <c r="D743" s="44"/>
      <c r="E743" s="44"/>
      <c r="F743" s="44"/>
      <c r="G743" s="45"/>
      <c r="H743" s="15" t="s">
        <v>3640</v>
      </c>
      <c r="I743" s="33" t="s">
        <v>3641</v>
      </c>
      <c r="J743" s="416" t="s">
        <v>3641</v>
      </c>
      <c r="K743" s="33" t="s">
        <v>3642</v>
      </c>
      <c r="L743" s="13" t="s">
        <v>1456</v>
      </c>
      <c r="M743" s="13">
        <v>0</v>
      </c>
      <c r="N743" s="14"/>
    </row>
    <row r="744" ht="18.95" customHeight="1" spans="1:14">
      <c r="A744" s="44"/>
      <c r="B744" s="44"/>
      <c r="C744" s="44"/>
      <c r="D744" s="44"/>
      <c r="E744" s="44"/>
      <c r="F744" s="44"/>
      <c r="G744" s="45"/>
      <c r="H744" s="15" t="s">
        <v>3643</v>
      </c>
      <c r="I744" s="33" t="s">
        <v>3644</v>
      </c>
      <c r="J744" s="416" t="s">
        <v>3644</v>
      </c>
      <c r="K744" s="33" t="s">
        <v>3645</v>
      </c>
      <c r="L744" s="13" t="s">
        <v>1456</v>
      </c>
      <c r="M744" s="13">
        <v>194</v>
      </c>
      <c r="N744" s="14"/>
    </row>
    <row r="745" ht="18.95" customHeight="1" spans="1:14">
      <c r="A745" s="44"/>
      <c r="B745" s="44"/>
      <c r="C745" s="44"/>
      <c r="D745" s="44"/>
      <c r="E745" s="44"/>
      <c r="F745" s="44"/>
      <c r="G745" s="45"/>
      <c r="H745" s="15" t="s">
        <v>3646</v>
      </c>
      <c r="I745" s="33" t="s">
        <v>3647</v>
      </c>
      <c r="J745" s="416" t="s">
        <v>3647</v>
      </c>
      <c r="K745" s="33" t="s">
        <v>3648</v>
      </c>
      <c r="L745" s="13" t="s">
        <v>1456</v>
      </c>
      <c r="M745" s="13">
        <v>87</v>
      </c>
      <c r="N745" s="14"/>
    </row>
    <row r="746" ht="18.95" customHeight="1" spans="1:14">
      <c r="A746" s="44"/>
      <c r="B746" s="44"/>
      <c r="C746" s="44"/>
      <c r="D746" s="44"/>
      <c r="E746" s="44"/>
      <c r="F746" s="44"/>
      <c r="G746" s="45"/>
      <c r="H746" s="15" t="s">
        <v>3649</v>
      </c>
      <c r="I746" s="33" t="s">
        <v>3650</v>
      </c>
      <c r="J746" s="416" t="s">
        <v>3650</v>
      </c>
      <c r="K746" s="33" t="s">
        <v>3651</v>
      </c>
      <c r="L746" s="13" t="s">
        <v>1456</v>
      </c>
      <c r="M746" s="13">
        <v>87</v>
      </c>
      <c r="N746" s="14"/>
    </row>
    <row r="747" ht="18.95" customHeight="1" spans="1:14">
      <c r="A747" s="44"/>
      <c r="B747" s="44"/>
      <c r="C747" s="44"/>
      <c r="D747" s="44"/>
      <c r="E747" s="44"/>
      <c r="F747" s="44"/>
      <c r="G747" s="45"/>
      <c r="H747" s="15" t="s">
        <v>3652</v>
      </c>
      <c r="I747" s="416" t="s">
        <v>3653</v>
      </c>
      <c r="J747" s="416" t="s">
        <v>3653</v>
      </c>
      <c r="K747" s="52" t="s">
        <v>3654</v>
      </c>
      <c r="L747" s="13" t="s">
        <v>1456</v>
      </c>
      <c r="M747" s="13">
        <v>0</v>
      </c>
      <c r="N747" s="14"/>
    </row>
    <row r="748" ht="18.95" customHeight="1" spans="1:14">
      <c r="A748" s="44"/>
      <c r="B748" s="44"/>
      <c r="C748" s="44"/>
      <c r="D748" s="44"/>
      <c r="E748" s="44"/>
      <c r="F748" s="44"/>
      <c r="G748" s="45"/>
      <c r="H748" s="15" t="s">
        <v>3655</v>
      </c>
      <c r="I748" s="416" t="s">
        <v>3656</v>
      </c>
      <c r="J748" s="416" t="s">
        <v>3657</v>
      </c>
      <c r="K748" s="33" t="s">
        <v>3658</v>
      </c>
      <c r="L748" s="13" t="s">
        <v>1456</v>
      </c>
      <c r="M748" s="13"/>
      <c r="N748" s="14"/>
    </row>
    <row r="749" ht="18.95" customHeight="1" spans="1:14">
      <c r="A749" s="44"/>
      <c r="B749" s="44"/>
      <c r="C749" s="44"/>
      <c r="D749" s="44"/>
      <c r="E749" s="44"/>
      <c r="F749" s="44"/>
      <c r="G749" s="45"/>
      <c r="H749" s="15" t="s">
        <v>3659</v>
      </c>
      <c r="I749" s="416" t="s">
        <v>3660</v>
      </c>
      <c r="J749" s="421" t="s">
        <v>3661</v>
      </c>
      <c r="K749" s="33" t="s">
        <v>1470</v>
      </c>
      <c r="L749" s="13" t="s">
        <v>1456</v>
      </c>
      <c r="M749" s="13">
        <v>436</v>
      </c>
      <c r="N749" s="14"/>
    </row>
    <row r="750" ht="18.95" customHeight="1" spans="1:14">
      <c r="A750" s="44"/>
      <c r="B750" s="44"/>
      <c r="C750" s="44"/>
      <c r="D750" s="44"/>
      <c r="E750" s="44"/>
      <c r="F750" s="44"/>
      <c r="G750" s="45"/>
      <c r="H750" s="15"/>
      <c r="I750" s="416" t="s">
        <v>3662</v>
      </c>
      <c r="J750" s="421" t="s">
        <v>3663</v>
      </c>
      <c r="K750" s="33" t="s">
        <v>1476</v>
      </c>
      <c r="L750" s="13" t="s">
        <v>1456</v>
      </c>
      <c r="M750" s="13">
        <v>68</v>
      </c>
      <c r="N750" s="14"/>
    </row>
    <row r="751" ht="18.95" customHeight="1" spans="1:14">
      <c r="A751" s="44"/>
      <c r="B751" s="44"/>
      <c r="C751" s="44"/>
      <c r="D751" s="44"/>
      <c r="E751" s="44"/>
      <c r="F751" s="44"/>
      <c r="G751" s="45"/>
      <c r="H751" s="15"/>
      <c r="I751" s="416" t="s">
        <v>3662</v>
      </c>
      <c r="J751" s="421" t="s">
        <v>3664</v>
      </c>
      <c r="K751" s="33" t="s">
        <v>1482</v>
      </c>
      <c r="L751" s="13" t="s">
        <v>1456</v>
      </c>
      <c r="M751" s="13">
        <v>0</v>
      </c>
      <c r="N751" s="14"/>
    </row>
    <row r="752" ht="18.95" customHeight="1" spans="1:14">
      <c r="A752" s="44"/>
      <c r="B752" s="44"/>
      <c r="C752" s="44"/>
      <c r="D752" s="44"/>
      <c r="E752" s="44"/>
      <c r="F752" s="44"/>
      <c r="G752" s="45"/>
      <c r="H752" s="15"/>
      <c r="I752" s="416" t="s">
        <v>3662</v>
      </c>
      <c r="J752" s="421" t="s">
        <v>3665</v>
      </c>
      <c r="K752" s="33" t="s">
        <v>2075</v>
      </c>
      <c r="L752" s="13" t="s">
        <v>1456</v>
      </c>
      <c r="M752" s="13">
        <v>0</v>
      </c>
      <c r="N752" s="14"/>
    </row>
    <row r="753" ht="18.95" customHeight="1" spans="1:14">
      <c r="A753" s="44"/>
      <c r="B753" s="44"/>
      <c r="C753" s="44"/>
      <c r="D753" s="44"/>
      <c r="E753" s="44"/>
      <c r="F753" s="44"/>
      <c r="G753" s="45"/>
      <c r="H753" s="15"/>
      <c r="I753" s="416" t="s">
        <v>3662</v>
      </c>
      <c r="J753" s="421" t="s">
        <v>3666</v>
      </c>
      <c r="K753" s="33" t="s">
        <v>2080</v>
      </c>
      <c r="L753" s="13" t="s">
        <v>1456</v>
      </c>
      <c r="M753" s="13">
        <v>160</v>
      </c>
      <c r="N753" s="14"/>
    </row>
    <row r="754" ht="18.95" customHeight="1" spans="1:14">
      <c r="A754" s="44"/>
      <c r="B754" s="44"/>
      <c r="C754" s="44"/>
      <c r="D754" s="44"/>
      <c r="E754" s="44"/>
      <c r="F754" s="44"/>
      <c r="G754" s="45"/>
      <c r="H754" s="15"/>
      <c r="I754" s="416" t="s">
        <v>3662</v>
      </c>
      <c r="J754" s="421" t="s">
        <v>3667</v>
      </c>
      <c r="K754" s="33" t="s">
        <v>2085</v>
      </c>
      <c r="L754" s="13" t="s">
        <v>1456</v>
      </c>
      <c r="M754" s="13">
        <v>0</v>
      </c>
      <c r="N754" s="14"/>
    </row>
    <row r="755" ht="18.95" customHeight="1" spans="1:14">
      <c r="A755" s="44"/>
      <c r="B755" s="44"/>
      <c r="C755" s="44"/>
      <c r="D755" s="44"/>
      <c r="E755" s="44"/>
      <c r="F755" s="44"/>
      <c r="G755" s="45"/>
      <c r="H755" s="15"/>
      <c r="I755" s="416" t="s">
        <v>3662</v>
      </c>
      <c r="J755" s="421" t="s">
        <v>3668</v>
      </c>
      <c r="K755" s="33" t="s">
        <v>2089</v>
      </c>
      <c r="L755" s="13" t="s">
        <v>1456</v>
      </c>
      <c r="M755" s="13">
        <v>0</v>
      </c>
      <c r="N755" s="14"/>
    </row>
    <row r="756" ht="18.95" customHeight="1" spans="1:14">
      <c r="A756" s="44"/>
      <c r="B756" s="44"/>
      <c r="C756" s="44"/>
      <c r="D756" s="44"/>
      <c r="E756" s="44"/>
      <c r="F756" s="44"/>
      <c r="G756" s="45"/>
      <c r="H756" s="15"/>
      <c r="I756" s="416" t="s">
        <v>3662</v>
      </c>
      <c r="J756" s="421" t="s">
        <v>3669</v>
      </c>
      <c r="K756" s="33" t="s">
        <v>2094</v>
      </c>
      <c r="L756" s="13" t="s">
        <v>1456</v>
      </c>
      <c r="M756" s="13">
        <v>71</v>
      </c>
      <c r="N756" s="14"/>
    </row>
    <row r="757" ht="18.95" customHeight="1" spans="1:14">
      <c r="A757" s="44"/>
      <c r="B757" s="44"/>
      <c r="C757" s="44"/>
      <c r="D757" s="44"/>
      <c r="E757" s="44"/>
      <c r="F757" s="44"/>
      <c r="G757" s="45"/>
      <c r="H757" s="15"/>
      <c r="I757" s="416" t="s">
        <v>3662</v>
      </c>
      <c r="J757" s="421" t="s">
        <v>3670</v>
      </c>
      <c r="K757" s="33" t="s">
        <v>2099</v>
      </c>
      <c r="L757" s="13" t="s">
        <v>1456</v>
      </c>
      <c r="M757" s="13">
        <v>59</v>
      </c>
      <c r="N757" s="14"/>
    </row>
    <row r="758" ht="18.95" customHeight="1" spans="1:14">
      <c r="A758" s="44"/>
      <c r="B758" s="44"/>
      <c r="C758" s="44"/>
      <c r="D758" s="44"/>
      <c r="E758" s="44"/>
      <c r="F758" s="44"/>
      <c r="G758" s="45"/>
      <c r="H758" s="15"/>
      <c r="I758" s="416" t="s">
        <v>3662</v>
      </c>
      <c r="J758" s="421" t="s">
        <v>3671</v>
      </c>
      <c r="K758" s="33" t="s">
        <v>2104</v>
      </c>
      <c r="L758" s="13" t="s">
        <v>1456</v>
      </c>
      <c r="M758" s="13">
        <v>0</v>
      </c>
      <c r="N758" s="14"/>
    </row>
    <row r="759" ht="18.95" customHeight="1" spans="1:14">
      <c r="A759" s="44"/>
      <c r="B759" s="44"/>
      <c r="C759" s="44"/>
      <c r="D759" s="44"/>
      <c r="E759" s="44"/>
      <c r="F759" s="44"/>
      <c r="G759" s="45"/>
      <c r="H759" s="15"/>
      <c r="I759" s="416" t="s">
        <v>3662</v>
      </c>
      <c r="J759" s="421" t="s">
        <v>3672</v>
      </c>
      <c r="K759" s="33" t="s">
        <v>2109</v>
      </c>
      <c r="L759" s="13" t="s">
        <v>1456</v>
      </c>
      <c r="M759" s="13">
        <v>7</v>
      </c>
      <c r="N759" s="14"/>
    </row>
    <row r="760" ht="18.95" customHeight="1" spans="1:14">
      <c r="A760" s="44"/>
      <c r="B760" s="44"/>
      <c r="C760" s="44"/>
      <c r="D760" s="44"/>
      <c r="E760" s="44"/>
      <c r="F760" s="44"/>
      <c r="G760" s="45"/>
      <c r="H760" s="15"/>
      <c r="I760" s="416" t="s">
        <v>3662</v>
      </c>
      <c r="J760" s="421" t="s">
        <v>3673</v>
      </c>
      <c r="K760" s="33" t="s">
        <v>2114</v>
      </c>
      <c r="L760" s="13" t="s">
        <v>1456</v>
      </c>
      <c r="M760" s="13">
        <v>3</v>
      </c>
      <c r="N760" s="14"/>
    </row>
    <row r="761" ht="18.95" customHeight="1" spans="1:14">
      <c r="A761" s="44"/>
      <c r="B761" s="44"/>
      <c r="C761" s="44"/>
      <c r="D761" s="44"/>
      <c r="E761" s="44"/>
      <c r="F761" s="44"/>
      <c r="G761" s="45"/>
      <c r="H761" s="15"/>
      <c r="I761" s="416" t="s">
        <v>3662</v>
      </c>
      <c r="J761" s="421" t="s">
        <v>3674</v>
      </c>
      <c r="K761" s="33" t="s">
        <v>2119</v>
      </c>
      <c r="L761" s="13" t="s">
        <v>1456</v>
      </c>
      <c r="M761" s="13">
        <v>24</v>
      </c>
      <c r="N761" s="14"/>
    </row>
    <row r="762" ht="18.95" customHeight="1" spans="1:14">
      <c r="A762" s="44"/>
      <c r="B762" s="44"/>
      <c r="C762" s="44"/>
      <c r="D762" s="44"/>
      <c r="E762" s="44"/>
      <c r="F762" s="44"/>
      <c r="G762" s="45"/>
      <c r="H762" s="15"/>
      <c r="I762" s="416" t="s">
        <v>3662</v>
      </c>
      <c r="J762" s="421" t="s">
        <v>3675</v>
      </c>
      <c r="K762" s="33" t="s">
        <v>2124</v>
      </c>
      <c r="L762" s="13" t="s">
        <v>1456</v>
      </c>
      <c r="M762" s="13">
        <v>14</v>
      </c>
      <c r="N762" s="14"/>
    </row>
    <row r="763" ht="18.95" customHeight="1" spans="1:14">
      <c r="A763" s="44"/>
      <c r="B763" s="44"/>
      <c r="C763" s="44"/>
      <c r="D763" s="44"/>
      <c r="E763" s="44"/>
      <c r="F763" s="44"/>
      <c r="G763" s="45"/>
      <c r="H763" s="15" t="s">
        <v>3676</v>
      </c>
      <c r="I763" s="416" t="s">
        <v>3662</v>
      </c>
      <c r="J763" s="421" t="s">
        <v>3677</v>
      </c>
      <c r="K763" s="33" t="s">
        <v>2129</v>
      </c>
      <c r="L763" s="13" t="s">
        <v>1456</v>
      </c>
      <c r="M763" s="13">
        <v>9</v>
      </c>
      <c r="N763" s="14"/>
    </row>
    <row r="764" ht="18.95" customHeight="1" spans="1:14">
      <c r="A764" s="44"/>
      <c r="B764" s="44"/>
      <c r="C764" s="44"/>
      <c r="D764" s="44"/>
      <c r="E764" s="44"/>
      <c r="F764" s="44"/>
      <c r="G764" s="45"/>
      <c r="H764" s="15" t="s">
        <v>3678</v>
      </c>
      <c r="I764" s="416" t="s">
        <v>3679</v>
      </c>
      <c r="J764" s="416" t="s">
        <v>3680</v>
      </c>
      <c r="K764" s="33" t="s">
        <v>3681</v>
      </c>
      <c r="L764" s="13" t="s">
        <v>1456</v>
      </c>
      <c r="M764" s="13"/>
      <c r="N764" s="14"/>
    </row>
    <row r="765" ht="18.95" customHeight="1" spans="1:14">
      <c r="A765" s="44"/>
      <c r="B765" s="44"/>
      <c r="C765" s="44"/>
      <c r="D765" s="44"/>
      <c r="E765" s="44"/>
      <c r="F765" s="44"/>
      <c r="G765" s="45"/>
      <c r="H765" s="15" t="s">
        <v>3682</v>
      </c>
      <c r="I765" s="416" t="s">
        <v>3683</v>
      </c>
      <c r="J765" s="416" t="s">
        <v>3683</v>
      </c>
      <c r="K765" s="33" t="s">
        <v>3684</v>
      </c>
      <c r="L765" s="13" t="s">
        <v>1456</v>
      </c>
      <c r="M765" s="13">
        <v>177</v>
      </c>
      <c r="N765" s="14"/>
    </row>
    <row r="766" ht="18.95" customHeight="1" spans="1:14">
      <c r="A766" s="44"/>
      <c r="B766" s="44"/>
      <c r="C766" s="44"/>
      <c r="D766" s="44"/>
      <c r="E766" s="44"/>
      <c r="F766" s="44"/>
      <c r="G766" s="45"/>
      <c r="H766" s="15" t="s">
        <v>1468</v>
      </c>
      <c r="I766" s="416" t="s">
        <v>3685</v>
      </c>
      <c r="J766" s="416" t="s">
        <v>3685</v>
      </c>
      <c r="K766" s="33" t="s">
        <v>1470</v>
      </c>
      <c r="L766" s="13" t="s">
        <v>1456</v>
      </c>
      <c r="M766" s="13">
        <v>86</v>
      </c>
      <c r="N766" s="14"/>
    </row>
    <row r="767" ht="18.95" customHeight="1" spans="1:14">
      <c r="A767" s="44"/>
      <c r="B767" s="44"/>
      <c r="C767" s="44"/>
      <c r="D767" s="44"/>
      <c r="E767" s="44"/>
      <c r="F767" s="44"/>
      <c r="G767" s="45"/>
      <c r="H767" s="15" t="s">
        <v>1474</v>
      </c>
      <c r="I767" s="416" t="s">
        <v>3686</v>
      </c>
      <c r="J767" s="416" t="s">
        <v>3686</v>
      </c>
      <c r="K767" s="33" t="s">
        <v>1476</v>
      </c>
      <c r="L767" s="13" t="s">
        <v>1456</v>
      </c>
      <c r="M767" s="13">
        <v>48</v>
      </c>
      <c r="N767" s="14"/>
    </row>
    <row r="768" ht="18.95" customHeight="1" spans="1:14">
      <c r="A768" s="44"/>
      <c r="B768" s="44"/>
      <c r="C768" s="44"/>
      <c r="D768" s="44"/>
      <c r="E768" s="44"/>
      <c r="F768" s="44"/>
      <c r="G768" s="45"/>
      <c r="H768" s="15" t="s">
        <v>1480</v>
      </c>
      <c r="I768" s="416" t="s">
        <v>3687</v>
      </c>
      <c r="J768" s="416" t="s">
        <v>3687</v>
      </c>
      <c r="K768" s="33" t="s">
        <v>1482</v>
      </c>
      <c r="L768" s="13" t="s">
        <v>1456</v>
      </c>
      <c r="M768" s="13">
        <v>0</v>
      </c>
      <c r="N768" s="14"/>
    </row>
    <row r="769" ht="18.95" customHeight="1" spans="1:14">
      <c r="A769" s="44"/>
      <c r="B769" s="44"/>
      <c r="C769" s="44"/>
      <c r="D769" s="44"/>
      <c r="E769" s="44"/>
      <c r="F769" s="44"/>
      <c r="G769" s="45"/>
      <c r="H769" s="15" t="s">
        <v>3688</v>
      </c>
      <c r="I769" s="33" t="s">
        <v>3689</v>
      </c>
      <c r="J769" s="416" t="s">
        <v>3689</v>
      </c>
      <c r="K769" s="33" t="s">
        <v>3690</v>
      </c>
      <c r="L769" s="13" t="s">
        <v>1456</v>
      </c>
      <c r="M769" s="13">
        <v>0</v>
      </c>
      <c r="N769" s="14"/>
    </row>
    <row r="770" ht="18.95" customHeight="1" spans="1:14">
      <c r="A770" s="44"/>
      <c r="B770" s="44"/>
      <c r="C770" s="44"/>
      <c r="D770" s="44"/>
      <c r="E770" s="44"/>
      <c r="F770" s="44"/>
      <c r="G770" s="45"/>
      <c r="H770" s="15" t="s">
        <v>3691</v>
      </c>
      <c r="I770" s="33" t="s">
        <v>3692</v>
      </c>
      <c r="J770" s="416" t="s">
        <v>3692</v>
      </c>
      <c r="K770" s="33" t="s">
        <v>3693</v>
      </c>
      <c r="L770" s="13" t="s">
        <v>1456</v>
      </c>
      <c r="M770" s="13">
        <v>0</v>
      </c>
      <c r="N770" s="14"/>
    </row>
    <row r="771" ht="18.95" customHeight="1" spans="1:14">
      <c r="A771" s="44"/>
      <c r="B771" s="44"/>
      <c r="C771" s="44"/>
      <c r="D771" s="44"/>
      <c r="E771" s="44"/>
      <c r="F771" s="44"/>
      <c r="G771" s="45"/>
      <c r="H771" s="15" t="s">
        <v>3694</v>
      </c>
      <c r="I771" s="33" t="s">
        <v>3695</v>
      </c>
      <c r="J771" s="416" t="s">
        <v>3695</v>
      </c>
      <c r="K771" s="33" t="s">
        <v>3696</v>
      </c>
      <c r="L771" s="13" t="s">
        <v>1456</v>
      </c>
      <c r="M771" s="13">
        <v>1</v>
      </c>
      <c r="N771" s="14"/>
    </row>
    <row r="772" ht="18.95" customHeight="1" spans="1:14">
      <c r="A772" s="44"/>
      <c r="B772" s="44"/>
      <c r="C772" s="44"/>
      <c r="D772" s="44"/>
      <c r="E772" s="44"/>
      <c r="F772" s="44"/>
      <c r="G772" s="45"/>
      <c r="H772" s="15" t="s">
        <v>3697</v>
      </c>
      <c r="I772" s="33" t="s">
        <v>3698</v>
      </c>
      <c r="J772" s="416" t="s">
        <v>3698</v>
      </c>
      <c r="K772" s="33" t="s">
        <v>3699</v>
      </c>
      <c r="L772" s="13" t="s">
        <v>1456</v>
      </c>
      <c r="M772" s="13">
        <v>42</v>
      </c>
      <c r="N772" s="14"/>
    </row>
    <row r="773" ht="18.95" customHeight="1" spans="1:14">
      <c r="A773" s="44"/>
      <c r="B773" s="44"/>
      <c r="C773" s="44"/>
      <c r="D773" s="44"/>
      <c r="E773" s="44"/>
      <c r="F773" s="44"/>
      <c r="G773" s="45"/>
      <c r="H773" s="15" t="s">
        <v>1522</v>
      </c>
      <c r="I773" s="33" t="s">
        <v>3700</v>
      </c>
      <c r="J773" s="416" t="s">
        <v>3700</v>
      </c>
      <c r="K773" s="33" t="s">
        <v>1524</v>
      </c>
      <c r="L773" s="13" t="s">
        <v>1456</v>
      </c>
      <c r="M773" s="13">
        <v>0</v>
      </c>
      <c r="N773" s="14"/>
    </row>
    <row r="774" ht="18.95" customHeight="1" spans="1:14">
      <c r="A774" s="44"/>
      <c r="B774" s="44"/>
      <c r="C774" s="44"/>
      <c r="D774" s="44"/>
      <c r="E774" s="44"/>
      <c r="F774" s="44"/>
      <c r="G774" s="45"/>
      <c r="H774" s="15" t="s">
        <v>3701</v>
      </c>
      <c r="I774" s="33" t="s">
        <v>3702</v>
      </c>
      <c r="J774" s="416" t="s">
        <v>3702</v>
      </c>
      <c r="K774" s="33" t="s">
        <v>3703</v>
      </c>
      <c r="L774" s="13" t="s">
        <v>1456</v>
      </c>
      <c r="M774" s="13">
        <v>0</v>
      </c>
      <c r="N774" s="14"/>
    </row>
    <row r="775" ht="18.95" customHeight="1" spans="1:14">
      <c r="A775" s="44"/>
      <c r="B775" s="44"/>
      <c r="C775" s="44"/>
      <c r="D775" s="44"/>
      <c r="E775" s="44"/>
      <c r="F775" s="44"/>
      <c r="G775" s="45"/>
      <c r="H775" s="15" t="s">
        <v>3704</v>
      </c>
      <c r="I775" s="33" t="s">
        <v>3705</v>
      </c>
      <c r="J775" s="416" t="s">
        <v>3705</v>
      </c>
      <c r="K775" s="33" t="s">
        <v>3706</v>
      </c>
      <c r="L775" s="13" t="s">
        <v>1456</v>
      </c>
      <c r="M775" s="13">
        <v>58</v>
      </c>
      <c r="N775" s="14"/>
    </row>
    <row r="776" ht="18.95" customHeight="1" spans="1:14">
      <c r="A776" s="44"/>
      <c r="B776" s="44"/>
      <c r="C776" s="44"/>
      <c r="D776" s="44"/>
      <c r="E776" s="44"/>
      <c r="F776" s="44"/>
      <c r="G776" s="45"/>
      <c r="H776" s="15" t="s">
        <v>3707</v>
      </c>
      <c r="I776" s="416" t="s">
        <v>3708</v>
      </c>
      <c r="J776" s="416" t="s">
        <v>3709</v>
      </c>
      <c r="K776" s="33" t="s">
        <v>3706</v>
      </c>
      <c r="L776" s="13" t="s">
        <v>1456</v>
      </c>
      <c r="M776" s="13">
        <v>58</v>
      </c>
      <c r="N776" s="14"/>
    </row>
    <row r="777" ht="18.95" customHeight="1" spans="1:14">
      <c r="A777" s="44"/>
      <c r="B777" s="44"/>
      <c r="C777" s="44"/>
      <c r="D777" s="44"/>
      <c r="E777" s="44"/>
      <c r="F777" s="44"/>
      <c r="G777" s="45"/>
      <c r="H777" s="15" t="s">
        <v>3710</v>
      </c>
      <c r="I777" s="33" t="s">
        <v>963</v>
      </c>
      <c r="J777" s="416" t="s">
        <v>963</v>
      </c>
      <c r="K777" s="33" t="s">
        <v>1782</v>
      </c>
      <c r="L777" s="13" t="s">
        <v>1456</v>
      </c>
      <c r="M777" s="13">
        <v>4011</v>
      </c>
      <c r="N777" s="14"/>
    </row>
    <row r="778" ht="18.95" customHeight="1" spans="1:14">
      <c r="A778" s="44"/>
      <c r="B778" s="44"/>
      <c r="C778" s="44"/>
      <c r="D778" s="44"/>
      <c r="E778" s="44"/>
      <c r="F778" s="44"/>
      <c r="G778" s="45"/>
      <c r="H778" s="15" t="s">
        <v>3711</v>
      </c>
      <c r="I778" s="33" t="s">
        <v>3712</v>
      </c>
      <c r="J778" s="416" t="s">
        <v>3712</v>
      </c>
      <c r="K778" s="33" t="s">
        <v>3713</v>
      </c>
      <c r="L778" s="13" t="s">
        <v>1456</v>
      </c>
      <c r="M778" s="13">
        <v>136</v>
      </c>
      <c r="N778" s="14"/>
    </row>
    <row r="779" ht="18.95" customHeight="1" spans="1:14">
      <c r="A779" s="44"/>
      <c r="B779" s="44"/>
      <c r="C779" s="44"/>
      <c r="D779" s="44"/>
      <c r="E779" s="44"/>
      <c r="F779" s="44"/>
      <c r="G779" s="45"/>
      <c r="H779" s="15" t="s">
        <v>1468</v>
      </c>
      <c r="I779" s="33" t="s">
        <v>3714</v>
      </c>
      <c r="J779" s="416" t="s">
        <v>3714</v>
      </c>
      <c r="K779" s="52" t="s">
        <v>1470</v>
      </c>
      <c r="L779" s="13" t="s">
        <v>1456</v>
      </c>
      <c r="M779" s="13">
        <v>125</v>
      </c>
      <c r="N779" s="14"/>
    </row>
    <row r="780" ht="18.95" customHeight="1" spans="1:14">
      <c r="A780" s="44"/>
      <c r="B780" s="44"/>
      <c r="C780" s="44"/>
      <c r="D780" s="44"/>
      <c r="E780" s="44"/>
      <c r="F780" s="44"/>
      <c r="G780" s="45"/>
      <c r="H780" s="15" t="s">
        <v>1474</v>
      </c>
      <c r="I780" s="33" t="s">
        <v>3715</v>
      </c>
      <c r="J780" s="416" t="s">
        <v>3715</v>
      </c>
      <c r="K780" s="33" t="s">
        <v>1476</v>
      </c>
      <c r="L780" s="13" t="s">
        <v>1456</v>
      </c>
      <c r="M780" s="13">
        <v>11</v>
      </c>
      <c r="N780" s="14"/>
    </row>
    <row r="781" ht="18.95" customHeight="1" spans="1:14">
      <c r="A781" s="44"/>
      <c r="B781" s="44"/>
      <c r="C781" s="44"/>
      <c r="D781" s="44"/>
      <c r="E781" s="44"/>
      <c r="F781" s="44"/>
      <c r="G781" s="45"/>
      <c r="H781" s="15" t="s">
        <v>1480</v>
      </c>
      <c r="I781" s="33" t="s">
        <v>3716</v>
      </c>
      <c r="J781" s="416" t="s">
        <v>3716</v>
      </c>
      <c r="K781" s="33" t="s">
        <v>1482</v>
      </c>
      <c r="L781" s="13" t="s">
        <v>1456</v>
      </c>
      <c r="M781" s="13">
        <v>0</v>
      </c>
      <c r="N781" s="14"/>
    </row>
    <row r="782" ht="18.95" customHeight="1" spans="1:14">
      <c r="A782" s="44"/>
      <c r="B782" s="44"/>
      <c r="C782" s="44"/>
      <c r="D782" s="44"/>
      <c r="E782" s="44"/>
      <c r="F782" s="44"/>
      <c r="G782" s="45"/>
      <c r="H782" s="15" t="s">
        <v>3717</v>
      </c>
      <c r="I782" s="33" t="s">
        <v>3718</v>
      </c>
      <c r="J782" s="416" t="s">
        <v>3718</v>
      </c>
      <c r="K782" s="33" t="s">
        <v>3719</v>
      </c>
      <c r="L782" s="13" t="s">
        <v>1456</v>
      </c>
      <c r="M782" s="13">
        <v>0</v>
      </c>
      <c r="N782" s="14"/>
    </row>
    <row r="783" ht="18.95" customHeight="1" spans="1:14">
      <c r="A783" s="44"/>
      <c r="B783" s="44"/>
      <c r="C783" s="44"/>
      <c r="D783" s="44"/>
      <c r="E783" s="44"/>
      <c r="F783" s="44"/>
      <c r="G783" s="45"/>
      <c r="H783" s="15" t="s">
        <v>3720</v>
      </c>
      <c r="I783" s="33" t="s">
        <v>3721</v>
      </c>
      <c r="J783" s="416" t="s">
        <v>3721</v>
      </c>
      <c r="K783" s="33" t="s">
        <v>3722</v>
      </c>
      <c r="L783" s="13" t="s">
        <v>1456</v>
      </c>
      <c r="M783" s="13">
        <v>0</v>
      </c>
      <c r="N783" s="14"/>
    </row>
    <row r="784" ht="18.95" customHeight="1" spans="1:14">
      <c r="A784" s="44"/>
      <c r="B784" s="44"/>
      <c r="C784" s="44"/>
      <c r="D784" s="44"/>
      <c r="E784" s="44"/>
      <c r="F784" s="44"/>
      <c r="G784" s="45"/>
      <c r="H784" s="15" t="s">
        <v>3723</v>
      </c>
      <c r="I784" s="33" t="s">
        <v>3724</v>
      </c>
      <c r="J784" s="416" t="s">
        <v>3724</v>
      </c>
      <c r="K784" s="33" t="s">
        <v>3725</v>
      </c>
      <c r="L784" s="13" t="s">
        <v>1456</v>
      </c>
      <c r="M784" s="13">
        <v>0</v>
      </c>
      <c r="N784" s="14"/>
    </row>
    <row r="785" ht="18.95" customHeight="1" spans="1:14">
      <c r="A785" s="44"/>
      <c r="B785" s="44"/>
      <c r="C785" s="44"/>
      <c r="D785" s="44"/>
      <c r="E785" s="44"/>
      <c r="F785" s="44"/>
      <c r="G785" s="45"/>
      <c r="H785" s="15" t="s">
        <v>3726</v>
      </c>
      <c r="I785" s="33" t="s">
        <v>3727</v>
      </c>
      <c r="J785" s="416" t="s">
        <v>3727</v>
      </c>
      <c r="K785" s="33" t="s">
        <v>3728</v>
      </c>
      <c r="L785" s="13" t="s">
        <v>1456</v>
      </c>
      <c r="M785" s="13">
        <v>0</v>
      </c>
      <c r="N785" s="14"/>
    </row>
    <row r="786" ht="18.95" customHeight="1" spans="1:14">
      <c r="A786" s="44"/>
      <c r="B786" s="44"/>
      <c r="C786" s="44"/>
      <c r="D786" s="44"/>
      <c r="E786" s="44"/>
      <c r="F786" s="44"/>
      <c r="G786" s="45"/>
      <c r="H786" s="15" t="s">
        <v>3729</v>
      </c>
      <c r="I786" s="33" t="s">
        <v>3730</v>
      </c>
      <c r="J786" s="416" t="s">
        <v>3730</v>
      </c>
      <c r="K786" s="33" t="s">
        <v>3731</v>
      </c>
      <c r="L786" s="13" t="s">
        <v>1456</v>
      </c>
      <c r="M786" s="13">
        <v>0</v>
      </c>
      <c r="N786" s="14"/>
    </row>
    <row r="787" ht="18.95" customHeight="1" spans="1:14">
      <c r="A787" s="44"/>
      <c r="B787" s="44"/>
      <c r="C787" s="44"/>
      <c r="D787" s="44"/>
      <c r="E787" s="44"/>
      <c r="F787" s="44"/>
      <c r="G787" s="45"/>
      <c r="H787" s="15" t="s">
        <v>3732</v>
      </c>
      <c r="I787" s="33" t="s">
        <v>3733</v>
      </c>
      <c r="J787" s="416" t="s">
        <v>3733</v>
      </c>
      <c r="K787" s="33" t="s">
        <v>3734</v>
      </c>
      <c r="L787" s="13" t="s">
        <v>1456</v>
      </c>
      <c r="M787" s="13">
        <v>114</v>
      </c>
      <c r="N787" s="14"/>
    </row>
    <row r="788" ht="18.95" customHeight="1" spans="1:14">
      <c r="A788" s="44"/>
      <c r="B788" s="44"/>
      <c r="C788" s="44"/>
      <c r="D788" s="44"/>
      <c r="E788" s="44"/>
      <c r="F788" s="44"/>
      <c r="G788" s="45"/>
      <c r="H788" s="15" t="s">
        <v>3735</v>
      </c>
      <c r="I788" s="33" t="s">
        <v>3736</v>
      </c>
      <c r="J788" s="416" t="s">
        <v>3736</v>
      </c>
      <c r="K788" s="33" t="s">
        <v>3737</v>
      </c>
      <c r="L788" s="13" t="s">
        <v>1456</v>
      </c>
      <c r="M788" s="13">
        <v>0</v>
      </c>
      <c r="N788" s="14"/>
    </row>
    <row r="789" ht="18.95" customHeight="1" spans="1:14">
      <c r="A789" s="44"/>
      <c r="B789" s="44"/>
      <c r="C789" s="44"/>
      <c r="D789" s="44"/>
      <c r="E789" s="44"/>
      <c r="F789" s="44"/>
      <c r="G789" s="45"/>
      <c r="H789" s="15" t="s">
        <v>3738</v>
      </c>
      <c r="I789" s="33" t="s">
        <v>3739</v>
      </c>
      <c r="J789" s="416" t="s">
        <v>3739</v>
      </c>
      <c r="K789" s="33" t="s">
        <v>3740</v>
      </c>
      <c r="L789" s="13" t="s">
        <v>1456</v>
      </c>
      <c r="M789" s="13">
        <v>0</v>
      </c>
      <c r="N789" s="14"/>
    </row>
    <row r="790" ht="18.95" customHeight="1" spans="1:14">
      <c r="A790" s="44"/>
      <c r="B790" s="44"/>
      <c r="C790" s="44"/>
      <c r="D790" s="44"/>
      <c r="E790" s="44"/>
      <c r="F790" s="44"/>
      <c r="G790" s="45"/>
      <c r="H790" s="15" t="s">
        <v>3741</v>
      </c>
      <c r="I790" s="33" t="s">
        <v>3742</v>
      </c>
      <c r="J790" s="416" t="s">
        <v>3742</v>
      </c>
      <c r="K790" s="33" t="s">
        <v>3743</v>
      </c>
      <c r="L790" s="13" t="s">
        <v>1456</v>
      </c>
      <c r="M790" s="13">
        <v>114</v>
      </c>
      <c r="N790" s="14"/>
    </row>
    <row r="791" ht="18.95" customHeight="1" spans="1:14">
      <c r="A791" s="44"/>
      <c r="B791" s="44"/>
      <c r="C791" s="44"/>
      <c r="D791" s="44"/>
      <c r="E791" s="44"/>
      <c r="F791" s="44"/>
      <c r="G791" s="45"/>
      <c r="H791" s="15" t="s">
        <v>3744</v>
      </c>
      <c r="I791" s="33" t="s">
        <v>3745</v>
      </c>
      <c r="J791" s="416" t="s">
        <v>3745</v>
      </c>
      <c r="K791" s="33" t="s">
        <v>3746</v>
      </c>
      <c r="L791" s="13" t="s">
        <v>1456</v>
      </c>
      <c r="M791" s="13">
        <v>90</v>
      </c>
      <c r="N791" s="14"/>
    </row>
    <row r="792" ht="18.95" customHeight="1" spans="1:14">
      <c r="A792" s="44"/>
      <c r="B792" s="44"/>
      <c r="C792" s="44"/>
      <c r="D792" s="44"/>
      <c r="E792" s="44"/>
      <c r="F792" s="44"/>
      <c r="G792" s="45"/>
      <c r="H792" s="15" t="s">
        <v>3747</v>
      </c>
      <c r="I792" s="33" t="s">
        <v>3748</v>
      </c>
      <c r="J792" s="416" t="s">
        <v>3748</v>
      </c>
      <c r="K792" s="33" t="s">
        <v>3749</v>
      </c>
      <c r="L792" s="13" t="s">
        <v>1456</v>
      </c>
      <c r="M792" s="13">
        <v>0</v>
      </c>
      <c r="N792" s="14"/>
    </row>
    <row r="793" ht="18.95" customHeight="1" spans="1:14">
      <c r="A793" s="44"/>
      <c r="B793" s="44"/>
      <c r="C793" s="44"/>
      <c r="D793" s="44"/>
      <c r="E793" s="44"/>
      <c r="F793" s="44"/>
      <c r="G793" s="45"/>
      <c r="H793" s="15" t="s">
        <v>3750</v>
      </c>
      <c r="I793" s="33" t="s">
        <v>3751</v>
      </c>
      <c r="J793" s="416" t="s">
        <v>3751</v>
      </c>
      <c r="K793" s="33" t="s">
        <v>3752</v>
      </c>
      <c r="L793" s="13" t="s">
        <v>1456</v>
      </c>
      <c r="M793" s="13">
        <v>0</v>
      </c>
      <c r="N793" s="14"/>
    </row>
    <row r="794" ht="18.95" customHeight="1" spans="1:14">
      <c r="A794" s="44"/>
      <c r="B794" s="44"/>
      <c r="C794" s="44"/>
      <c r="D794" s="44"/>
      <c r="E794" s="44"/>
      <c r="F794" s="44"/>
      <c r="G794" s="45"/>
      <c r="H794" s="15" t="s">
        <v>3753</v>
      </c>
      <c r="I794" s="33" t="s">
        <v>3754</v>
      </c>
      <c r="J794" s="416" t="s">
        <v>3754</v>
      </c>
      <c r="K794" s="33" t="s">
        <v>3755</v>
      </c>
      <c r="L794" s="13" t="s">
        <v>1456</v>
      </c>
      <c r="M794" s="13">
        <v>0</v>
      </c>
      <c r="N794" s="14"/>
    </row>
    <row r="795" ht="18.95" customHeight="1" spans="1:14">
      <c r="A795" s="44"/>
      <c r="B795" s="44"/>
      <c r="C795" s="44"/>
      <c r="D795" s="44"/>
      <c r="E795" s="44"/>
      <c r="F795" s="44"/>
      <c r="G795" s="45"/>
      <c r="H795" s="15" t="s">
        <v>3756</v>
      </c>
      <c r="I795" s="33" t="s">
        <v>3757</v>
      </c>
      <c r="J795" s="416" t="s">
        <v>3757</v>
      </c>
      <c r="K795" s="33" t="s">
        <v>3758</v>
      </c>
      <c r="L795" s="13" t="s">
        <v>1456</v>
      </c>
      <c r="M795" s="13">
        <v>40</v>
      </c>
      <c r="N795" s="14"/>
    </row>
    <row r="796" ht="18.95" customHeight="1" spans="1:14">
      <c r="A796" s="44"/>
      <c r="B796" s="44"/>
      <c r="C796" s="44"/>
      <c r="D796" s="44"/>
      <c r="E796" s="44"/>
      <c r="F796" s="44"/>
      <c r="G796" s="45"/>
      <c r="H796" s="15" t="s">
        <v>3759</v>
      </c>
      <c r="I796" s="33" t="s">
        <v>3760</v>
      </c>
      <c r="J796" s="416" t="s">
        <v>3760</v>
      </c>
      <c r="K796" s="33" t="s">
        <v>3761</v>
      </c>
      <c r="L796" s="13" t="s">
        <v>1456</v>
      </c>
      <c r="M796" s="13">
        <v>0</v>
      </c>
      <c r="N796" s="14"/>
    </row>
    <row r="797" ht="18.95" customHeight="1" spans="1:14">
      <c r="A797" s="44"/>
      <c r="B797" s="44"/>
      <c r="C797" s="44"/>
      <c r="D797" s="44"/>
      <c r="E797" s="44"/>
      <c r="F797" s="44"/>
      <c r="G797" s="45"/>
      <c r="H797" s="15" t="s">
        <v>3762</v>
      </c>
      <c r="I797" s="33" t="s">
        <v>3763</v>
      </c>
      <c r="J797" s="416" t="s">
        <v>3763</v>
      </c>
      <c r="K797" s="33" t="s">
        <v>3764</v>
      </c>
      <c r="L797" s="13" t="s">
        <v>1456</v>
      </c>
      <c r="M797" s="13">
        <v>0</v>
      </c>
      <c r="N797" s="14"/>
    </row>
    <row r="798" ht="18.95" customHeight="1" spans="1:14">
      <c r="A798" s="44"/>
      <c r="B798" s="44"/>
      <c r="C798" s="44"/>
      <c r="D798" s="44"/>
      <c r="E798" s="44"/>
      <c r="F798" s="44"/>
      <c r="G798" s="45"/>
      <c r="H798" s="15" t="s">
        <v>3765</v>
      </c>
      <c r="I798" s="33" t="s">
        <v>3766</v>
      </c>
      <c r="J798" s="416" t="s">
        <v>3766</v>
      </c>
      <c r="K798" s="33" t="s">
        <v>3767</v>
      </c>
      <c r="L798" s="13" t="s">
        <v>1456</v>
      </c>
      <c r="M798" s="13">
        <v>50</v>
      </c>
      <c r="N798" s="14"/>
    </row>
    <row r="799" ht="18.95" customHeight="1" spans="1:14">
      <c r="A799" s="44"/>
      <c r="B799" s="44"/>
      <c r="C799" s="44"/>
      <c r="D799" s="44"/>
      <c r="E799" s="44"/>
      <c r="F799" s="44"/>
      <c r="G799" s="45"/>
      <c r="H799" s="15" t="s">
        <v>3768</v>
      </c>
      <c r="I799" s="33" t="s">
        <v>3769</v>
      </c>
      <c r="J799" s="416" t="s">
        <v>3769</v>
      </c>
      <c r="K799" s="33" t="s">
        <v>3770</v>
      </c>
      <c r="L799" s="13" t="s">
        <v>1456</v>
      </c>
      <c r="M799" s="13">
        <v>0</v>
      </c>
      <c r="N799" s="14"/>
    </row>
    <row r="800" ht="18.95" customHeight="1" spans="1:14">
      <c r="A800" s="44"/>
      <c r="B800" s="44"/>
      <c r="C800" s="44"/>
      <c r="D800" s="44"/>
      <c r="E800" s="44"/>
      <c r="F800" s="44"/>
      <c r="G800" s="45"/>
      <c r="H800" s="15" t="s">
        <v>3771</v>
      </c>
      <c r="I800" s="33" t="s">
        <v>3772</v>
      </c>
      <c r="J800" s="416" t="s">
        <v>3772</v>
      </c>
      <c r="K800" s="33" t="s">
        <v>3773</v>
      </c>
      <c r="L800" s="13" t="s">
        <v>1456</v>
      </c>
      <c r="M800" s="13">
        <v>2242</v>
      </c>
      <c r="N800" s="14"/>
    </row>
    <row r="801" ht="18.95" customHeight="1" spans="1:14">
      <c r="A801" s="44"/>
      <c r="B801" s="44"/>
      <c r="C801" s="44"/>
      <c r="D801" s="44"/>
      <c r="E801" s="44"/>
      <c r="F801" s="44"/>
      <c r="G801" s="45"/>
      <c r="H801" s="15" t="s">
        <v>3774</v>
      </c>
      <c r="I801" s="416" t="s">
        <v>3775</v>
      </c>
      <c r="J801" s="416" t="s">
        <v>3775</v>
      </c>
      <c r="K801" s="33" t="s">
        <v>3776</v>
      </c>
      <c r="L801" s="13" t="s">
        <v>1456</v>
      </c>
      <c r="M801" s="13">
        <v>2064</v>
      </c>
      <c r="N801" s="14"/>
    </row>
    <row r="802" ht="18.95" customHeight="1" spans="1:14">
      <c r="A802" s="44"/>
      <c r="B802" s="44"/>
      <c r="C802" s="44"/>
      <c r="D802" s="44"/>
      <c r="E802" s="44"/>
      <c r="F802" s="44"/>
      <c r="G802" s="45"/>
      <c r="H802" s="15" t="s">
        <v>3777</v>
      </c>
      <c r="I802" s="33" t="s">
        <v>3778</v>
      </c>
      <c r="J802" s="416" t="s">
        <v>3778</v>
      </c>
      <c r="K802" s="33" t="s">
        <v>3779</v>
      </c>
      <c r="L802" s="13" t="s">
        <v>1456</v>
      </c>
      <c r="M802" s="13">
        <v>178</v>
      </c>
      <c r="N802" s="14"/>
    </row>
    <row r="803" ht="18.95" customHeight="1" spans="1:14">
      <c r="A803" s="44"/>
      <c r="B803" s="44"/>
      <c r="C803" s="44"/>
      <c r="D803" s="44"/>
      <c r="E803" s="44"/>
      <c r="F803" s="44"/>
      <c r="G803" s="45"/>
      <c r="H803" s="15" t="s">
        <v>3780</v>
      </c>
      <c r="I803" s="33" t="s">
        <v>3781</v>
      </c>
      <c r="J803" s="416" t="s">
        <v>3781</v>
      </c>
      <c r="K803" s="33" t="s">
        <v>3782</v>
      </c>
      <c r="L803" s="13" t="s">
        <v>1456</v>
      </c>
      <c r="M803" s="13">
        <v>0</v>
      </c>
      <c r="N803" s="14"/>
    </row>
    <row r="804" ht="18.95" customHeight="1" spans="1:14">
      <c r="A804" s="44"/>
      <c r="B804" s="44"/>
      <c r="C804" s="44"/>
      <c r="D804" s="44"/>
      <c r="E804" s="44"/>
      <c r="F804" s="44"/>
      <c r="G804" s="45"/>
      <c r="H804" s="15" t="s">
        <v>3783</v>
      </c>
      <c r="I804" s="33" t="s">
        <v>3784</v>
      </c>
      <c r="J804" s="416" t="s">
        <v>3784</v>
      </c>
      <c r="K804" s="33" t="s">
        <v>3785</v>
      </c>
      <c r="L804" s="13" t="s">
        <v>1456</v>
      </c>
      <c r="M804" s="13">
        <v>0</v>
      </c>
      <c r="N804" s="14"/>
    </row>
    <row r="805" ht="18.95" customHeight="1" spans="1:14">
      <c r="A805" s="44"/>
      <c r="B805" s="44"/>
      <c r="C805" s="44"/>
      <c r="D805" s="44"/>
      <c r="E805" s="44"/>
      <c r="F805" s="44"/>
      <c r="G805" s="45"/>
      <c r="H805" s="15"/>
      <c r="I805" s="416" t="s">
        <v>3786</v>
      </c>
      <c r="J805" s="416" t="s">
        <v>3787</v>
      </c>
      <c r="K805" s="33" t="s">
        <v>3788</v>
      </c>
      <c r="L805" s="13" t="s">
        <v>1456</v>
      </c>
      <c r="M805" s="13">
        <v>0</v>
      </c>
      <c r="N805" s="14"/>
    </row>
    <row r="806" ht="18.95" customHeight="1" spans="1:14">
      <c r="A806" s="44"/>
      <c r="B806" s="44"/>
      <c r="C806" s="44"/>
      <c r="D806" s="44"/>
      <c r="E806" s="44"/>
      <c r="F806" s="44"/>
      <c r="G806" s="45"/>
      <c r="H806" s="15" t="s">
        <v>3789</v>
      </c>
      <c r="I806" s="33" t="s">
        <v>3786</v>
      </c>
      <c r="J806" s="416" t="s">
        <v>3786</v>
      </c>
      <c r="K806" s="33" t="s">
        <v>3790</v>
      </c>
      <c r="L806" s="13" t="s">
        <v>1456</v>
      </c>
      <c r="M806" s="13">
        <v>0</v>
      </c>
      <c r="N806" s="14"/>
    </row>
    <row r="807" ht="18.95" customHeight="1" spans="1:14">
      <c r="A807" s="44"/>
      <c r="B807" s="44"/>
      <c r="C807" s="44"/>
      <c r="D807" s="44"/>
      <c r="E807" s="44"/>
      <c r="F807" s="44"/>
      <c r="G807" s="45"/>
      <c r="H807" s="15" t="s">
        <v>3791</v>
      </c>
      <c r="I807" s="33" t="s">
        <v>3792</v>
      </c>
      <c r="J807" s="416" t="s">
        <v>3792</v>
      </c>
      <c r="K807" s="33" t="s">
        <v>3793</v>
      </c>
      <c r="L807" s="13" t="s">
        <v>1456</v>
      </c>
      <c r="M807" s="13">
        <v>505</v>
      </c>
      <c r="N807" s="14"/>
    </row>
    <row r="808" ht="18.95" customHeight="1" spans="1:14">
      <c r="A808" s="44"/>
      <c r="B808" s="44"/>
      <c r="C808" s="44"/>
      <c r="D808" s="44"/>
      <c r="E808" s="44"/>
      <c r="F808" s="44"/>
      <c r="G808" s="45"/>
      <c r="H808" s="15" t="s">
        <v>3794</v>
      </c>
      <c r="I808" s="33" t="s">
        <v>3795</v>
      </c>
      <c r="J808" s="416" t="s">
        <v>3795</v>
      </c>
      <c r="K808" s="33" t="s">
        <v>3796</v>
      </c>
      <c r="L808" s="13" t="s">
        <v>1456</v>
      </c>
      <c r="M808" s="13">
        <v>331</v>
      </c>
      <c r="N808" s="14"/>
    </row>
    <row r="809" ht="18.95" customHeight="1" spans="1:14">
      <c r="A809" s="44"/>
      <c r="B809" s="44"/>
      <c r="C809" s="44"/>
      <c r="D809" s="44"/>
      <c r="E809" s="44"/>
      <c r="F809" s="44"/>
      <c r="G809" s="45"/>
      <c r="H809" s="15" t="s">
        <v>3797</v>
      </c>
      <c r="I809" s="33" t="s">
        <v>3798</v>
      </c>
      <c r="J809" s="416" t="s">
        <v>3798</v>
      </c>
      <c r="K809" s="33" t="s">
        <v>3799</v>
      </c>
      <c r="L809" s="13" t="s">
        <v>1456</v>
      </c>
      <c r="M809" s="13">
        <v>14</v>
      </c>
      <c r="N809" s="14"/>
    </row>
    <row r="810" ht="18.95" customHeight="1" spans="1:14">
      <c r="A810" s="44"/>
      <c r="B810" s="44"/>
      <c r="C810" s="44"/>
      <c r="D810" s="44"/>
      <c r="E810" s="44"/>
      <c r="F810" s="44"/>
      <c r="G810" s="45"/>
      <c r="H810" s="15" t="s">
        <v>3800</v>
      </c>
      <c r="I810" s="33" t="s">
        <v>3801</v>
      </c>
      <c r="J810" s="416" t="s">
        <v>3801</v>
      </c>
      <c r="K810" s="33" t="s">
        <v>3802</v>
      </c>
      <c r="L810" s="13" t="s">
        <v>1456</v>
      </c>
      <c r="M810" s="13">
        <v>30</v>
      </c>
      <c r="N810" s="14"/>
    </row>
    <row r="811" ht="18.95" customHeight="1" spans="1:14">
      <c r="A811" s="44"/>
      <c r="B811" s="44"/>
      <c r="C811" s="44"/>
      <c r="D811" s="44"/>
      <c r="E811" s="44"/>
      <c r="F811" s="44"/>
      <c r="G811" s="45"/>
      <c r="H811" s="15" t="s">
        <v>3803</v>
      </c>
      <c r="I811" s="33" t="s">
        <v>3804</v>
      </c>
      <c r="J811" s="416" t="s">
        <v>3804</v>
      </c>
      <c r="K811" s="33" t="s">
        <v>3805</v>
      </c>
      <c r="L811" s="13" t="s">
        <v>1456</v>
      </c>
      <c r="M811" s="13">
        <v>130</v>
      </c>
      <c r="N811" s="14"/>
    </row>
    <row r="812" ht="18.95" customHeight="1" spans="1:14">
      <c r="A812" s="44"/>
      <c r="B812" s="44"/>
      <c r="C812" s="44"/>
      <c r="D812" s="44"/>
      <c r="E812" s="44"/>
      <c r="F812" s="44"/>
      <c r="G812" s="45"/>
      <c r="H812" s="15" t="s">
        <v>3806</v>
      </c>
      <c r="I812" s="33" t="s">
        <v>3807</v>
      </c>
      <c r="J812" s="416" t="s">
        <v>3807</v>
      </c>
      <c r="K812" s="33" t="s">
        <v>3808</v>
      </c>
      <c r="L812" s="13" t="s">
        <v>1456</v>
      </c>
      <c r="M812" s="13">
        <v>0</v>
      </c>
      <c r="N812" s="14"/>
    </row>
    <row r="813" ht="18.95" customHeight="1" spans="1:14">
      <c r="A813" s="44"/>
      <c r="B813" s="44"/>
      <c r="C813" s="44"/>
      <c r="D813" s="44"/>
      <c r="E813" s="44"/>
      <c r="F813" s="44"/>
      <c r="G813" s="45"/>
      <c r="H813" s="15" t="s">
        <v>3809</v>
      </c>
      <c r="I813" s="33" t="s">
        <v>3810</v>
      </c>
      <c r="J813" s="416" t="s">
        <v>3810</v>
      </c>
      <c r="K813" s="33" t="s">
        <v>3811</v>
      </c>
      <c r="L813" s="13" t="s">
        <v>1456</v>
      </c>
      <c r="M813" s="13">
        <v>920</v>
      </c>
      <c r="N813" s="14"/>
    </row>
    <row r="814" ht="18.95" customHeight="1" spans="1:14">
      <c r="A814" s="44"/>
      <c r="B814" s="44"/>
      <c r="C814" s="44"/>
      <c r="D814" s="44"/>
      <c r="E814" s="44"/>
      <c r="F814" s="44"/>
      <c r="G814" s="45"/>
      <c r="H814" s="15" t="s">
        <v>3812</v>
      </c>
      <c r="I814" s="33" t="s">
        <v>3813</v>
      </c>
      <c r="J814" s="416" t="s">
        <v>3813</v>
      </c>
      <c r="K814" s="33" t="s">
        <v>3814</v>
      </c>
      <c r="L814" s="13" t="s">
        <v>1456</v>
      </c>
      <c r="M814" s="13">
        <v>659</v>
      </c>
      <c r="N814" s="14"/>
    </row>
    <row r="815" ht="18.95" customHeight="1" spans="1:14">
      <c r="A815" s="44"/>
      <c r="B815" s="44"/>
      <c r="C815" s="44"/>
      <c r="D815" s="44"/>
      <c r="E815" s="44"/>
      <c r="F815" s="44"/>
      <c r="G815" s="45"/>
      <c r="H815" s="15" t="s">
        <v>3815</v>
      </c>
      <c r="I815" s="33" t="s">
        <v>3816</v>
      </c>
      <c r="J815" s="416" t="s">
        <v>3816</v>
      </c>
      <c r="K815" s="33" t="s">
        <v>3817</v>
      </c>
      <c r="L815" s="13" t="s">
        <v>1456</v>
      </c>
      <c r="M815" s="13">
        <v>0</v>
      </c>
      <c r="N815" s="14"/>
    </row>
    <row r="816" ht="18.95" customHeight="1" spans="1:14">
      <c r="A816" s="44"/>
      <c r="B816" s="44"/>
      <c r="C816" s="44"/>
      <c r="D816" s="44"/>
      <c r="E816" s="44"/>
      <c r="F816" s="44"/>
      <c r="G816" s="45"/>
      <c r="H816" s="15" t="s">
        <v>3818</v>
      </c>
      <c r="I816" s="33" t="s">
        <v>3819</v>
      </c>
      <c r="J816" s="416" t="s">
        <v>3819</v>
      </c>
      <c r="K816" s="33" t="s">
        <v>3820</v>
      </c>
      <c r="L816" s="13" t="s">
        <v>1456</v>
      </c>
      <c r="M816" s="13">
        <v>0</v>
      </c>
      <c r="N816" s="14"/>
    </row>
    <row r="817" ht="18.95" customHeight="1" spans="1:14">
      <c r="A817" s="44"/>
      <c r="B817" s="44"/>
      <c r="C817" s="44"/>
      <c r="D817" s="44"/>
      <c r="E817" s="44"/>
      <c r="F817" s="44"/>
      <c r="G817" s="45"/>
      <c r="H817" s="15" t="s">
        <v>3821</v>
      </c>
      <c r="I817" s="33" t="s">
        <v>3822</v>
      </c>
      <c r="J817" s="416" t="s">
        <v>3822</v>
      </c>
      <c r="K817" s="33" t="s">
        <v>3823</v>
      </c>
      <c r="L817" s="13" t="s">
        <v>1456</v>
      </c>
      <c r="M817" s="13">
        <v>0</v>
      </c>
      <c r="N817" s="14"/>
    </row>
    <row r="818" ht="18.95" customHeight="1" spans="1:14">
      <c r="A818" s="44"/>
      <c r="B818" s="44"/>
      <c r="C818" s="44"/>
      <c r="D818" s="44"/>
      <c r="E818" s="44"/>
      <c r="F818" s="44"/>
      <c r="G818" s="45"/>
      <c r="H818" s="15" t="s">
        <v>3824</v>
      </c>
      <c r="I818" s="33" t="s">
        <v>3825</v>
      </c>
      <c r="J818" s="416" t="s">
        <v>3825</v>
      </c>
      <c r="K818" s="33" t="s">
        <v>3826</v>
      </c>
      <c r="L818" s="13" t="s">
        <v>1456</v>
      </c>
      <c r="M818" s="13">
        <v>261</v>
      </c>
      <c r="N818" s="14"/>
    </row>
    <row r="819" ht="18.95" customHeight="1" spans="1:14">
      <c r="A819" s="44"/>
      <c r="B819" s="44"/>
      <c r="C819" s="44"/>
      <c r="D819" s="44"/>
      <c r="E819" s="44"/>
      <c r="F819" s="44"/>
      <c r="G819" s="45"/>
      <c r="H819" s="15" t="s">
        <v>3827</v>
      </c>
      <c r="I819" s="33" t="s">
        <v>3828</v>
      </c>
      <c r="J819" s="416" t="s">
        <v>3828</v>
      </c>
      <c r="K819" s="33" t="s">
        <v>3829</v>
      </c>
      <c r="L819" s="13" t="s">
        <v>1456</v>
      </c>
      <c r="M819" s="13">
        <v>0</v>
      </c>
      <c r="N819" s="14"/>
    </row>
    <row r="820" ht="18.95" customHeight="1" spans="1:14">
      <c r="A820" s="44"/>
      <c r="B820" s="44"/>
      <c r="C820" s="44"/>
      <c r="D820" s="44"/>
      <c r="E820" s="44"/>
      <c r="F820" s="44"/>
      <c r="G820" s="45"/>
      <c r="H820" s="15" t="s">
        <v>3830</v>
      </c>
      <c r="I820" s="33" t="s">
        <v>3831</v>
      </c>
      <c r="J820" s="416" t="s">
        <v>3831</v>
      </c>
      <c r="K820" s="33" t="s">
        <v>3832</v>
      </c>
      <c r="L820" s="13" t="s">
        <v>1456</v>
      </c>
      <c r="M820" s="13">
        <v>0</v>
      </c>
      <c r="N820" s="14"/>
    </row>
    <row r="821" ht="18.95" customHeight="1" spans="1:14">
      <c r="A821" s="44"/>
      <c r="B821" s="44"/>
      <c r="C821" s="44"/>
      <c r="D821" s="44"/>
      <c r="E821" s="44"/>
      <c r="F821" s="44"/>
      <c r="G821" s="45"/>
      <c r="H821" s="15" t="s">
        <v>3833</v>
      </c>
      <c r="I821" s="33" t="s">
        <v>3834</v>
      </c>
      <c r="J821" s="416" t="s">
        <v>3834</v>
      </c>
      <c r="K821" s="33" t="s">
        <v>3835</v>
      </c>
      <c r="L821" s="13" t="s">
        <v>1456</v>
      </c>
      <c r="M821" s="13">
        <v>0</v>
      </c>
      <c r="N821" s="14"/>
    </row>
    <row r="822" ht="18.95" customHeight="1" spans="1:14">
      <c r="A822" s="44"/>
      <c r="B822" s="44"/>
      <c r="C822" s="44"/>
      <c r="D822" s="44"/>
      <c r="E822" s="44"/>
      <c r="F822" s="44"/>
      <c r="G822" s="45"/>
      <c r="H822" s="15" t="s">
        <v>3836</v>
      </c>
      <c r="I822" s="33" t="s">
        <v>3837</v>
      </c>
      <c r="J822" s="416" t="s">
        <v>3837</v>
      </c>
      <c r="K822" s="33" t="s">
        <v>3838</v>
      </c>
      <c r="L822" s="13" t="s">
        <v>1456</v>
      </c>
      <c r="M822" s="13">
        <v>0</v>
      </c>
      <c r="N822" s="14"/>
    </row>
    <row r="823" ht="18.95" customHeight="1" spans="1:14">
      <c r="A823" s="44"/>
      <c r="B823" s="44"/>
      <c r="C823" s="44"/>
      <c r="D823" s="44"/>
      <c r="E823" s="44"/>
      <c r="F823" s="44"/>
      <c r="G823" s="45"/>
      <c r="H823" s="15" t="s">
        <v>3839</v>
      </c>
      <c r="I823" s="33" t="s">
        <v>3840</v>
      </c>
      <c r="J823" s="416" t="s">
        <v>3840</v>
      </c>
      <c r="K823" s="33" t="s">
        <v>3841</v>
      </c>
      <c r="L823" s="13" t="s">
        <v>1456</v>
      </c>
      <c r="M823" s="13">
        <v>0</v>
      </c>
      <c r="N823" s="14"/>
    </row>
    <row r="824" ht="18.95" customHeight="1" spans="1:14">
      <c r="A824" s="44"/>
      <c r="B824" s="44"/>
      <c r="C824" s="44"/>
      <c r="D824" s="44"/>
      <c r="E824" s="44"/>
      <c r="F824" s="44"/>
      <c r="G824" s="45"/>
      <c r="H824" s="15" t="s">
        <v>3842</v>
      </c>
      <c r="I824" s="33" t="s">
        <v>3843</v>
      </c>
      <c r="J824" s="416" t="s">
        <v>3843</v>
      </c>
      <c r="K824" s="33" t="s">
        <v>3844</v>
      </c>
      <c r="L824" s="13" t="s">
        <v>1456</v>
      </c>
      <c r="M824" s="13">
        <v>0</v>
      </c>
      <c r="N824" s="14"/>
    </row>
    <row r="825" ht="18.95" customHeight="1" spans="1:14">
      <c r="A825" s="44"/>
      <c r="B825" s="44"/>
      <c r="C825" s="44"/>
      <c r="D825" s="44"/>
      <c r="E825" s="44"/>
      <c r="F825" s="44"/>
      <c r="G825" s="45"/>
      <c r="H825" s="15" t="s">
        <v>3845</v>
      </c>
      <c r="I825" s="33" t="s">
        <v>3846</v>
      </c>
      <c r="J825" s="416" t="s">
        <v>3846</v>
      </c>
      <c r="K825" s="33" t="s">
        <v>3847</v>
      </c>
      <c r="L825" s="13" t="s">
        <v>1456</v>
      </c>
      <c r="M825" s="13">
        <v>0</v>
      </c>
      <c r="N825" s="14"/>
    </row>
    <row r="826" ht="18.95" customHeight="1" spans="1:14">
      <c r="A826" s="44"/>
      <c r="B826" s="44"/>
      <c r="C826" s="44"/>
      <c r="D826" s="44"/>
      <c r="E826" s="44"/>
      <c r="F826" s="44"/>
      <c r="G826" s="45"/>
      <c r="H826" s="15" t="s">
        <v>3848</v>
      </c>
      <c r="I826" s="33" t="s">
        <v>3849</v>
      </c>
      <c r="J826" s="416" t="s">
        <v>3849</v>
      </c>
      <c r="K826" s="33" t="s">
        <v>3850</v>
      </c>
      <c r="L826" s="13" t="s">
        <v>1456</v>
      </c>
      <c r="M826" s="13">
        <v>0</v>
      </c>
      <c r="N826" s="14"/>
    </row>
    <row r="827" ht="18.95" customHeight="1" spans="1:14">
      <c r="A827" s="44"/>
      <c r="B827" s="44"/>
      <c r="C827" s="44"/>
      <c r="D827" s="44"/>
      <c r="E827" s="44"/>
      <c r="F827" s="44"/>
      <c r="G827" s="45"/>
      <c r="H827" s="15" t="s">
        <v>3851</v>
      </c>
      <c r="I827" s="33" t="s">
        <v>3852</v>
      </c>
      <c r="J827" s="416" t="s">
        <v>3852</v>
      </c>
      <c r="K827" s="33" t="s">
        <v>3853</v>
      </c>
      <c r="L827" s="13" t="s">
        <v>1456</v>
      </c>
      <c r="M827" s="13">
        <v>4</v>
      </c>
      <c r="N827" s="14"/>
    </row>
    <row r="828" ht="18.95" customHeight="1" spans="1:14">
      <c r="A828" s="44"/>
      <c r="B828" s="44"/>
      <c r="C828" s="44"/>
      <c r="D828" s="44"/>
      <c r="E828" s="44"/>
      <c r="F828" s="44"/>
      <c r="G828" s="45"/>
      <c r="H828" s="15" t="s">
        <v>3854</v>
      </c>
      <c r="I828" s="33" t="s">
        <v>3855</v>
      </c>
      <c r="J828" s="416" t="s">
        <v>3855</v>
      </c>
      <c r="K828" s="33" t="s">
        <v>3856</v>
      </c>
      <c r="L828" s="13" t="s">
        <v>1456</v>
      </c>
      <c r="M828" s="13">
        <v>0</v>
      </c>
      <c r="N828" s="14"/>
    </row>
    <row r="829" ht="18.95" customHeight="1" spans="1:14">
      <c r="A829" s="44"/>
      <c r="B829" s="44"/>
      <c r="C829" s="44"/>
      <c r="D829" s="44"/>
      <c r="E829" s="44"/>
      <c r="F829" s="44"/>
      <c r="G829" s="45"/>
      <c r="H829" s="15" t="s">
        <v>3857</v>
      </c>
      <c r="I829" s="33" t="s">
        <v>3858</v>
      </c>
      <c r="J829" s="416" t="s">
        <v>3858</v>
      </c>
      <c r="K829" s="33" t="s">
        <v>3859</v>
      </c>
      <c r="L829" s="13" t="s">
        <v>1456</v>
      </c>
      <c r="M829" s="13">
        <v>0</v>
      </c>
      <c r="N829" s="14"/>
    </row>
    <row r="830" ht="18.95" customHeight="1" spans="1:14">
      <c r="A830" s="44"/>
      <c r="B830" s="44"/>
      <c r="C830" s="44"/>
      <c r="D830" s="44"/>
      <c r="E830" s="44"/>
      <c r="F830" s="44"/>
      <c r="G830" s="45"/>
      <c r="H830" s="15" t="s">
        <v>3860</v>
      </c>
      <c r="I830" s="33" t="s">
        <v>3861</v>
      </c>
      <c r="J830" s="416" t="s">
        <v>3861</v>
      </c>
      <c r="K830" s="33" t="s">
        <v>3862</v>
      </c>
      <c r="L830" s="13" t="s">
        <v>1456</v>
      </c>
      <c r="M830" s="13">
        <v>4</v>
      </c>
      <c r="N830" s="14"/>
    </row>
    <row r="831" ht="18.95" customHeight="1" spans="1:14">
      <c r="A831" s="44"/>
      <c r="B831" s="44"/>
      <c r="C831" s="44"/>
      <c r="D831" s="44"/>
      <c r="E831" s="44"/>
      <c r="F831" s="44"/>
      <c r="G831" s="45"/>
      <c r="H831" s="15" t="s">
        <v>3863</v>
      </c>
      <c r="I831" s="33" t="s">
        <v>3864</v>
      </c>
      <c r="J831" s="416" t="s">
        <v>3864</v>
      </c>
      <c r="K831" s="33" t="s">
        <v>3865</v>
      </c>
      <c r="L831" s="13" t="s">
        <v>1456</v>
      </c>
      <c r="M831" s="13">
        <v>0</v>
      </c>
      <c r="N831" s="14"/>
    </row>
    <row r="832" ht="18.95" customHeight="1" spans="1:14">
      <c r="A832" s="44"/>
      <c r="B832" s="44"/>
      <c r="C832" s="44"/>
      <c r="D832" s="44"/>
      <c r="E832" s="44"/>
      <c r="F832" s="44"/>
      <c r="G832" s="45"/>
      <c r="H832" s="15" t="s">
        <v>3866</v>
      </c>
      <c r="I832" s="33" t="s">
        <v>3867</v>
      </c>
      <c r="J832" s="416" t="s">
        <v>3867</v>
      </c>
      <c r="K832" s="33" t="s">
        <v>3868</v>
      </c>
      <c r="L832" s="13" t="s">
        <v>1456</v>
      </c>
      <c r="M832" s="13">
        <v>0</v>
      </c>
      <c r="N832" s="14"/>
    </row>
    <row r="833" ht="18.95" customHeight="1" spans="1:14">
      <c r="A833" s="44"/>
      <c r="B833" s="44"/>
      <c r="C833" s="44"/>
      <c r="D833" s="44"/>
      <c r="E833" s="44"/>
      <c r="F833" s="44"/>
      <c r="G833" s="45"/>
      <c r="H833" s="15" t="s">
        <v>3869</v>
      </c>
      <c r="I833" s="33" t="s">
        <v>3870</v>
      </c>
      <c r="J833" s="416" t="s">
        <v>3870</v>
      </c>
      <c r="K833" s="33" t="s">
        <v>3871</v>
      </c>
      <c r="L833" s="13" t="s">
        <v>1456</v>
      </c>
      <c r="M833" s="13">
        <v>0</v>
      </c>
      <c r="N833" s="14"/>
    </row>
    <row r="834" ht="18.95" customHeight="1" spans="1:14">
      <c r="A834" s="44"/>
      <c r="B834" s="44"/>
      <c r="C834" s="44"/>
      <c r="D834" s="44"/>
      <c r="E834" s="44"/>
      <c r="F834" s="44"/>
      <c r="G834" s="45"/>
      <c r="H834" s="15" t="s">
        <v>3872</v>
      </c>
      <c r="I834" s="33" t="s">
        <v>3873</v>
      </c>
      <c r="J834" s="416" t="s">
        <v>3873</v>
      </c>
      <c r="K834" s="33" t="s">
        <v>3874</v>
      </c>
      <c r="L834" s="13" t="s">
        <v>1456</v>
      </c>
      <c r="M834" s="13">
        <v>0</v>
      </c>
      <c r="N834" s="14"/>
    </row>
    <row r="835" ht="18.95" customHeight="1" spans="1:14">
      <c r="A835" s="44"/>
      <c r="B835" s="44"/>
      <c r="C835" s="44"/>
      <c r="D835" s="44"/>
      <c r="E835" s="44"/>
      <c r="F835" s="44"/>
      <c r="G835" s="45"/>
      <c r="H835" s="15" t="s">
        <v>3875</v>
      </c>
      <c r="I835" s="33" t="s">
        <v>3876</v>
      </c>
      <c r="J835" s="416" t="s">
        <v>3876</v>
      </c>
      <c r="K835" s="33" t="s">
        <v>3877</v>
      </c>
      <c r="L835" s="13" t="s">
        <v>1456</v>
      </c>
      <c r="M835" s="13">
        <v>0</v>
      </c>
      <c r="N835" s="14"/>
    </row>
    <row r="836" ht="18.95" customHeight="1" spans="1:14">
      <c r="A836" s="44"/>
      <c r="B836" s="44"/>
      <c r="C836" s="44"/>
      <c r="D836" s="44"/>
      <c r="E836" s="44"/>
      <c r="F836" s="44"/>
      <c r="G836" s="45"/>
      <c r="H836" s="15" t="s">
        <v>1468</v>
      </c>
      <c r="I836" s="33" t="s">
        <v>3878</v>
      </c>
      <c r="J836" s="416" t="s">
        <v>3878</v>
      </c>
      <c r="K836" s="33" t="s">
        <v>1470</v>
      </c>
      <c r="L836" s="13" t="s">
        <v>1456</v>
      </c>
      <c r="M836" s="13">
        <v>0</v>
      </c>
      <c r="N836" s="14"/>
    </row>
    <row r="837" ht="18.95" customHeight="1" spans="1:14">
      <c r="A837" s="44"/>
      <c r="B837" s="44"/>
      <c r="C837" s="44"/>
      <c r="D837" s="44"/>
      <c r="E837" s="44"/>
      <c r="F837" s="44"/>
      <c r="G837" s="45"/>
      <c r="H837" s="15" t="s">
        <v>1474</v>
      </c>
      <c r="I837" s="33" t="s">
        <v>3879</v>
      </c>
      <c r="J837" s="416" t="s">
        <v>3879</v>
      </c>
      <c r="K837" s="33" t="s">
        <v>1476</v>
      </c>
      <c r="L837" s="13" t="s">
        <v>1456</v>
      </c>
      <c r="M837" s="13">
        <v>0</v>
      </c>
      <c r="N837" s="14"/>
    </row>
    <row r="838" ht="18.95" customHeight="1" spans="1:14">
      <c r="A838" s="44"/>
      <c r="B838" s="44"/>
      <c r="C838" s="44"/>
      <c r="D838" s="44"/>
      <c r="E838" s="44"/>
      <c r="F838" s="44"/>
      <c r="G838" s="45"/>
      <c r="H838" s="15" t="s">
        <v>1480</v>
      </c>
      <c r="I838" s="33" t="s">
        <v>3880</v>
      </c>
      <c r="J838" s="416" t="s">
        <v>3880</v>
      </c>
      <c r="K838" s="33" t="s">
        <v>1482</v>
      </c>
      <c r="L838" s="13" t="s">
        <v>1456</v>
      </c>
      <c r="M838" s="13">
        <v>0</v>
      </c>
      <c r="N838" s="14"/>
    </row>
    <row r="839" ht="18.95" customHeight="1" spans="1:14">
      <c r="A839" s="44"/>
      <c r="B839" s="44"/>
      <c r="C839" s="44"/>
      <c r="D839" s="44"/>
      <c r="E839" s="44"/>
      <c r="F839" s="44"/>
      <c r="G839" s="45"/>
      <c r="H839" s="15" t="s">
        <v>3881</v>
      </c>
      <c r="I839" s="33" t="s">
        <v>3882</v>
      </c>
      <c r="J839" s="416" t="s">
        <v>3882</v>
      </c>
      <c r="K839" s="33" t="s">
        <v>3883</v>
      </c>
      <c r="L839" s="13" t="s">
        <v>1456</v>
      </c>
      <c r="M839" s="13">
        <v>0</v>
      </c>
      <c r="N839" s="14"/>
    </row>
    <row r="840" ht="18.95" customHeight="1" spans="1:14">
      <c r="A840" s="44"/>
      <c r="B840" s="44"/>
      <c r="C840" s="44"/>
      <c r="D840" s="44"/>
      <c r="E840" s="44"/>
      <c r="F840" s="44"/>
      <c r="G840" s="45"/>
      <c r="H840" s="15" t="s">
        <v>3884</v>
      </c>
      <c r="I840" s="33" t="s">
        <v>3885</v>
      </c>
      <c r="J840" s="416" t="s">
        <v>3885</v>
      </c>
      <c r="K840" s="33" t="s">
        <v>3886</v>
      </c>
      <c r="L840" s="13" t="s">
        <v>1456</v>
      </c>
      <c r="M840" s="13">
        <v>0</v>
      </c>
      <c r="N840" s="14"/>
    </row>
    <row r="841" ht="18.95" customHeight="1" spans="1:14">
      <c r="A841" s="44"/>
      <c r="B841" s="44"/>
      <c r="C841" s="44"/>
      <c r="D841" s="44"/>
      <c r="E841" s="44"/>
      <c r="F841" s="44"/>
      <c r="G841" s="45"/>
      <c r="H841" s="15" t="s">
        <v>3887</v>
      </c>
      <c r="I841" s="33" t="s">
        <v>3888</v>
      </c>
      <c r="J841" s="416" t="s">
        <v>3888</v>
      </c>
      <c r="K841" s="33" t="s">
        <v>3889</v>
      </c>
      <c r="L841" s="13" t="s">
        <v>1456</v>
      </c>
      <c r="M841" s="13">
        <v>0</v>
      </c>
      <c r="N841" s="14"/>
    </row>
    <row r="842" ht="18.95" customHeight="1" spans="1:14">
      <c r="A842" s="44"/>
      <c r="B842" s="44"/>
      <c r="C842" s="44"/>
      <c r="D842" s="44"/>
      <c r="E842" s="44"/>
      <c r="F842" s="44"/>
      <c r="G842" s="45"/>
      <c r="H842" s="15" t="s">
        <v>3890</v>
      </c>
      <c r="I842" s="33" t="s">
        <v>3891</v>
      </c>
      <c r="J842" s="416" t="s">
        <v>3891</v>
      </c>
      <c r="K842" s="33" t="s">
        <v>3892</v>
      </c>
      <c r="L842" s="13" t="s">
        <v>1456</v>
      </c>
      <c r="M842" s="13">
        <v>0</v>
      </c>
      <c r="N842" s="14"/>
    </row>
    <row r="843" ht="18.95" customHeight="1" spans="1:14">
      <c r="A843" s="44"/>
      <c r="B843" s="44"/>
      <c r="C843" s="44"/>
      <c r="D843" s="44"/>
      <c r="E843" s="44"/>
      <c r="F843" s="44"/>
      <c r="G843" s="45"/>
      <c r="H843" s="15" t="s">
        <v>3893</v>
      </c>
      <c r="I843" s="33" t="s">
        <v>3894</v>
      </c>
      <c r="J843" s="416" t="s">
        <v>3894</v>
      </c>
      <c r="K843" s="33" t="s">
        <v>3895</v>
      </c>
      <c r="L843" s="13" t="s">
        <v>1456</v>
      </c>
      <c r="M843" s="13">
        <v>0</v>
      </c>
      <c r="N843" s="14"/>
    </row>
    <row r="844" ht="18.95" customHeight="1" spans="1:14">
      <c r="A844" s="44"/>
      <c r="B844" s="44"/>
      <c r="C844" s="44"/>
      <c r="D844" s="44"/>
      <c r="E844" s="44"/>
      <c r="F844" s="44"/>
      <c r="G844" s="45"/>
      <c r="H844" s="15" t="s">
        <v>3896</v>
      </c>
      <c r="I844" s="33" t="s">
        <v>3897</v>
      </c>
      <c r="J844" s="416" t="s">
        <v>3897</v>
      </c>
      <c r="K844" s="33" t="s">
        <v>3898</v>
      </c>
      <c r="L844" s="13" t="s">
        <v>1456</v>
      </c>
      <c r="M844" s="13">
        <v>0</v>
      </c>
      <c r="N844" s="14"/>
    </row>
    <row r="845" ht="18.95" customHeight="1" spans="1:14">
      <c r="A845" s="44"/>
      <c r="B845" s="44"/>
      <c r="C845" s="44"/>
      <c r="D845" s="44"/>
      <c r="E845" s="44"/>
      <c r="F845" s="44"/>
      <c r="G845" s="45"/>
      <c r="H845" s="15" t="s">
        <v>3899</v>
      </c>
      <c r="I845" s="33" t="s">
        <v>3900</v>
      </c>
      <c r="J845" s="416" t="s">
        <v>3900</v>
      </c>
      <c r="K845" s="33" t="s">
        <v>3901</v>
      </c>
      <c r="L845" s="13" t="s">
        <v>1456</v>
      </c>
      <c r="M845" s="13">
        <v>0</v>
      </c>
      <c r="N845" s="14"/>
    </row>
    <row r="846" ht="18.95" customHeight="1" spans="1:14">
      <c r="A846" s="44"/>
      <c r="B846" s="44"/>
      <c r="C846" s="44"/>
      <c r="D846" s="44"/>
      <c r="E846" s="44"/>
      <c r="F846" s="44"/>
      <c r="G846" s="45"/>
      <c r="H846" s="15" t="s">
        <v>1772</v>
      </c>
      <c r="I846" s="33" t="s">
        <v>3902</v>
      </c>
      <c r="J846" s="416" t="s">
        <v>3902</v>
      </c>
      <c r="K846" s="33" t="s">
        <v>1774</v>
      </c>
      <c r="L846" s="13" t="s">
        <v>1456</v>
      </c>
      <c r="M846" s="13">
        <v>0</v>
      </c>
      <c r="N846" s="14"/>
    </row>
    <row r="847" ht="18.95" customHeight="1" spans="1:14">
      <c r="A847" s="44"/>
      <c r="B847" s="44"/>
      <c r="C847" s="44"/>
      <c r="D847" s="44"/>
      <c r="E847" s="44"/>
      <c r="F847" s="44"/>
      <c r="G847" s="45"/>
      <c r="H847" s="15" t="s">
        <v>3903</v>
      </c>
      <c r="I847" s="416" t="s">
        <v>3904</v>
      </c>
      <c r="J847" s="416" t="s">
        <v>3904</v>
      </c>
      <c r="K847" s="33" t="s">
        <v>3905</v>
      </c>
      <c r="L847" s="13" t="s">
        <v>1456</v>
      </c>
      <c r="M847" s="13">
        <v>0</v>
      </c>
      <c r="N847" s="14"/>
    </row>
    <row r="848" ht="18.95" customHeight="1" spans="1:14">
      <c r="A848" s="44"/>
      <c r="B848" s="44"/>
      <c r="C848" s="44"/>
      <c r="D848" s="44"/>
      <c r="E848" s="44"/>
      <c r="F848" s="44"/>
      <c r="G848" s="45"/>
      <c r="H848" s="15" t="s">
        <v>3906</v>
      </c>
      <c r="I848" s="416" t="s">
        <v>3907</v>
      </c>
      <c r="J848" s="416" t="s">
        <v>3907</v>
      </c>
      <c r="K848" s="33" t="s">
        <v>3908</v>
      </c>
      <c r="L848" s="13" t="s">
        <v>1456</v>
      </c>
      <c r="M848" s="13">
        <v>0</v>
      </c>
      <c r="N848" s="14"/>
    </row>
    <row r="849" ht="18.95" customHeight="1" spans="1:14">
      <c r="A849" s="44"/>
      <c r="B849" s="44"/>
      <c r="C849" s="44"/>
      <c r="D849" s="44"/>
      <c r="E849" s="44"/>
      <c r="F849" s="44"/>
      <c r="G849" s="45"/>
      <c r="H849" s="15" t="s">
        <v>1522</v>
      </c>
      <c r="I849" s="33" t="s">
        <v>3909</v>
      </c>
      <c r="J849" s="416" t="s">
        <v>3909</v>
      </c>
      <c r="K849" s="33" t="s">
        <v>1524</v>
      </c>
      <c r="L849" s="13" t="s">
        <v>1456</v>
      </c>
      <c r="M849" s="13">
        <v>0</v>
      </c>
      <c r="N849" s="14"/>
    </row>
    <row r="850" ht="18.95" customHeight="1" spans="1:14">
      <c r="A850" s="44"/>
      <c r="B850" s="44"/>
      <c r="C850" s="44"/>
      <c r="D850" s="44"/>
      <c r="E850" s="44"/>
      <c r="F850" s="44"/>
      <c r="G850" s="45"/>
      <c r="H850" s="15" t="s">
        <v>3910</v>
      </c>
      <c r="I850" s="33" t="s">
        <v>3911</v>
      </c>
      <c r="J850" s="416" t="s">
        <v>3911</v>
      </c>
      <c r="K850" s="33" t="s">
        <v>3912</v>
      </c>
      <c r="L850" s="13" t="s">
        <v>1456</v>
      </c>
      <c r="M850" s="13">
        <v>0</v>
      </c>
      <c r="N850" s="14"/>
    </row>
    <row r="851" ht="18.95" customHeight="1" spans="1:14">
      <c r="A851" s="44"/>
      <c r="B851" s="44"/>
      <c r="C851" s="44"/>
      <c r="D851" s="44"/>
      <c r="E851" s="44"/>
      <c r="F851" s="44"/>
      <c r="G851" s="45"/>
      <c r="H851" s="15" t="s">
        <v>3913</v>
      </c>
      <c r="I851" s="416" t="s">
        <v>3914</v>
      </c>
      <c r="J851" s="416" t="s">
        <v>3915</v>
      </c>
      <c r="K851" s="33" t="s">
        <v>3916</v>
      </c>
      <c r="L851" s="13" t="s">
        <v>1456</v>
      </c>
      <c r="M851" s="13"/>
      <c r="N851" s="14"/>
    </row>
    <row r="852" ht="18.95" customHeight="1" spans="1:14">
      <c r="A852" s="44"/>
      <c r="B852" s="44"/>
      <c r="C852" s="44"/>
      <c r="D852" s="44"/>
      <c r="E852" s="44"/>
      <c r="F852" s="44"/>
      <c r="G852" s="45"/>
      <c r="H852" s="15" t="s">
        <v>3917</v>
      </c>
      <c r="I852" s="416" t="s">
        <v>3918</v>
      </c>
      <c r="J852" s="416" t="s">
        <v>3919</v>
      </c>
      <c r="K852" s="33" t="s">
        <v>3920</v>
      </c>
      <c r="L852" s="13" t="s">
        <v>1456</v>
      </c>
      <c r="M852" s="13"/>
      <c r="N852" s="14"/>
    </row>
    <row r="853" ht="18.95" customHeight="1" spans="1:14">
      <c r="A853" s="44"/>
      <c r="B853" s="44"/>
      <c r="C853" s="44"/>
      <c r="D853" s="44"/>
      <c r="E853" s="44"/>
      <c r="F853" s="44"/>
      <c r="G853" s="45"/>
      <c r="H853" s="15" t="s">
        <v>3921</v>
      </c>
      <c r="I853" s="416" t="s">
        <v>3922</v>
      </c>
      <c r="J853" s="416" t="s">
        <v>3923</v>
      </c>
      <c r="K853" s="33" t="s">
        <v>3924</v>
      </c>
      <c r="L853" s="13" t="s">
        <v>1456</v>
      </c>
      <c r="M853" s="13"/>
      <c r="N853" s="14"/>
    </row>
    <row r="854" ht="18.95" customHeight="1" spans="1:14">
      <c r="A854" s="44"/>
      <c r="B854" s="44"/>
      <c r="C854" s="44"/>
      <c r="D854" s="44"/>
      <c r="E854" s="44"/>
      <c r="F854" s="44"/>
      <c r="G854" s="45"/>
      <c r="H854" s="15" t="s">
        <v>3925</v>
      </c>
      <c r="I854" s="33" t="s">
        <v>3880</v>
      </c>
      <c r="J854" s="416" t="s">
        <v>3880</v>
      </c>
      <c r="K854" s="33" t="s">
        <v>3926</v>
      </c>
      <c r="L854" s="13" t="s">
        <v>1456</v>
      </c>
      <c r="M854" s="13"/>
      <c r="N854" s="14"/>
    </row>
    <row r="855" ht="18.95" customHeight="1" spans="1:14">
      <c r="A855" s="44"/>
      <c r="B855" s="44"/>
      <c r="C855" s="44"/>
      <c r="D855" s="44"/>
      <c r="E855" s="44"/>
      <c r="F855" s="44"/>
      <c r="G855" s="45"/>
      <c r="H855" s="15" t="s">
        <v>3927</v>
      </c>
      <c r="I855" s="416" t="s">
        <v>3928</v>
      </c>
      <c r="J855" s="416" t="s">
        <v>3929</v>
      </c>
      <c r="K855" s="33" t="s">
        <v>3930</v>
      </c>
      <c r="L855" s="13" t="s">
        <v>1456</v>
      </c>
      <c r="M855" s="13"/>
      <c r="N855" s="14"/>
    </row>
    <row r="856" ht="18.95" customHeight="1" spans="1:14">
      <c r="A856" s="44"/>
      <c r="B856" s="44"/>
      <c r="C856" s="44"/>
      <c r="D856" s="44"/>
      <c r="E856" s="44"/>
      <c r="F856" s="44"/>
      <c r="G856" s="45"/>
      <c r="H856" s="15" t="s">
        <v>3931</v>
      </c>
      <c r="I856" s="416" t="s">
        <v>3932</v>
      </c>
      <c r="J856" s="416" t="s">
        <v>3933</v>
      </c>
      <c r="K856" s="33" t="s">
        <v>3934</v>
      </c>
      <c r="L856" s="13" t="s">
        <v>1456</v>
      </c>
      <c r="M856" s="13"/>
      <c r="N856" s="14"/>
    </row>
    <row r="857" ht="18.95" customHeight="1" spans="1:14">
      <c r="A857" s="44"/>
      <c r="B857" s="44"/>
      <c r="C857" s="44"/>
      <c r="D857" s="44"/>
      <c r="E857" s="44"/>
      <c r="F857" s="44"/>
      <c r="G857" s="45"/>
      <c r="H857" s="15" t="s">
        <v>3935</v>
      </c>
      <c r="I857" s="33" t="s">
        <v>3936</v>
      </c>
      <c r="J857" s="416" t="s">
        <v>3936</v>
      </c>
      <c r="K857" s="33" t="s">
        <v>3937</v>
      </c>
      <c r="L857" s="13" t="s">
        <v>1456</v>
      </c>
      <c r="M857" s="13">
        <v>0</v>
      </c>
      <c r="N857" s="14"/>
    </row>
    <row r="858" ht="18.95" customHeight="1" spans="1:14">
      <c r="A858" s="44"/>
      <c r="B858" s="44"/>
      <c r="C858" s="44"/>
      <c r="D858" s="44"/>
      <c r="E858" s="44"/>
      <c r="F858" s="44"/>
      <c r="G858" s="45"/>
      <c r="H858" s="15" t="s">
        <v>3938</v>
      </c>
      <c r="I858" s="33" t="s">
        <v>965</v>
      </c>
      <c r="J858" s="416" t="s">
        <v>965</v>
      </c>
      <c r="K858" s="33" t="s">
        <v>1785</v>
      </c>
      <c r="L858" s="13" t="s">
        <v>1456</v>
      </c>
      <c r="M858" s="13">
        <v>4683</v>
      </c>
      <c r="N858" s="14"/>
    </row>
    <row r="859" ht="18.95" customHeight="1" spans="1:14">
      <c r="A859" s="44"/>
      <c r="B859" s="44"/>
      <c r="C859" s="44"/>
      <c r="D859" s="44"/>
      <c r="E859" s="44"/>
      <c r="F859" s="44"/>
      <c r="G859" s="45"/>
      <c r="H859" s="15" t="s">
        <v>3939</v>
      </c>
      <c r="I859" s="33" t="s">
        <v>3940</v>
      </c>
      <c r="J859" s="416" t="s">
        <v>3940</v>
      </c>
      <c r="K859" s="33" t="s">
        <v>3941</v>
      </c>
      <c r="L859" s="13" t="s">
        <v>1456</v>
      </c>
      <c r="M859" s="13">
        <v>967</v>
      </c>
      <c r="N859" s="14"/>
    </row>
    <row r="860" ht="18.95" customHeight="1" spans="1:14">
      <c r="A860" s="44"/>
      <c r="B860" s="44"/>
      <c r="C860" s="44"/>
      <c r="D860" s="44"/>
      <c r="E860" s="44"/>
      <c r="F860" s="44"/>
      <c r="G860" s="45"/>
      <c r="H860" s="15" t="s">
        <v>3942</v>
      </c>
      <c r="I860" s="33" t="s">
        <v>3943</v>
      </c>
      <c r="J860" s="416" t="s">
        <v>3943</v>
      </c>
      <c r="K860" s="33" t="s">
        <v>1470</v>
      </c>
      <c r="L860" s="13" t="s">
        <v>1456</v>
      </c>
      <c r="M860" s="13">
        <v>201</v>
      </c>
      <c r="N860" s="14"/>
    </row>
    <row r="861" ht="18.95" customHeight="1" spans="1:14">
      <c r="A861" s="44"/>
      <c r="B861" s="44"/>
      <c r="C861" s="44"/>
      <c r="D861" s="44"/>
      <c r="E861" s="44"/>
      <c r="F861" s="44"/>
      <c r="G861" s="45"/>
      <c r="H861" s="15" t="s">
        <v>3944</v>
      </c>
      <c r="I861" s="33" t="s">
        <v>3945</v>
      </c>
      <c r="J861" s="416" t="s">
        <v>3945</v>
      </c>
      <c r="K861" s="33" t="s">
        <v>1476</v>
      </c>
      <c r="L861" s="13" t="s">
        <v>1456</v>
      </c>
      <c r="M861" s="13">
        <v>330</v>
      </c>
      <c r="N861" s="14"/>
    </row>
    <row r="862" ht="18.95" customHeight="1" spans="1:14">
      <c r="A862" s="44"/>
      <c r="B862" s="44"/>
      <c r="C862" s="44"/>
      <c r="D862" s="44"/>
      <c r="E862" s="44"/>
      <c r="F862" s="44"/>
      <c r="G862" s="45"/>
      <c r="H862" s="15" t="s">
        <v>3946</v>
      </c>
      <c r="I862" s="33" t="s">
        <v>3947</v>
      </c>
      <c r="J862" s="416" t="s">
        <v>3947</v>
      </c>
      <c r="K862" s="33" t="s">
        <v>1482</v>
      </c>
      <c r="L862" s="13" t="s">
        <v>1456</v>
      </c>
      <c r="M862" s="13">
        <v>0</v>
      </c>
      <c r="N862" s="14"/>
    </row>
    <row r="863" ht="18.95" customHeight="1" spans="1:14">
      <c r="A863" s="44"/>
      <c r="B863" s="44"/>
      <c r="C863" s="44"/>
      <c r="D863" s="44"/>
      <c r="E863" s="44"/>
      <c r="F863" s="44"/>
      <c r="G863" s="45"/>
      <c r="H863" s="15" t="s">
        <v>3948</v>
      </c>
      <c r="I863" s="33" t="s">
        <v>3949</v>
      </c>
      <c r="J863" s="416" t="s">
        <v>3949</v>
      </c>
      <c r="K863" s="33" t="s">
        <v>3950</v>
      </c>
      <c r="L863" s="13" t="s">
        <v>1456</v>
      </c>
      <c r="M863" s="13">
        <v>406</v>
      </c>
      <c r="N863" s="14"/>
    </row>
    <row r="864" ht="18.95" customHeight="1" spans="1:14">
      <c r="A864" s="44"/>
      <c r="B864" s="44"/>
      <c r="C864" s="44"/>
      <c r="D864" s="44"/>
      <c r="E864" s="44"/>
      <c r="F864" s="44"/>
      <c r="G864" s="45"/>
      <c r="H864" s="15" t="s">
        <v>3951</v>
      </c>
      <c r="I864" s="33" t="s">
        <v>3952</v>
      </c>
      <c r="J864" s="416" t="s">
        <v>3952</v>
      </c>
      <c r="K864" s="33" t="s">
        <v>3953</v>
      </c>
      <c r="L864" s="13" t="s">
        <v>1456</v>
      </c>
      <c r="M864" s="13">
        <v>0</v>
      </c>
      <c r="N864" s="14"/>
    </row>
    <row r="865" ht="18.95" customHeight="1" spans="1:14">
      <c r="A865" s="44"/>
      <c r="B865" s="44"/>
      <c r="C865" s="44"/>
      <c r="D865" s="44"/>
      <c r="E865" s="44"/>
      <c r="F865" s="44"/>
      <c r="G865" s="45"/>
      <c r="H865" s="15" t="s">
        <v>3954</v>
      </c>
      <c r="I865" s="33" t="s">
        <v>3955</v>
      </c>
      <c r="J865" s="416" t="s">
        <v>3955</v>
      </c>
      <c r="K865" s="33" t="s">
        <v>3956</v>
      </c>
      <c r="L865" s="13" t="s">
        <v>1456</v>
      </c>
      <c r="M865" s="13">
        <v>0</v>
      </c>
      <c r="N865" s="14"/>
    </row>
    <row r="866" ht="18.95" customHeight="1" spans="1:14">
      <c r="A866" s="44"/>
      <c r="B866" s="44"/>
      <c r="C866" s="44"/>
      <c r="D866" s="44"/>
      <c r="E866" s="44"/>
      <c r="F866" s="44"/>
      <c r="G866" s="45"/>
      <c r="H866" s="15" t="s">
        <v>3957</v>
      </c>
      <c r="I866" s="33" t="s">
        <v>3958</v>
      </c>
      <c r="J866" s="416" t="s">
        <v>3958</v>
      </c>
      <c r="K866" s="33" t="s">
        <v>3959</v>
      </c>
      <c r="L866" s="13" t="s">
        <v>1456</v>
      </c>
      <c r="M866" s="13">
        <v>0</v>
      </c>
      <c r="N866" s="14"/>
    </row>
    <row r="867" ht="18.95" customHeight="1" spans="1:14">
      <c r="A867" s="44"/>
      <c r="B867" s="44"/>
      <c r="C867" s="44"/>
      <c r="D867" s="44"/>
      <c r="E867" s="44"/>
      <c r="F867" s="44"/>
      <c r="G867" s="45"/>
      <c r="H867" s="15" t="s">
        <v>3960</v>
      </c>
      <c r="I867" s="33" t="s">
        <v>3961</v>
      </c>
      <c r="J867" s="416" t="s">
        <v>3961</v>
      </c>
      <c r="K867" s="33" t="s">
        <v>3962</v>
      </c>
      <c r="L867" s="13" t="s">
        <v>1456</v>
      </c>
      <c r="M867" s="13">
        <v>0</v>
      </c>
      <c r="N867" s="14"/>
    </row>
    <row r="868" ht="18.95" customHeight="1" spans="1:14">
      <c r="A868" s="44"/>
      <c r="B868" s="44"/>
      <c r="C868" s="44"/>
      <c r="D868" s="44"/>
      <c r="E868" s="44"/>
      <c r="F868" s="44"/>
      <c r="G868" s="45"/>
      <c r="H868" s="15" t="s">
        <v>3963</v>
      </c>
      <c r="I868" s="33" t="s">
        <v>3964</v>
      </c>
      <c r="J868" s="416" t="s">
        <v>3964</v>
      </c>
      <c r="K868" s="33" t="s">
        <v>3965</v>
      </c>
      <c r="L868" s="13" t="s">
        <v>1456</v>
      </c>
      <c r="M868" s="13">
        <v>0</v>
      </c>
      <c r="N868" s="14"/>
    </row>
    <row r="869" ht="18.95" customHeight="1" spans="1:14">
      <c r="A869" s="44"/>
      <c r="B869" s="44"/>
      <c r="C869" s="44"/>
      <c r="D869" s="44"/>
      <c r="E869" s="44"/>
      <c r="F869" s="44"/>
      <c r="G869" s="45"/>
      <c r="H869" s="15" t="s">
        <v>3966</v>
      </c>
      <c r="I869" s="33" t="s">
        <v>3967</v>
      </c>
      <c r="J869" s="416" t="s">
        <v>3967</v>
      </c>
      <c r="K869" s="33" t="s">
        <v>3968</v>
      </c>
      <c r="L869" s="13" t="s">
        <v>1456</v>
      </c>
      <c r="M869" s="13">
        <v>0</v>
      </c>
      <c r="N869" s="14"/>
    </row>
    <row r="870" ht="18.95" customHeight="1" spans="1:14">
      <c r="A870" s="44"/>
      <c r="B870" s="44"/>
      <c r="C870" s="44"/>
      <c r="D870" s="44"/>
      <c r="E870" s="44"/>
      <c r="F870" s="44"/>
      <c r="G870" s="45"/>
      <c r="H870" s="15" t="s">
        <v>3969</v>
      </c>
      <c r="I870" s="33" t="s">
        <v>3970</v>
      </c>
      <c r="J870" s="416" t="s">
        <v>3970</v>
      </c>
      <c r="K870" s="33" t="s">
        <v>3971</v>
      </c>
      <c r="L870" s="13" t="s">
        <v>1456</v>
      </c>
      <c r="M870" s="13">
        <v>30</v>
      </c>
      <c r="N870" s="14"/>
    </row>
    <row r="871" ht="18.95" customHeight="1" spans="1:14">
      <c r="A871" s="44"/>
      <c r="B871" s="44"/>
      <c r="C871" s="44"/>
      <c r="D871" s="44"/>
      <c r="E871" s="44"/>
      <c r="F871" s="44"/>
      <c r="G871" s="45"/>
      <c r="H871" s="15" t="s">
        <v>3972</v>
      </c>
      <c r="I871" s="33" t="s">
        <v>3973</v>
      </c>
      <c r="J871" s="416" t="s">
        <v>3973</v>
      </c>
      <c r="K871" s="33" t="s">
        <v>3974</v>
      </c>
      <c r="L871" s="13" t="s">
        <v>1456</v>
      </c>
      <c r="M871" s="13">
        <v>177</v>
      </c>
      <c r="N871" s="14"/>
    </row>
    <row r="872" ht="18.95" customHeight="1" spans="1:14">
      <c r="A872" s="44"/>
      <c r="B872" s="44"/>
      <c r="C872" s="44"/>
      <c r="D872" s="44"/>
      <c r="E872" s="44"/>
      <c r="F872" s="44"/>
      <c r="G872" s="45"/>
      <c r="H872" s="15" t="s">
        <v>3975</v>
      </c>
      <c r="I872" s="33" t="s">
        <v>3976</v>
      </c>
      <c r="J872" s="416" t="s">
        <v>3976</v>
      </c>
      <c r="K872" s="33" t="s">
        <v>3977</v>
      </c>
      <c r="L872" s="13" t="s">
        <v>1456</v>
      </c>
      <c r="M872" s="13">
        <v>3280</v>
      </c>
      <c r="N872" s="14"/>
    </row>
    <row r="873" ht="18.95" customHeight="1" spans="1:14">
      <c r="A873" s="44"/>
      <c r="B873" s="44"/>
      <c r="C873" s="44"/>
      <c r="D873" s="44"/>
      <c r="E873" s="44"/>
      <c r="F873" s="44"/>
      <c r="G873" s="45"/>
      <c r="H873" s="15" t="s">
        <v>3978</v>
      </c>
      <c r="I873" s="33" t="s">
        <v>3979</v>
      </c>
      <c r="J873" s="416" t="s">
        <v>3979</v>
      </c>
      <c r="K873" s="33" t="s">
        <v>3980</v>
      </c>
      <c r="L873" s="13" t="s">
        <v>1456</v>
      </c>
      <c r="M873" s="13">
        <v>3270</v>
      </c>
      <c r="N873" s="14"/>
    </row>
    <row r="874" ht="18.95" customHeight="1" spans="1:14">
      <c r="A874" s="44"/>
      <c r="B874" s="44"/>
      <c r="C874" s="44"/>
      <c r="D874" s="44"/>
      <c r="E874" s="44"/>
      <c r="F874" s="44"/>
      <c r="G874" s="45"/>
      <c r="H874" s="15" t="s">
        <v>3981</v>
      </c>
      <c r="I874" s="33" t="s">
        <v>3982</v>
      </c>
      <c r="J874" s="416" t="s">
        <v>3982</v>
      </c>
      <c r="K874" s="52" t="s">
        <v>3983</v>
      </c>
      <c r="L874" s="13" t="s">
        <v>1456</v>
      </c>
      <c r="M874" s="13">
        <v>10</v>
      </c>
      <c r="N874" s="14"/>
    </row>
    <row r="875" ht="18.95" customHeight="1" spans="1:14">
      <c r="A875" s="44"/>
      <c r="B875" s="44"/>
      <c r="C875" s="44"/>
      <c r="D875" s="44"/>
      <c r="E875" s="44"/>
      <c r="F875" s="44"/>
      <c r="G875" s="45"/>
      <c r="H875" s="15" t="s">
        <v>3984</v>
      </c>
      <c r="I875" s="33" t="s">
        <v>3985</v>
      </c>
      <c r="J875" s="416" t="s">
        <v>3985</v>
      </c>
      <c r="K875" s="33" t="s">
        <v>3986</v>
      </c>
      <c r="L875" s="13" t="s">
        <v>1456</v>
      </c>
      <c r="M875" s="13">
        <v>254</v>
      </c>
      <c r="N875" s="14"/>
    </row>
    <row r="876" ht="18.95" customHeight="1" spans="1:14">
      <c r="A876" s="44"/>
      <c r="B876" s="44"/>
      <c r="C876" s="44"/>
      <c r="D876" s="44"/>
      <c r="E876" s="44"/>
      <c r="F876" s="44"/>
      <c r="G876" s="45"/>
      <c r="H876" s="15" t="s">
        <v>3987</v>
      </c>
      <c r="I876" s="33" t="s">
        <v>3988</v>
      </c>
      <c r="J876" s="416" t="s">
        <v>3988</v>
      </c>
      <c r="K876" s="33" t="s">
        <v>3989</v>
      </c>
      <c r="L876" s="13" t="s">
        <v>1456</v>
      </c>
      <c r="M876" s="13">
        <v>0</v>
      </c>
      <c r="N876" s="14"/>
    </row>
    <row r="877" ht="18.95" customHeight="1" spans="1:14">
      <c r="A877" s="44"/>
      <c r="B877" s="44"/>
      <c r="C877" s="44"/>
      <c r="D877" s="44"/>
      <c r="E877" s="44"/>
      <c r="F877" s="44"/>
      <c r="G877" s="45"/>
      <c r="H877" s="15" t="s">
        <v>3990</v>
      </c>
      <c r="I877" s="33" t="s">
        <v>3991</v>
      </c>
      <c r="J877" s="416" t="s">
        <v>3991</v>
      </c>
      <c r="K877" s="33" t="s">
        <v>3992</v>
      </c>
      <c r="L877" s="13" t="s">
        <v>1456</v>
      </c>
      <c r="M877" s="13">
        <v>5</v>
      </c>
      <c r="N877" s="14"/>
    </row>
    <row r="878" ht="18.95" customHeight="1" spans="1:14">
      <c r="A878" s="44"/>
      <c r="B878" s="44"/>
      <c r="C878" s="44"/>
      <c r="D878" s="44"/>
      <c r="E878" s="44"/>
      <c r="F878" s="44"/>
      <c r="G878" s="45"/>
      <c r="H878" s="15" t="s">
        <v>3993</v>
      </c>
      <c r="I878" s="33" t="s">
        <v>967</v>
      </c>
      <c r="J878" s="416" t="s">
        <v>967</v>
      </c>
      <c r="K878" s="33" t="s">
        <v>1790</v>
      </c>
      <c r="L878" s="13" t="s">
        <v>1456</v>
      </c>
      <c r="M878" s="13">
        <v>31830</v>
      </c>
      <c r="N878" s="14"/>
    </row>
    <row r="879" ht="18.95" customHeight="1" spans="1:14">
      <c r="A879" s="44"/>
      <c r="B879" s="44"/>
      <c r="C879" s="44"/>
      <c r="D879" s="44"/>
      <c r="E879" s="44"/>
      <c r="F879" s="44"/>
      <c r="G879" s="45"/>
      <c r="H879" s="15" t="s">
        <v>3994</v>
      </c>
      <c r="I879" s="33" t="s">
        <v>3995</v>
      </c>
      <c r="J879" s="416" t="s">
        <v>3995</v>
      </c>
      <c r="K879" s="33" t="s">
        <v>3996</v>
      </c>
      <c r="L879" s="13" t="s">
        <v>1456</v>
      </c>
      <c r="M879" s="13">
        <v>9427</v>
      </c>
      <c r="N879" s="14"/>
    </row>
    <row r="880" ht="18.95" customHeight="1" spans="1:14">
      <c r="A880" s="44"/>
      <c r="B880" s="44"/>
      <c r="C880" s="44"/>
      <c r="D880" s="44"/>
      <c r="E880" s="44"/>
      <c r="F880" s="44"/>
      <c r="G880" s="45"/>
      <c r="H880" s="15" t="s">
        <v>3942</v>
      </c>
      <c r="I880" s="33" t="s">
        <v>3997</v>
      </c>
      <c r="J880" s="416" t="s">
        <v>3997</v>
      </c>
      <c r="K880" s="33" t="s">
        <v>1470</v>
      </c>
      <c r="L880" s="13" t="s">
        <v>1456</v>
      </c>
      <c r="M880" s="13">
        <v>0</v>
      </c>
      <c r="N880" s="14"/>
    </row>
    <row r="881" ht="18.95" customHeight="1" spans="1:14">
      <c r="A881" s="44"/>
      <c r="B881" s="44"/>
      <c r="C881" s="44"/>
      <c r="D881" s="44"/>
      <c r="E881" s="44"/>
      <c r="F881" s="44"/>
      <c r="G881" s="45"/>
      <c r="H881" s="15" t="s">
        <v>3944</v>
      </c>
      <c r="I881" s="33" t="s">
        <v>3998</v>
      </c>
      <c r="J881" s="416" t="s">
        <v>3998</v>
      </c>
      <c r="K881" s="33" t="s">
        <v>1476</v>
      </c>
      <c r="L881" s="13" t="s">
        <v>1456</v>
      </c>
      <c r="M881" s="13">
        <v>100</v>
      </c>
      <c r="N881" s="14"/>
    </row>
    <row r="882" ht="18.95" customHeight="1" spans="1:14">
      <c r="A882" s="44"/>
      <c r="B882" s="44"/>
      <c r="C882" s="44"/>
      <c r="D882" s="44"/>
      <c r="E882" s="44"/>
      <c r="F882" s="44"/>
      <c r="G882" s="45"/>
      <c r="H882" s="15" t="s">
        <v>3946</v>
      </c>
      <c r="I882" s="33" t="s">
        <v>3999</v>
      </c>
      <c r="J882" s="416" t="s">
        <v>3999</v>
      </c>
      <c r="K882" s="33" t="s">
        <v>1482</v>
      </c>
      <c r="L882" s="13" t="s">
        <v>1456</v>
      </c>
      <c r="M882" s="13">
        <v>0</v>
      </c>
      <c r="N882" s="14"/>
    </row>
    <row r="883" ht="18.95" customHeight="1" spans="1:14">
      <c r="A883" s="44"/>
      <c r="B883" s="44"/>
      <c r="C883" s="44"/>
      <c r="D883" s="44"/>
      <c r="E883" s="44"/>
      <c r="F883" s="44"/>
      <c r="G883" s="45"/>
      <c r="H883" s="15" t="s">
        <v>4000</v>
      </c>
      <c r="I883" s="33" t="s">
        <v>4001</v>
      </c>
      <c r="J883" s="416" t="s">
        <v>4001</v>
      </c>
      <c r="K883" s="33" t="s">
        <v>1524</v>
      </c>
      <c r="L883" s="13" t="s">
        <v>1456</v>
      </c>
      <c r="M883" s="13">
        <v>2229</v>
      </c>
      <c r="N883" s="14"/>
    </row>
    <row r="884" ht="18.95" customHeight="1" spans="1:14">
      <c r="A884" s="44"/>
      <c r="B884" s="44"/>
      <c r="C884" s="44"/>
      <c r="D884" s="44"/>
      <c r="E884" s="44"/>
      <c r="F884" s="44"/>
      <c r="G884" s="45"/>
      <c r="H884" s="15" t="s">
        <v>4002</v>
      </c>
      <c r="I884" s="33" t="s">
        <v>4003</v>
      </c>
      <c r="J884" s="416" t="s">
        <v>4003</v>
      </c>
      <c r="K884" s="33" t="s">
        <v>4004</v>
      </c>
      <c r="L884" s="13" t="s">
        <v>1456</v>
      </c>
      <c r="M884" s="13">
        <v>0</v>
      </c>
      <c r="N884" s="14"/>
    </row>
    <row r="885" ht="18.95" customHeight="1" spans="1:14">
      <c r="A885" s="44"/>
      <c r="B885" s="44"/>
      <c r="C885" s="44"/>
      <c r="D885" s="44"/>
      <c r="E885" s="44"/>
      <c r="F885" s="44"/>
      <c r="G885" s="45"/>
      <c r="H885" s="15" t="s">
        <v>4005</v>
      </c>
      <c r="I885" s="33" t="s">
        <v>4006</v>
      </c>
      <c r="J885" s="416" t="s">
        <v>4006</v>
      </c>
      <c r="K885" s="33" t="s">
        <v>4007</v>
      </c>
      <c r="L885" s="13" t="s">
        <v>1456</v>
      </c>
      <c r="M885" s="13">
        <v>1197</v>
      </c>
      <c r="N885" s="14"/>
    </row>
    <row r="886" ht="18.95" customHeight="1" spans="1:14">
      <c r="A886" s="44"/>
      <c r="B886" s="44"/>
      <c r="C886" s="44"/>
      <c r="D886" s="44"/>
      <c r="E886" s="44"/>
      <c r="F886" s="44"/>
      <c r="G886" s="45"/>
      <c r="H886" s="15" t="s">
        <v>4008</v>
      </c>
      <c r="I886" s="33" t="s">
        <v>4009</v>
      </c>
      <c r="J886" s="416" t="s">
        <v>4009</v>
      </c>
      <c r="K886" s="33" t="s">
        <v>4010</v>
      </c>
      <c r="L886" s="13" t="s">
        <v>1456</v>
      </c>
      <c r="M886" s="13">
        <v>532</v>
      </c>
      <c r="N886" s="14"/>
    </row>
    <row r="887" ht="18.95" customHeight="1" spans="1:14">
      <c r="A887" s="44"/>
      <c r="B887" s="44"/>
      <c r="C887" s="44"/>
      <c r="D887" s="44"/>
      <c r="E887" s="44"/>
      <c r="F887" s="44"/>
      <c r="G887" s="45"/>
      <c r="H887" s="15" t="s">
        <v>4011</v>
      </c>
      <c r="I887" s="33" t="s">
        <v>4012</v>
      </c>
      <c r="J887" s="416" t="s">
        <v>4012</v>
      </c>
      <c r="K887" s="33" t="s">
        <v>4013</v>
      </c>
      <c r="L887" s="13" t="s">
        <v>1456</v>
      </c>
      <c r="M887" s="13">
        <v>31</v>
      </c>
      <c r="N887" s="14"/>
    </row>
    <row r="888" ht="18.95" customHeight="1" spans="1:14">
      <c r="A888" s="44"/>
      <c r="B888" s="44"/>
      <c r="C888" s="44"/>
      <c r="D888" s="44"/>
      <c r="E888" s="44"/>
      <c r="F888" s="44"/>
      <c r="G888" s="45"/>
      <c r="H888" s="15" t="s">
        <v>4014</v>
      </c>
      <c r="I888" s="33" t="s">
        <v>4015</v>
      </c>
      <c r="J888" s="416" t="s">
        <v>4015</v>
      </c>
      <c r="K888" s="33" t="s">
        <v>4016</v>
      </c>
      <c r="L888" s="13" t="s">
        <v>1456</v>
      </c>
      <c r="M888" s="13">
        <v>0</v>
      </c>
      <c r="N888" s="14"/>
    </row>
    <row r="889" ht="18.95" customHeight="1" spans="1:14">
      <c r="A889" s="44"/>
      <c r="B889" s="44"/>
      <c r="C889" s="44"/>
      <c r="D889" s="44"/>
      <c r="E889" s="44"/>
      <c r="F889" s="44"/>
      <c r="G889" s="45"/>
      <c r="H889" s="15" t="s">
        <v>4017</v>
      </c>
      <c r="I889" s="33" t="s">
        <v>4018</v>
      </c>
      <c r="J889" s="416" t="s">
        <v>4018</v>
      </c>
      <c r="K889" s="33" t="s">
        <v>4019</v>
      </c>
      <c r="L889" s="13" t="s">
        <v>1456</v>
      </c>
      <c r="M889" s="13">
        <v>16</v>
      </c>
      <c r="N889" s="14"/>
    </row>
    <row r="890" ht="18.95" customHeight="1" spans="1:14">
      <c r="A890" s="44"/>
      <c r="B890" s="44"/>
      <c r="C890" s="44"/>
      <c r="D890" s="44"/>
      <c r="E890" s="44"/>
      <c r="F890" s="44"/>
      <c r="G890" s="45"/>
      <c r="H890" s="15" t="s">
        <v>4020</v>
      </c>
      <c r="I890" s="33" t="s">
        <v>4021</v>
      </c>
      <c r="J890" s="416" t="s">
        <v>4021</v>
      </c>
      <c r="K890" s="33" t="s">
        <v>4022</v>
      </c>
      <c r="L890" s="13" t="s">
        <v>1456</v>
      </c>
      <c r="M890" s="13">
        <v>0</v>
      </c>
      <c r="N890" s="14"/>
    </row>
    <row r="891" ht="18.95" customHeight="1" spans="1:14">
      <c r="A891" s="44"/>
      <c r="B891" s="44"/>
      <c r="C891" s="44"/>
      <c r="D891" s="44"/>
      <c r="E891" s="44"/>
      <c r="F891" s="44"/>
      <c r="G891" s="45"/>
      <c r="H891" s="15" t="s">
        <v>4023</v>
      </c>
      <c r="I891" s="33" t="s">
        <v>4024</v>
      </c>
      <c r="J891" s="416" t="s">
        <v>4024</v>
      </c>
      <c r="K891" s="33" t="s">
        <v>4025</v>
      </c>
      <c r="L891" s="13" t="s">
        <v>1456</v>
      </c>
      <c r="M891" s="13">
        <v>0</v>
      </c>
      <c r="N891" s="14"/>
    </row>
    <row r="892" ht="18.95" customHeight="1" spans="1:14">
      <c r="A892" s="44"/>
      <c r="B892" s="44"/>
      <c r="C892" s="44"/>
      <c r="D892" s="44"/>
      <c r="E892" s="44"/>
      <c r="F892" s="44"/>
      <c r="G892" s="45"/>
      <c r="H892" s="15" t="s">
        <v>4026</v>
      </c>
      <c r="I892" s="33" t="s">
        <v>4027</v>
      </c>
      <c r="J892" s="416" t="s">
        <v>4027</v>
      </c>
      <c r="K892" s="33" t="s">
        <v>4028</v>
      </c>
      <c r="L892" s="13" t="s">
        <v>1456</v>
      </c>
      <c r="M892" s="13">
        <v>55</v>
      </c>
      <c r="N892" s="14"/>
    </row>
    <row r="893" ht="18.95" customHeight="1" spans="1:14">
      <c r="A893" s="44"/>
      <c r="B893" s="44"/>
      <c r="C893" s="44"/>
      <c r="D893" s="44"/>
      <c r="E893" s="44"/>
      <c r="F893" s="44"/>
      <c r="G893" s="45"/>
      <c r="H893" s="15" t="s">
        <v>4029</v>
      </c>
      <c r="I893" s="33" t="s">
        <v>4030</v>
      </c>
      <c r="J893" s="416" t="s">
        <v>4030</v>
      </c>
      <c r="K893" s="33" t="s">
        <v>4031</v>
      </c>
      <c r="L893" s="13" t="s">
        <v>1456</v>
      </c>
      <c r="M893" s="13">
        <v>0</v>
      </c>
      <c r="N893" s="14"/>
    </row>
    <row r="894" ht="18.95" customHeight="1" spans="1:14">
      <c r="A894" s="44"/>
      <c r="B894" s="44"/>
      <c r="C894" s="44"/>
      <c r="D894" s="44"/>
      <c r="E894" s="44"/>
      <c r="F894" s="44"/>
      <c r="G894" s="45"/>
      <c r="H894" s="15" t="s">
        <v>4032</v>
      </c>
      <c r="I894" s="33" t="s">
        <v>4033</v>
      </c>
      <c r="J894" s="416" t="s">
        <v>4033</v>
      </c>
      <c r="K894" s="33" t="s">
        <v>4034</v>
      </c>
      <c r="L894" s="13" t="s">
        <v>1456</v>
      </c>
      <c r="M894" s="13">
        <v>0</v>
      </c>
      <c r="N894" s="14"/>
    </row>
    <row r="895" ht="18.95" customHeight="1" spans="1:14">
      <c r="A895" s="44"/>
      <c r="B895" s="44"/>
      <c r="C895" s="44"/>
      <c r="D895" s="44"/>
      <c r="E895" s="44"/>
      <c r="F895" s="44"/>
      <c r="G895" s="45"/>
      <c r="H895" s="15" t="s">
        <v>4035</v>
      </c>
      <c r="I895" s="33" t="s">
        <v>4036</v>
      </c>
      <c r="J895" s="416" t="s">
        <v>4036</v>
      </c>
      <c r="K895" s="33" t="s">
        <v>4037</v>
      </c>
      <c r="L895" s="13" t="s">
        <v>1456</v>
      </c>
      <c r="M895" s="13">
        <v>620</v>
      </c>
      <c r="N895" s="14"/>
    </row>
    <row r="896" ht="18.95" customHeight="1" spans="1:14">
      <c r="A896" s="44"/>
      <c r="B896" s="44"/>
      <c r="C896" s="44"/>
      <c r="D896" s="44"/>
      <c r="E896" s="44"/>
      <c r="F896" s="44"/>
      <c r="G896" s="45"/>
      <c r="H896" s="15" t="s">
        <v>4038</v>
      </c>
      <c r="I896" s="33" t="s">
        <v>4039</v>
      </c>
      <c r="J896" s="416" t="s">
        <v>4039</v>
      </c>
      <c r="K896" s="33" t="s">
        <v>4040</v>
      </c>
      <c r="L896" s="13" t="s">
        <v>1456</v>
      </c>
      <c r="M896" s="13">
        <v>525</v>
      </c>
      <c r="N896" s="14"/>
    </row>
    <row r="897" ht="18.95" customHeight="1" spans="1:14">
      <c r="A897" s="44"/>
      <c r="B897" s="44"/>
      <c r="C897" s="44"/>
      <c r="D897" s="44"/>
      <c r="E897" s="44"/>
      <c r="F897" s="44"/>
      <c r="G897" s="45"/>
      <c r="H897" s="15" t="s">
        <v>4041</v>
      </c>
      <c r="I897" s="33" t="s">
        <v>4042</v>
      </c>
      <c r="J897" s="416" t="s">
        <v>4042</v>
      </c>
      <c r="K897" s="33" t="s">
        <v>4043</v>
      </c>
      <c r="L897" s="13" t="s">
        <v>1456</v>
      </c>
      <c r="M897" s="13">
        <v>957</v>
      </c>
      <c r="N897" s="14"/>
    </row>
    <row r="898" ht="18.95" customHeight="1" spans="1:14">
      <c r="A898" s="44"/>
      <c r="B898" s="44"/>
      <c r="C898" s="44"/>
      <c r="D898" s="44"/>
      <c r="E898" s="44"/>
      <c r="F898" s="44"/>
      <c r="G898" s="45"/>
      <c r="H898" s="15" t="s">
        <v>4044</v>
      </c>
      <c r="I898" s="33" t="s">
        <v>4045</v>
      </c>
      <c r="J898" s="416" t="s">
        <v>4045</v>
      </c>
      <c r="K898" s="33" t="s">
        <v>4046</v>
      </c>
      <c r="L898" s="13" t="s">
        <v>1456</v>
      </c>
      <c r="M898" s="13">
        <v>125</v>
      </c>
      <c r="N898" s="14"/>
    </row>
    <row r="899" ht="18.95" customHeight="1" spans="1:14">
      <c r="A899" s="44"/>
      <c r="B899" s="44"/>
      <c r="C899" s="44"/>
      <c r="D899" s="44"/>
      <c r="E899" s="44"/>
      <c r="F899" s="44"/>
      <c r="G899" s="45"/>
      <c r="H899" s="15" t="s">
        <v>4047</v>
      </c>
      <c r="I899" s="33" t="s">
        <v>4048</v>
      </c>
      <c r="J899" s="416" t="s">
        <v>4048</v>
      </c>
      <c r="K899" s="33" t="s">
        <v>4049</v>
      </c>
      <c r="L899" s="13" t="s">
        <v>1456</v>
      </c>
      <c r="M899" s="13">
        <v>361</v>
      </c>
      <c r="N899" s="14"/>
    </row>
    <row r="900" ht="18.95" customHeight="1" spans="1:14">
      <c r="A900" s="44"/>
      <c r="B900" s="44"/>
      <c r="C900" s="44"/>
      <c r="D900" s="44"/>
      <c r="E900" s="44"/>
      <c r="F900" s="44"/>
      <c r="G900" s="45"/>
      <c r="H900" s="15" t="s">
        <v>4050</v>
      </c>
      <c r="I900" s="33" t="s">
        <v>4051</v>
      </c>
      <c r="J900" s="416" t="s">
        <v>4051</v>
      </c>
      <c r="K900" s="33" t="s">
        <v>4052</v>
      </c>
      <c r="L900" s="13" t="s">
        <v>1456</v>
      </c>
      <c r="M900" s="13">
        <v>0</v>
      </c>
      <c r="N900" s="14"/>
    </row>
    <row r="901" ht="18.95" customHeight="1" spans="1:14">
      <c r="A901" s="44"/>
      <c r="B901" s="44"/>
      <c r="C901" s="44"/>
      <c r="D901" s="44"/>
      <c r="E901" s="44"/>
      <c r="F901" s="44"/>
      <c r="G901" s="45"/>
      <c r="H901" s="15" t="s">
        <v>4053</v>
      </c>
      <c r="I901" s="33" t="s">
        <v>4054</v>
      </c>
      <c r="J901" s="416" t="s">
        <v>4054</v>
      </c>
      <c r="K901" s="33" t="s">
        <v>4055</v>
      </c>
      <c r="L901" s="13" t="s">
        <v>1456</v>
      </c>
      <c r="M901" s="13">
        <v>470</v>
      </c>
      <c r="N901" s="14"/>
    </row>
    <row r="902" ht="18.95" customHeight="1" spans="1:14">
      <c r="A902" s="44"/>
      <c r="B902" s="44"/>
      <c r="C902" s="44"/>
      <c r="D902" s="44"/>
      <c r="E902" s="44"/>
      <c r="F902" s="44"/>
      <c r="G902" s="45"/>
      <c r="H902" s="15" t="s">
        <v>4056</v>
      </c>
      <c r="I902" s="33" t="s">
        <v>4057</v>
      </c>
      <c r="J902" s="416" t="s">
        <v>4057</v>
      </c>
      <c r="K902" s="33" t="s">
        <v>4058</v>
      </c>
      <c r="L902" s="13" t="s">
        <v>1456</v>
      </c>
      <c r="M902" s="13">
        <v>608</v>
      </c>
      <c r="N902" s="14"/>
    </row>
    <row r="903" ht="18.95" customHeight="1" spans="1:14">
      <c r="A903" s="44"/>
      <c r="B903" s="44"/>
      <c r="C903" s="44"/>
      <c r="D903" s="44"/>
      <c r="E903" s="44"/>
      <c r="F903" s="44"/>
      <c r="G903" s="45"/>
      <c r="H903" s="15" t="s">
        <v>4059</v>
      </c>
      <c r="I903" s="33" t="s">
        <v>4060</v>
      </c>
      <c r="J903" s="416" t="s">
        <v>4060</v>
      </c>
      <c r="K903" s="33" t="s">
        <v>4061</v>
      </c>
      <c r="L903" s="13" t="s">
        <v>1456</v>
      </c>
      <c r="M903" s="13">
        <v>0</v>
      </c>
      <c r="N903" s="14"/>
    </row>
    <row r="904" ht="18.95" customHeight="1" spans="1:14">
      <c r="A904" s="44"/>
      <c r="B904" s="44"/>
      <c r="C904" s="44"/>
      <c r="D904" s="44"/>
      <c r="E904" s="44"/>
      <c r="F904" s="44"/>
      <c r="G904" s="45"/>
      <c r="H904" s="15" t="s">
        <v>4062</v>
      </c>
      <c r="I904" s="33" t="s">
        <v>4063</v>
      </c>
      <c r="J904" s="416" t="s">
        <v>4063</v>
      </c>
      <c r="K904" s="33" t="s">
        <v>4064</v>
      </c>
      <c r="L904" s="13" t="s">
        <v>1456</v>
      </c>
      <c r="M904" s="13">
        <v>0</v>
      </c>
      <c r="N904" s="14"/>
    </row>
    <row r="905" ht="18.95" customHeight="1" spans="1:14">
      <c r="A905" s="44"/>
      <c r="B905" s="44"/>
      <c r="C905" s="44"/>
      <c r="D905" s="44"/>
      <c r="E905" s="44"/>
      <c r="F905" s="44"/>
      <c r="G905" s="45"/>
      <c r="H905" s="15" t="s">
        <v>4065</v>
      </c>
      <c r="I905" s="33" t="s">
        <v>4066</v>
      </c>
      <c r="J905" s="416" t="s">
        <v>4066</v>
      </c>
      <c r="K905" s="33" t="s">
        <v>4067</v>
      </c>
      <c r="L905" s="13" t="s">
        <v>1456</v>
      </c>
      <c r="M905" s="13">
        <v>210</v>
      </c>
      <c r="N905" s="14"/>
    </row>
    <row r="906" ht="18.95" customHeight="1" spans="1:14">
      <c r="A906" s="44"/>
      <c r="B906" s="44"/>
      <c r="C906" s="44"/>
      <c r="D906" s="44"/>
      <c r="E906" s="44"/>
      <c r="F906" s="44"/>
      <c r="G906" s="45"/>
      <c r="H906" s="15" t="s">
        <v>4068</v>
      </c>
      <c r="I906" s="33" t="s">
        <v>4069</v>
      </c>
      <c r="J906" s="416" t="s">
        <v>4069</v>
      </c>
      <c r="K906" s="33" t="s">
        <v>4070</v>
      </c>
      <c r="L906" s="13" t="s">
        <v>1456</v>
      </c>
      <c r="M906" s="13">
        <v>0</v>
      </c>
      <c r="N906" s="14"/>
    </row>
    <row r="907" ht="18.95" customHeight="1" spans="1:14">
      <c r="A907" s="44"/>
      <c r="B907" s="44"/>
      <c r="C907" s="44"/>
      <c r="D907" s="44"/>
      <c r="E907" s="44"/>
      <c r="F907" s="44"/>
      <c r="G907" s="45"/>
      <c r="H907" s="15" t="s">
        <v>4071</v>
      </c>
      <c r="I907" s="33" t="s">
        <v>4072</v>
      </c>
      <c r="J907" s="416" t="s">
        <v>4072</v>
      </c>
      <c r="K907" s="33" t="s">
        <v>4073</v>
      </c>
      <c r="L907" s="13" t="s">
        <v>1456</v>
      </c>
      <c r="M907" s="13">
        <v>1391</v>
      </c>
      <c r="N907" s="14"/>
    </row>
    <row r="908" ht="18.95" customHeight="1" spans="1:14">
      <c r="A908" s="44"/>
      <c r="B908" s="44"/>
      <c r="C908" s="44"/>
      <c r="D908" s="44"/>
      <c r="E908" s="44"/>
      <c r="F908" s="44"/>
      <c r="G908" s="45"/>
      <c r="H908" s="15" t="s">
        <v>4074</v>
      </c>
      <c r="I908" s="33" t="s">
        <v>4075</v>
      </c>
      <c r="J908" s="416" t="s">
        <v>4075</v>
      </c>
      <c r="K908" s="33" t="s">
        <v>4076</v>
      </c>
      <c r="L908" s="13" t="s">
        <v>1456</v>
      </c>
      <c r="M908" s="13">
        <v>3549</v>
      </c>
      <c r="N908" s="14"/>
    </row>
    <row r="909" ht="18.95" customHeight="1" spans="1:14">
      <c r="A909" s="44"/>
      <c r="B909" s="44"/>
      <c r="C909" s="44"/>
      <c r="D909" s="44"/>
      <c r="E909" s="44"/>
      <c r="F909" s="44"/>
      <c r="G909" s="45"/>
      <c r="H909" s="15" t="s">
        <v>3942</v>
      </c>
      <c r="I909" s="33" t="s">
        <v>4077</v>
      </c>
      <c r="J909" s="416" t="s">
        <v>4077</v>
      </c>
      <c r="K909" s="33" t="s">
        <v>1470</v>
      </c>
      <c r="L909" s="13" t="s">
        <v>1456</v>
      </c>
      <c r="M909" s="13">
        <v>0</v>
      </c>
      <c r="N909" s="14"/>
    </row>
    <row r="910" ht="18.95" customHeight="1" spans="1:14">
      <c r="A910" s="44"/>
      <c r="B910" s="44"/>
      <c r="C910" s="44"/>
      <c r="D910" s="44"/>
      <c r="E910" s="44"/>
      <c r="F910" s="44"/>
      <c r="G910" s="45"/>
      <c r="H910" s="15" t="s">
        <v>3944</v>
      </c>
      <c r="I910" s="33" t="s">
        <v>4078</v>
      </c>
      <c r="J910" s="416" t="s">
        <v>4078</v>
      </c>
      <c r="K910" s="33" t="s">
        <v>1476</v>
      </c>
      <c r="L910" s="13" t="s">
        <v>1456</v>
      </c>
      <c r="M910" s="13">
        <v>6</v>
      </c>
      <c r="N910" s="14"/>
    </row>
    <row r="911" ht="18.95" customHeight="1" spans="1:14">
      <c r="A911" s="44"/>
      <c r="B911" s="44"/>
      <c r="C911" s="44"/>
      <c r="D911" s="44"/>
      <c r="E911" s="44"/>
      <c r="F911" s="44"/>
      <c r="G911" s="45"/>
      <c r="H911" s="15" t="s">
        <v>3946</v>
      </c>
      <c r="I911" s="33" t="s">
        <v>4079</v>
      </c>
      <c r="J911" s="416" t="s">
        <v>4079</v>
      </c>
      <c r="K911" s="33" t="s">
        <v>1482</v>
      </c>
      <c r="L911" s="13" t="s">
        <v>1456</v>
      </c>
      <c r="M911" s="13">
        <v>0</v>
      </c>
      <c r="N911" s="14"/>
    </row>
    <row r="912" ht="18.95" customHeight="1" spans="1:14">
      <c r="A912" s="44"/>
      <c r="B912" s="44"/>
      <c r="C912" s="44"/>
      <c r="D912" s="44"/>
      <c r="E912" s="44"/>
      <c r="F912" s="44"/>
      <c r="G912" s="45"/>
      <c r="H912" s="15" t="s">
        <v>4080</v>
      </c>
      <c r="I912" s="33" t="s">
        <v>4081</v>
      </c>
      <c r="J912" s="416" t="s">
        <v>4081</v>
      </c>
      <c r="K912" s="33" t="s">
        <v>4082</v>
      </c>
      <c r="L912" s="13" t="s">
        <v>1456</v>
      </c>
      <c r="M912" s="13">
        <v>740</v>
      </c>
      <c r="N912" s="14"/>
    </row>
    <row r="913" ht="18.95" customHeight="1" spans="1:14">
      <c r="A913" s="44"/>
      <c r="B913" s="44"/>
      <c r="C913" s="44"/>
      <c r="D913" s="44"/>
      <c r="E913" s="44"/>
      <c r="F913" s="44"/>
      <c r="G913" s="45"/>
      <c r="H913" s="15" t="s">
        <v>4083</v>
      </c>
      <c r="I913" s="33" t="s">
        <v>4084</v>
      </c>
      <c r="J913" s="416" t="s">
        <v>4084</v>
      </c>
      <c r="K913" s="33" t="s">
        <v>4085</v>
      </c>
      <c r="L913" s="13" t="s">
        <v>1456</v>
      </c>
      <c r="M913" s="13">
        <v>152</v>
      </c>
      <c r="N913" s="14"/>
    </row>
    <row r="914" ht="18.95" customHeight="1" spans="1:14">
      <c r="A914" s="44"/>
      <c r="B914" s="44"/>
      <c r="C914" s="44"/>
      <c r="D914" s="44"/>
      <c r="E914" s="44"/>
      <c r="F914" s="44"/>
      <c r="G914" s="45"/>
      <c r="H914" s="15" t="s">
        <v>4086</v>
      </c>
      <c r="I914" s="33" t="s">
        <v>4087</v>
      </c>
      <c r="J914" s="416" t="s">
        <v>4087</v>
      </c>
      <c r="K914" s="33" t="s">
        <v>4088</v>
      </c>
      <c r="L914" s="13" t="s">
        <v>1456</v>
      </c>
      <c r="M914" s="13">
        <v>5</v>
      </c>
      <c r="N914" s="14"/>
    </row>
    <row r="915" ht="18.95" customHeight="1" spans="1:14">
      <c r="A915" s="44"/>
      <c r="B915" s="44"/>
      <c r="C915" s="44"/>
      <c r="D915" s="44"/>
      <c r="E915" s="44"/>
      <c r="F915" s="44"/>
      <c r="G915" s="45"/>
      <c r="H915" s="15" t="s">
        <v>4089</v>
      </c>
      <c r="I915" s="33" t="s">
        <v>4090</v>
      </c>
      <c r="J915" s="416" t="s">
        <v>4090</v>
      </c>
      <c r="K915" s="33" t="s">
        <v>4091</v>
      </c>
      <c r="L915" s="13" t="s">
        <v>1456</v>
      </c>
      <c r="M915" s="13">
        <v>5</v>
      </c>
      <c r="N915" s="14"/>
    </row>
    <row r="916" ht="18.95" customHeight="1" spans="1:14">
      <c r="A916" s="44"/>
      <c r="B916" s="44"/>
      <c r="C916" s="44"/>
      <c r="D916" s="44"/>
      <c r="E916" s="44"/>
      <c r="F916" s="44"/>
      <c r="G916" s="45"/>
      <c r="H916" s="15" t="s">
        <v>4092</v>
      </c>
      <c r="I916" s="33" t="s">
        <v>4093</v>
      </c>
      <c r="J916" s="416" t="s">
        <v>4093</v>
      </c>
      <c r="K916" s="33" t="s">
        <v>4094</v>
      </c>
      <c r="L916" s="13" t="s">
        <v>1456</v>
      </c>
      <c r="M916" s="13">
        <v>0</v>
      </c>
      <c r="N916" s="14"/>
    </row>
    <row r="917" ht="18.95" customHeight="1" spans="1:14">
      <c r="A917" s="44"/>
      <c r="B917" s="44"/>
      <c r="C917" s="44"/>
      <c r="D917" s="44"/>
      <c r="E917" s="44"/>
      <c r="F917" s="44"/>
      <c r="G917" s="45"/>
      <c r="H917" s="15" t="s">
        <v>4095</v>
      </c>
      <c r="I917" s="33" t="s">
        <v>4096</v>
      </c>
      <c r="J917" s="416" t="s">
        <v>4096</v>
      </c>
      <c r="K917" s="33" t="s">
        <v>4097</v>
      </c>
      <c r="L917" s="13" t="s">
        <v>1456</v>
      </c>
      <c r="M917" s="13">
        <v>1944</v>
      </c>
      <c r="N917" s="14"/>
    </row>
    <row r="918" ht="18.95" customHeight="1" spans="1:14">
      <c r="A918" s="44"/>
      <c r="B918" s="44"/>
      <c r="C918" s="44"/>
      <c r="D918" s="44"/>
      <c r="E918" s="44"/>
      <c r="F918" s="44"/>
      <c r="G918" s="45"/>
      <c r="H918" s="15" t="s">
        <v>4098</v>
      </c>
      <c r="I918" s="33" t="s">
        <v>4099</v>
      </c>
      <c r="J918" s="416" t="s">
        <v>4099</v>
      </c>
      <c r="K918" s="33" t="s">
        <v>4100</v>
      </c>
      <c r="L918" s="13" t="s">
        <v>1456</v>
      </c>
      <c r="M918" s="13">
        <v>0</v>
      </c>
      <c r="N918" s="14"/>
    </row>
    <row r="919" ht="18.95" customHeight="1" spans="1:14">
      <c r="A919" s="44"/>
      <c r="B919" s="44"/>
      <c r="C919" s="44"/>
      <c r="D919" s="44"/>
      <c r="E919" s="44"/>
      <c r="F919" s="44"/>
      <c r="G919" s="45"/>
      <c r="H919" s="15" t="s">
        <v>4101</v>
      </c>
      <c r="I919" s="33" t="s">
        <v>4102</v>
      </c>
      <c r="J919" s="416" t="s">
        <v>4102</v>
      </c>
      <c r="K919" s="33" t="s">
        <v>4103</v>
      </c>
      <c r="L919" s="13" t="s">
        <v>1456</v>
      </c>
      <c r="M919" s="13">
        <v>0</v>
      </c>
      <c r="N919" s="14"/>
    </row>
    <row r="920" ht="18.95" customHeight="1" spans="1:14">
      <c r="A920" s="44"/>
      <c r="B920" s="44"/>
      <c r="C920" s="44"/>
      <c r="D920" s="44"/>
      <c r="E920" s="44"/>
      <c r="F920" s="44"/>
      <c r="G920" s="45"/>
      <c r="H920" s="15" t="s">
        <v>4104</v>
      </c>
      <c r="I920" s="33" t="s">
        <v>4105</v>
      </c>
      <c r="J920" s="416" t="s">
        <v>4105</v>
      </c>
      <c r="K920" s="33" t="s">
        <v>4106</v>
      </c>
      <c r="L920" s="13" t="s">
        <v>1456</v>
      </c>
      <c r="M920" s="13">
        <v>0</v>
      </c>
      <c r="N920" s="14"/>
    </row>
    <row r="921" ht="18.95" customHeight="1" spans="1:14">
      <c r="A921" s="44"/>
      <c r="B921" s="44"/>
      <c r="C921" s="44"/>
      <c r="D921" s="44"/>
      <c r="E921" s="44"/>
      <c r="F921" s="44"/>
      <c r="G921" s="45"/>
      <c r="H921" s="15" t="s">
        <v>4107</v>
      </c>
      <c r="I921" s="33" t="s">
        <v>4108</v>
      </c>
      <c r="J921" s="416" t="s">
        <v>4108</v>
      </c>
      <c r="K921" s="33" t="s">
        <v>4109</v>
      </c>
      <c r="L921" s="13" t="s">
        <v>1456</v>
      </c>
      <c r="M921" s="13">
        <v>216</v>
      </c>
      <c r="N921" s="14"/>
    </row>
    <row r="922" ht="18.95" customHeight="1" spans="1:14">
      <c r="A922" s="44"/>
      <c r="B922" s="44"/>
      <c r="C922" s="44"/>
      <c r="D922" s="44"/>
      <c r="E922" s="44"/>
      <c r="F922" s="44"/>
      <c r="G922" s="45"/>
      <c r="H922" s="15" t="s">
        <v>4110</v>
      </c>
      <c r="I922" s="33" t="s">
        <v>4111</v>
      </c>
      <c r="J922" s="416" t="s">
        <v>4111</v>
      </c>
      <c r="K922" s="33" t="s">
        <v>4112</v>
      </c>
      <c r="L922" s="13" t="s">
        <v>1456</v>
      </c>
      <c r="M922" s="13">
        <v>0</v>
      </c>
      <c r="N922" s="14"/>
    </row>
    <row r="923" ht="18.95" customHeight="1" spans="1:14">
      <c r="A923" s="44"/>
      <c r="B923" s="44"/>
      <c r="C923" s="44"/>
      <c r="D923" s="44"/>
      <c r="E923" s="44"/>
      <c r="F923" s="44"/>
      <c r="G923" s="45"/>
      <c r="H923" s="15" t="s">
        <v>4113</v>
      </c>
      <c r="I923" s="33" t="s">
        <v>4114</v>
      </c>
      <c r="J923" s="416" t="s">
        <v>4114</v>
      </c>
      <c r="K923" s="33" t="s">
        <v>4115</v>
      </c>
      <c r="L923" s="13" t="s">
        <v>1456</v>
      </c>
      <c r="M923" s="13">
        <v>1</v>
      </c>
      <c r="N923" s="14"/>
    </row>
    <row r="924" ht="18.95" customHeight="1" spans="1:14">
      <c r="A924" s="44"/>
      <c r="B924" s="44"/>
      <c r="C924" s="44"/>
      <c r="D924" s="44"/>
      <c r="E924" s="44"/>
      <c r="F924" s="44"/>
      <c r="G924" s="45"/>
      <c r="H924" s="15" t="s">
        <v>4116</v>
      </c>
      <c r="I924" s="33" t="s">
        <v>4117</v>
      </c>
      <c r="J924" s="416" t="s">
        <v>4117</v>
      </c>
      <c r="K924" s="33" t="s">
        <v>4118</v>
      </c>
      <c r="L924" s="13" t="s">
        <v>1456</v>
      </c>
      <c r="M924" s="13">
        <v>0</v>
      </c>
      <c r="N924" s="14"/>
    </row>
    <row r="925" ht="18.95" customHeight="1" spans="1:14">
      <c r="A925" s="44"/>
      <c r="B925" s="44"/>
      <c r="C925" s="44"/>
      <c r="D925" s="44"/>
      <c r="E925" s="44"/>
      <c r="F925" s="44"/>
      <c r="G925" s="45"/>
      <c r="H925" s="15" t="s">
        <v>4119</v>
      </c>
      <c r="I925" s="33" t="s">
        <v>4120</v>
      </c>
      <c r="J925" s="416" t="s">
        <v>4120</v>
      </c>
      <c r="K925" s="33" t="s">
        <v>4121</v>
      </c>
      <c r="L925" s="13" t="s">
        <v>1456</v>
      </c>
      <c r="M925" s="13">
        <v>10</v>
      </c>
      <c r="N925" s="14"/>
    </row>
    <row r="926" ht="18.95" customHeight="1" spans="1:14">
      <c r="A926" s="44"/>
      <c r="B926" s="44"/>
      <c r="C926" s="44"/>
      <c r="D926" s="44"/>
      <c r="E926" s="44"/>
      <c r="F926" s="44"/>
      <c r="G926" s="45"/>
      <c r="H926" s="15" t="s">
        <v>4122</v>
      </c>
      <c r="I926" s="33" t="s">
        <v>4123</v>
      </c>
      <c r="J926" s="416" t="s">
        <v>4123</v>
      </c>
      <c r="K926" s="33" t="s">
        <v>4124</v>
      </c>
      <c r="L926" s="13" t="s">
        <v>1456</v>
      </c>
      <c r="M926" s="13">
        <v>0</v>
      </c>
      <c r="N926" s="14"/>
    </row>
    <row r="927" ht="18.95" customHeight="1" spans="1:14">
      <c r="A927" s="44"/>
      <c r="B927" s="44"/>
      <c r="C927" s="44"/>
      <c r="D927" s="44"/>
      <c r="E927" s="44"/>
      <c r="F927" s="44"/>
      <c r="G927" s="45"/>
      <c r="H927" s="15" t="s">
        <v>4125</v>
      </c>
      <c r="I927" s="33" t="s">
        <v>4126</v>
      </c>
      <c r="J927" s="416" t="s">
        <v>4126</v>
      </c>
      <c r="K927" s="33" t="s">
        <v>4127</v>
      </c>
      <c r="L927" s="13" t="s">
        <v>1456</v>
      </c>
      <c r="M927" s="13">
        <v>119</v>
      </c>
      <c r="N927" s="14"/>
    </row>
    <row r="928" ht="18.95" customHeight="1" spans="1:14">
      <c r="A928" s="44"/>
      <c r="B928" s="44"/>
      <c r="C928" s="44"/>
      <c r="D928" s="44"/>
      <c r="E928" s="44"/>
      <c r="F928" s="44"/>
      <c r="G928" s="45"/>
      <c r="H928" s="15" t="s">
        <v>4128</v>
      </c>
      <c r="I928" s="33" t="s">
        <v>4129</v>
      </c>
      <c r="J928" s="416" t="s">
        <v>4129</v>
      </c>
      <c r="K928" s="33" t="s">
        <v>4130</v>
      </c>
      <c r="L928" s="13" t="s">
        <v>1456</v>
      </c>
      <c r="M928" s="13">
        <v>0</v>
      </c>
      <c r="N928" s="14"/>
    </row>
    <row r="929" ht="18.95" customHeight="1" spans="1:14">
      <c r="A929" s="44"/>
      <c r="B929" s="44"/>
      <c r="C929" s="44"/>
      <c r="D929" s="44"/>
      <c r="E929" s="44"/>
      <c r="F929" s="44"/>
      <c r="G929" s="45"/>
      <c r="H929" s="15" t="s">
        <v>4131</v>
      </c>
      <c r="I929" s="33" t="s">
        <v>4132</v>
      </c>
      <c r="J929" s="416" t="s">
        <v>4132</v>
      </c>
      <c r="K929" s="33" t="s">
        <v>4133</v>
      </c>
      <c r="L929" s="13" t="s">
        <v>1456</v>
      </c>
      <c r="M929" s="13">
        <v>0</v>
      </c>
      <c r="N929" s="14"/>
    </row>
    <row r="930" ht="18.95" customHeight="1" spans="1:14">
      <c r="A930" s="44"/>
      <c r="B930" s="44"/>
      <c r="C930" s="44"/>
      <c r="D930" s="44"/>
      <c r="E930" s="44"/>
      <c r="F930" s="44"/>
      <c r="G930" s="45"/>
      <c r="H930" s="15" t="s">
        <v>4134</v>
      </c>
      <c r="I930" s="33" t="s">
        <v>4135</v>
      </c>
      <c r="J930" s="416" t="s">
        <v>4135</v>
      </c>
      <c r="K930" s="33" t="s">
        <v>4136</v>
      </c>
      <c r="L930" s="13" t="s">
        <v>1456</v>
      </c>
      <c r="M930" s="13">
        <v>0</v>
      </c>
      <c r="N930" s="14"/>
    </row>
    <row r="931" ht="18.95" customHeight="1" spans="1:14">
      <c r="A931" s="44"/>
      <c r="B931" s="44"/>
      <c r="C931" s="44"/>
      <c r="D931" s="44"/>
      <c r="E931" s="44"/>
      <c r="F931" s="44"/>
      <c r="G931" s="45"/>
      <c r="H931" s="15" t="s">
        <v>4137</v>
      </c>
      <c r="I931" s="33" t="s">
        <v>4138</v>
      </c>
      <c r="J931" s="416" t="s">
        <v>4138</v>
      </c>
      <c r="K931" s="33" t="s">
        <v>4139</v>
      </c>
      <c r="L931" s="13" t="s">
        <v>1456</v>
      </c>
      <c r="M931" s="13">
        <v>0</v>
      </c>
      <c r="N931" s="14"/>
    </row>
    <row r="932" ht="18.95" customHeight="1" spans="1:14">
      <c r="A932" s="44"/>
      <c r="B932" s="44"/>
      <c r="C932" s="44"/>
      <c r="D932" s="44"/>
      <c r="E932" s="44"/>
      <c r="F932" s="44"/>
      <c r="G932" s="45"/>
      <c r="H932" s="15" t="s">
        <v>4140</v>
      </c>
      <c r="I932" s="33" t="s">
        <v>4141</v>
      </c>
      <c r="J932" s="416" t="s">
        <v>4141</v>
      </c>
      <c r="K932" s="33" t="s">
        <v>4142</v>
      </c>
      <c r="L932" s="13" t="s">
        <v>1456</v>
      </c>
      <c r="M932" s="13">
        <v>150</v>
      </c>
      <c r="N932" s="14"/>
    </row>
    <row r="933" ht="18.95" customHeight="1" spans="1:14">
      <c r="A933" s="44"/>
      <c r="B933" s="44"/>
      <c r="C933" s="44"/>
      <c r="D933" s="44"/>
      <c r="E933" s="44"/>
      <c r="F933" s="44"/>
      <c r="G933" s="45"/>
      <c r="H933" s="15" t="s">
        <v>4143</v>
      </c>
      <c r="I933" s="33" t="s">
        <v>4144</v>
      </c>
      <c r="J933" s="416" t="s">
        <v>4144</v>
      </c>
      <c r="K933" s="33" t="s">
        <v>4145</v>
      </c>
      <c r="L933" s="13" t="s">
        <v>1456</v>
      </c>
      <c r="M933" s="13">
        <v>1</v>
      </c>
      <c r="N933" s="14"/>
    </row>
    <row r="934" ht="18.95" customHeight="1" spans="1:14">
      <c r="A934" s="44"/>
      <c r="B934" s="44"/>
      <c r="C934" s="44"/>
      <c r="D934" s="44"/>
      <c r="E934" s="44"/>
      <c r="F934" s="44"/>
      <c r="G934" s="45"/>
      <c r="H934" s="15" t="s">
        <v>4146</v>
      </c>
      <c r="I934" s="33" t="s">
        <v>4147</v>
      </c>
      <c r="J934" s="416" t="s">
        <v>4147</v>
      </c>
      <c r="K934" s="33" t="s">
        <v>4148</v>
      </c>
      <c r="L934" s="13" t="s">
        <v>1456</v>
      </c>
      <c r="M934" s="13">
        <v>5</v>
      </c>
      <c r="N934" s="14"/>
    </row>
    <row r="935" ht="18.95" customHeight="1" spans="1:14">
      <c r="A935" s="44"/>
      <c r="B935" s="44"/>
      <c r="C935" s="44"/>
      <c r="D935" s="44"/>
      <c r="E935" s="44"/>
      <c r="F935" s="44"/>
      <c r="G935" s="45"/>
      <c r="H935" s="15" t="s">
        <v>4149</v>
      </c>
      <c r="I935" s="33" t="s">
        <v>4150</v>
      </c>
      <c r="J935" s="416" t="s">
        <v>4150</v>
      </c>
      <c r="K935" s="33" t="s">
        <v>4151</v>
      </c>
      <c r="L935" s="13" t="s">
        <v>1456</v>
      </c>
      <c r="M935" s="13">
        <v>184</v>
      </c>
      <c r="N935" s="14"/>
    </row>
    <row r="936" ht="18.95" customHeight="1" spans="1:14">
      <c r="A936" s="44"/>
      <c r="B936" s="44"/>
      <c r="C936" s="44"/>
      <c r="D936" s="44"/>
      <c r="E936" s="44"/>
      <c r="F936" s="44"/>
      <c r="G936" s="45"/>
      <c r="H936" s="15" t="s">
        <v>4152</v>
      </c>
      <c r="I936" s="33" t="s">
        <v>4153</v>
      </c>
      <c r="J936" s="416" t="s">
        <v>4153</v>
      </c>
      <c r="K936" s="33" t="s">
        <v>4154</v>
      </c>
      <c r="L936" s="13" t="s">
        <v>1456</v>
      </c>
      <c r="M936" s="13">
        <v>11</v>
      </c>
      <c r="N936" s="14"/>
    </row>
    <row r="937" ht="18.95" customHeight="1" spans="1:14">
      <c r="A937" s="44"/>
      <c r="B937" s="44"/>
      <c r="C937" s="44"/>
      <c r="D937" s="44"/>
      <c r="E937" s="44"/>
      <c r="F937" s="44"/>
      <c r="G937" s="45"/>
      <c r="H937" s="15" t="s">
        <v>4155</v>
      </c>
      <c r="I937" s="33" t="s">
        <v>4156</v>
      </c>
      <c r="J937" s="416" t="s">
        <v>4156</v>
      </c>
      <c r="K937" s="33" t="s">
        <v>4157</v>
      </c>
      <c r="L937" s="13" t="s">
        <v>1456</v>
      </c>
      <c r="M937" s="13">
        <v>8434</v>
      </c>
      <c r="N937" s="14"/>
    </row>
    <row r="938" ht="18.95" customHeight="1" spans="1:14">
      <c r="A938" s="44"/>
      <c r="B938" s="44"/>
      <c r="C938" s="44"/>
      <c r="D938" s="44"/>
      <c r="E938" s="44"/>
      <c r="F938" s="44"/>
      <c r="G938" s="45"/>
      <c r="H938" s="15" t="s">
        <v>3942</v>
      </c>
      <c r="I938" s="33" t="s">
        <v>4158</v>
      </c>
      <c r="J938" s="416" t="s">
        <v>4158</v>
      </c>
      <c r="K938" s="33" t="s">
        <v>1470</v>
      </c>
      <c r="L938" s="13" t="s">
        <v>1456</v>
      </c>
      <c r="M938" s="13">
        <v>77</v>
      </c>
      <c r="N938" s="14"/>
    </row>
    <row r="939" ht="18.95" customHeight="1" spans="1:14">
      <c r="A939" s="44"/>
      <c r="B939" s="44"/>
      <c r="C939" s="44"/>
      <c r="D939" s="44"/>
      <c r="E939" s="44"/>
      <c r="F939" s="44"/>
      <c r="G939" s="45"/>
      <c r="H939" s="15" t="s">
        <v>3944</v>
      </c>
      <c r="I939" s="33" t="s">
        <v>4159</v>
      </c>
      <c r="J939" s="416" t="s">
        <v>4159</v>
      </c>
      <c r="K939" s="33" t="s">
        <v>1476</v>
      </c>
      <c r="L939" s="13" t="s">
        <v>1456</v>
      </c>
      <c r="M939" s="13">
        <v>33</v>
      </c>
      <c r="N939" s="14"/>
    </row>
    <row r="940" ht="18.95" customHeight="1" spans="1:14">
      <c r="A940" s="44"/>
      <c r="B940" s="44"/>
      <c r="C940" s="44"/>
      <c r="D940" s="44"/>
      <c r="E940" s="44"/>
      <c r="F940" s="44"/>
      <c r="G940" s="45"/>
      <c r="H940" s="15" t="s">
        <v>3946</v>
      </c>
      <c r="I940" s="33" t="s">
        <v>4160</v>
      </c>
      <c r="J940" s="416" t="s">
        <v>4160</v>
      </c>
      <c r="K940" s="33" t="s">
        <v>1482</v>
      </c>
      <c r="L940" s="13" t="s">
        <v>1456</v>
      </c>
      <c r="M940" s="13">
        <v>0</v>
      </c>
      <c r="N940" s="14"/>
    </row>
    <row r="941" ht="18.95" customHeight="1" spans="1:14">
      <c r="A941" s="44"/>
      <c r="B941" s="44"/>
      <c r="C941" s="44"/>
      <c r="D941" s="44"/>
      <c r="E941" s="44"/>
      <c r="F941" s="44"/>
      <c r="G941" s="45"/>
      <c r="H941" s="15" t="s">
        <v>4161</v>
      </c>
      <c r="I941" s="33" t="s">
        <v>4162</v>
      </c>
      <c r="J941" s="416" t="s">
        <v>4162</v>
      </c>
      <c r="K941" s="33" t="s">
        <v>4163</v>
      </c>
      <c r="L941" s="13" t="s">
        <v>1456</v>
      </c>
      <c r="M941" s="13">
        <v>746</v>
      </c>
      <c r="N941" s="14"/>
    </row>
    <row r="942" ht="18.95" customHeight="1" spans="1:14">
      <c r="A942" s="44"/>
      <c r="B942" s="44"/>
      <c r="C942" s="44"/>
      <c r="D942" s="44"/>
      <c r="E942" s="44"/>
      <c r="F942" s="44"/>
      <c r="G942" s="45"/>
      <c r="H942" s="15" t="s">
        <v>4164</v>
      </c>
      <c r="I942" s="33" t="s">
        <v>4165</v>
      </c>
      <c r="J942" s="416" t="s">
        <v>4165</v>
      </c>
      <c r="K942" s="33" t="s">
        <v>4166</v>
      </c>
      <c r="L942" s="13" t="s">
        <v>1456</v>
      </c>
      <c r="M942" s="13">
        <v>1369</v>
      </c>
      <c r="N942" s="14"/>
    </row>
    <row r="943" ht="18.95" customHeight="1" spans="1:14">
      <c r="A943" s="44"/>
      <c r="B943" s="44"/>
      <c r="C943" s="44"/>
      <c r="D943" s="44"/>
      <c r="E943" s="44"/>
      <c r="F943" s="44"/>
      <c r="G943" s="45"/>
      <c r="H943" s="15" t="s">
        <v>4167</v>
      </c>
      <c r="I943" s="416" t="s">
        <v>4168</v>
      </c>
      <c r="J943" s="416" t="s">
        <v>4168</v>
      </c>
      <c r="K943" s="33" t="s">
        <v>4169</v>
      </c>
      <c r="L943" s="13" t="s">
        <v>1456</v>
      </c>
      <c r="M943" s="13">
        <v>0</v>
      </c>
      <c r="N943" s="14"/>
    </row>
    <row r="944" ht="18.95" customHeight="1" spans="1:14">
      <c r="A944" s="44"/>
      <c r="B944" s="44"/>
      <c r="C944" s="44"/>
      <c r="D944" s="44"/>
      <c r="E944" s="44"/>
      <c r="F944" s="44"/>
      <c r="G944" s="45"/>
      <c r="H944" s="15" t="s">
        <v>4170</v>
      </c>
      <c r="I944" s="33" t="s">
        <v>4171</v>
      </c>
      <c r="J944" s="416" t="s">
        <v>4171</v>
      </c>
      <c r="K944" s="33" t="s">
        <v>4172</v>
      </c>
      <c r="L944" s="13" t="s">
        <v>1456</v>
      </c>
      <c r="M944" s="13">
        <v>0</v>
      </c>
      <c r="N944" s="14"/>
    </row>
    <row r="945" ht="18.95" customHeight="1" spans="1:14">
      <c r="A945" s="44"/>
      <c r="B945" s="44"/>
      <c r="C945" s="44"/>
      <c r="D945" s="44"/>
      <c r="E945" s="44"/>
      <c r="F945" s="44"/>
      <c r="G945" s="45"/>
      <c r="H945" s="15" t="s">
        <v>4173</v>
      </c>
      <c r="I945" s="33" t="s">
        <v>4174</v>
      </c>
      <c r="J945" s="416" t="s">
        <v>4174</v>
      </c>
      <c r="K945" s="33" t="s">
        <v>4175</v>
      </c>
      <c r="L945" s="13" t="s">
        <v>1456</v>
      </c>
      <c r="M945" s="13">
        <v>312</v>
      </c>
      <c r="N945" s="14"/>
    </row>
    <row r="946" ht="18.95" customHeight="1" spans="1:14">
      <c r="A946" s="44"/>
      <c r="B946" s="44"/>
      <c r="C946" s="44"/>
      <c r="D946" s="44"/>
      <c r="E946" s="44"/>
      <c r="F946" s="44"/>
      <c r="G946" s="45"/>
      <c r="H946" s="15" t="s">
        <v>4176</v>
      </c>
      <c r="I946" s="33" t="s">
        <v>4177</v>
      </c>
      <c r="J946" s="416" t="s">
        <v>4177</v>
      </c>
      <c r="K946" s="33" t="s">
        <v>4178</v>
      </c>
      <c r="L946" s="13" t="s">
        <v>1456</v>
      </c>
      <c r="M946" s="13">
        <v>0</v>
      </c>
      <c r="N946" s="14"/>
    </row>
    <row r="947" ht="18.95" customHeight="1" spans="1:14">
      <c r="A947" s="44"/>
      <c r="B947" s="44"/>
      <c r="C947" s="44"/>
      <c r="D947" s="44"/>
      <c r="E947" s="44"/>
      <c r="F947" s="44"/>
      <c r="G947" s="45"/>
      <c r="H947" s="15" t="s">
        <v>4179</v>
      </c>
      <c r="I947" s="33" t="s">
        <v>4180</v>
      </c>
      <c r="J947" s="416" t="s">
        <v>4180</v>
      </c>
      <c r="K947" s="33" t="s">
        <v>4181</v>
      </c>
      <c r="L947" s="13" t="s">
        <v>1456</v>
      </c>
      <c r="M947" s="13">
        <v>144</v>
      </c>
      <c r="N947" s="14"/>
    </row>
    <row r="948" ht="18.95" customHeight="1" spans="1:14">
      <c r="A948" s="44"/>
      <c r="B948" s="44"/>
      <c r="C948" s="44"/>
      <c r="D948" s="44"/>
      <c r="E948" s="44"/>
      <c r="F948" s="44"/>
      <c r="G948" s="45"/>
      <c r="H948" s="15" t="s">
        <v>4182</v>
      </c>
      <c r="I948" s="33" t="s">
        <v>4183</v>
      </c>
      <c r="J948" s="416" t="s">
        <v>4183</v>
      </c>
      <c r="K948" s="33" t="s">
        <v>4184</v>
      </c>
      <c r="L948" s="13" t="s">
        <v>1456</v>
      </c>
      <c r="M948" s="13">
        <v>0</v>
      </c>
      <c r="N948" s="14"/>
    </row>
    <row r="949" ht="18.95" customHeight="1" spans="1:14">
      <c r="A949" s="44"/>
      <c r="B949" s="44"/>
      <c r="C949" s="44"/>
      <c r="D949" s="44"/>
      <c r="E949" s="44"/>
      <c r="F949" s="44"/>
      <c r="G949" s="45"/>
      <c r="H949" s="15" t="s">
        <v>4185</v>
      </c>
      <c r="I949" s="33" t="s">
        <v>4186</v>
      </c>
      <c r="J949" s="416" t="s">
        <v>4186</v>
      </c>
      <c r="K949" s="33" t="s">
        <v>4187</v>
      </c>
      <c r="L949" s="13" t="s">
        <v>1456</v>
      </c>
      <c r="M949" s="13">
        <v>0</v>
      </c>
      <c r="N949" s="14"/>
    </row>
    <row r="950" ht="18.95" customHeight="1" spans="1:14">
      <c r="A950" s="44"/>
      <c r="B950" s="44"/>
      <c r="C950" s="44"/>
      <c r="D950" s="44"/>
      <c r="E950" s="44"/>
      <c r="F950" s="44"/>
      <c r="G950" s="45"/>
      <c r="H950" s="15" t="s">
        <v>4188</v>
      </c>
      <c r="I950" s="33" t="s">
        <v>4189</v>
      </c>
      <c r="J950" s="416" t="s">
        <v>4189</v>
      </c>
      <c r="K950" s="33" t="s">
        <v>4190</v>
      </c>
      <c r="L950" s="13" t="s">
        <v>1456</v>
      </c>
      <c r="M950" s="13">
        <v>0</v>
      </c>
      <c r="N950" s="14"/>
    </row>
    <row r="951" ht="18.95" customHeight="1" spans="1:14">
      <c r="A951" s="44"/>
      <c r="B951" s="44"/>
      <c r="C951" s="44"/>
      <c r="D951" s="44"/>
      <c r="E951" s="44"/>
      <c r="F951" s="44"/>
      <c r="G951" s="45"/>
      <c r="H951" s="15" t="s">
        <v>4191</v>
      </c>
      <c r="I951" s="33" t="s">
        <v>4192</v>
      </c>
      <c r="J951" s="416" t="s">
        <v>4192</v>
      </c>
      <c r="K951" s="33" t="s">
        <v>4193</v>
      </c>
      <c r="L951" s="13" t="s">
        <v>1456</v>
      </c>
      <c r="M951" s="13">
        <v>305</v>
      </c>
      <c r="N951" s="14"/>
    </row>
    <row r="952" ht="18.95" customHeight="1" spans="1:14">
      <c r="A952" s="44"/>
      <c r="B952" s="44"/>
      <c r="C952" s="44"/>
      <c r="D952" s="44"/>
      <c r="E952" s="44"/>
      <c r="F952" s="44"/>
      <c r="G952" s="45"/>
      <c r="H952" s="15" t="s">
        <v>4194</v>
      </c>
      <c r="I952" s="33" t="s">
        <v>4195</v>
      </c>
      <c r="J952" s="416" t="s">
        <v>4195</v>
      </c>
      <c r="K952" s="33" t="s">
        <v>4196</v>
      </c>
      <c r="L952" s="13" t="s">
        <v>1456</v>
      </c>
      <c r="M952" s="13">
        <v>686</v>
      </c>
      <c r="N952" s="14"/>
    </row>
    <row r="953" ht="18.95" customHeight="1" spans="1:14">
      <c r="A953" s="44"/>
      <c r="B953" s="44"/>
      <c r="C953" s="44"/>
      <c r="D953" s="44"/>
      <c r="E953" s="44"/>
      <c r="F953" s="44"/>
      <c r="G953" s="45"/>
      <c r="H953" s="15" t="s">
        <v>4197</v>
      </c>
      <c r="I953" s="33" t="s">
        <v>4198</v>
      </c>
      <c r="J953" s="416" t="s">
        <v>4198</v>
      </c>
      <c r="K953" s="33" t="s">
        <v>4199</v>
      </c>
      <c r="L953" s="13" t="s">
        <v>1456</v>
      </c>
      <c r="M953" s="13">
        <v>3858</v>
      </c>
      <c r="N953" s="14"/>
    </row>
    <row r="954" ht="18.95" customHeight="1" spans="1:14">
      <c r="A954" s="44"/>
      <c r="B954" s="44"/>
      <c r="C954" s="44"/>
      <c r="D954" s="44"/>
      <c r="E954" s="44"/>
      <c r="F954" s="44"/>
      <c r="G954" s="45"/>
      <c r="H954" s="15" t="s">
        <v>4200</v>
      </c>
      <c r="I954" s="33" t="s">
        <v>4201</v>
      </c>
      <c r="J954" s="416" t="s">
        <v>4201</v>
      </c>
      <c r="K954" s="33" t="s">
        <v>4202</v>
      </c>
      <c r="L954" s="13" t="s">
        <v>1456</v>
      </c>
      <c r="M954" s="13">
        <v>0</v>
      </c>
      <c r="N954" s="14"/>
    </row>
    <row r="955" ht="18.95" customHeight="1" spans="1:14">
      <c r="A955" s="44"/>
      <c r="B955" s="44"/>
      <c r="C955" s="44"/>
      <c r="D955" s="44"/>
      <c r="E955" s="44"/>
      <c r="F955" s="44"/>
      <c r="G955" s="45"/>
      <c r="H955" s="15" t="s">
        <v>4203</v>
      </c>
      <c r="I955" s="33" t="s">
        <v>4204</v>
      </c>
      <c r="J955" s="416" t="s">
        <v>4204</v>
      </c>
      <c r="K955" s="33" t="s">
        <v>4205</v>
      </c>
      <c r="L955" s="13" t="s">
        <v>1456</v>
      </c>
      <c r="M955" s="13">
        <v>0</v>
      </c>
      <c r="N955" s="14"/>
    </row>
    <row r="956" ht="18.95" customHeight="1" spans="1:14">
      <c r="A956" s="44"/>
      <c r="B956" s="44"/>
      <c r="C956" s="44"/>
      <c r="D956" s="44"/>
      <c r="E956" s="44"/>
      <c r="F956" s="44"/>
      <c r="G956" s="45"/>
      <c r="H956" s="15" t="s">
        <v>4206</v>
      </c>
      <c r="I956" s="33" t="s">
        <v>4207</v>
      </c>
      <c r="J956" s="416" t="s">
        <v>4207</v>
      </c>
      <c r="K956" s="33" t="s">
        <v>4208</v>
      </c>
      <c r="L956" s="13" t="s">
        <v>1456</v>
      </c>
      <c r="M956" s="13">
        <v>0</v>
      </c>
      <c r="N956" s="14"/>
    </row>
    <row r="957" ht="18.95" customHeight="1" spans="1:14">
      <c r="A957" s="44"/>
      <c r="B957" s="44"/>
      <c r="C957" s="44"/>
      <c r="D957" s="44"/>
      <c r="E957" s="44"/>
      <c r="F957" s="44"/>
      <c r="G957" s="45"/>
      <c r="H957" s="15" t="s">
        <v>4209</v>
      </c>
      <c r="I957" s="33" t="s">
        <v>4210</v>
      </c>
      <c r="J957" s="416" t="s">
        <v>4210</v>
      </c>
      <c r="K957" s="33" t="s">
        <v>4211</v>
      </c>
      <c r="L957" s="13" t="s">
        <v>1456</v>
      </c>
      <c r="M957" s="13">
        <v>0</v>
      </c>
      <c r="N957" s="14"/>
    </row>
    <row r="958" ht="18.95" customHeight="1" spans="1:14">
      <c r="A958" s="44"/>
      <c r="B958" s="44"/>
      <c r="C958" s="44"/>
      <c r="D958" s="44"/>
      <c r="E958" s="44"/>
      <c r="F958" s="44"/>
      <c r="G958" s="45"/>
      <c r="H958" s="15" t="s">
        <v>4212</v>
      </c>
      <c r="I958" s="33" t="s">
        <v>4213</v>
      </c>
      <c r="J958" s="416" t="s">
        <v>4213</v>
      </c>
      <c r="K958" s="33" t="s">
        <v>4214</v>
      </c>
      <c r="L958" s="13" t="s">
        <v>1456</v>
      </c>
      <c r="M958" s="13">
        <v>110</v>
      </c>
      <c r="N958" s="14"/>
    </row>
    <row r="959" ht="18.95" customHeight="1" spans="1:14">
      <c r="A959" s="44"/>
      <c r="B959" s="44"/>
      <c r="C959" s="44"/>
      <c r="D959" s="44"/>
      <c r="E959" s="44"/>
      <c r="F959" s="44"/>
      <c r="G959" s="45"/>
      <c r="H959" s="15" t="s">
        <v>4215</v>
      </c>
      <c r="I959" s="33" t="s">
        <v>4216</v>
      </c>
      <c r="J959" s="416" t="s">
        <v>4216</v>
      </c>
      <c r="K959" s="33" t="s">
        <v>4217</v>
      </c>
      <c r="L959" s="13" t="s">
        <v>1456</v>
      </c>
      <c r="M959" s="13">
        <v>0</v>
      </c>
      <c r="N959" s="14"/>
    </row>
    <row r="960" ht="18.95" customHeight="1" spans="1:14">
      <c r="A960" s="44"/>
      <c r="B960" s="44"/>
      <c r="C960" s="44"/>
      <c r="D960" s="44"/>
      <c r="E960" s="44"/>
      <c r="F960" s="44"/>
      <c r="G960" s="45"/>
      <c r="H960" s="15" t="s">
        <v>4128</v>
      </c>
      <c r="I960" s="33" t="s">
        <v>4218</v>
      </c>
      <c r="J960" s="416" t="s">
        <v>4218</v>
      </c>
      <c r="K960" s="33" t="s">
        <v>4130</v>
      </c>
      <c r="L960" s="13" t="s">
        <v>1456</v>
      </c>
      <c r="M960" s="13">
        <v>0</v>
      </c>
      <c r="N960" s="14"/>
    </row>
    <row r="961" ht="18.95" customHeight="1" spans="1:14">
      <c r="A961" s="44"/>
      <c r="B961" s="44"/>
      <c r="C961" s="44"/>
      <c r="D961" s="44"/>
      <c r="E961" s="44"/>
      <c r="F961" s="44"/>
      <c r="G961" s="45"/>
      <c r="H961" s="15" t="s">
        <v>4219</v>
      </c>
      <c r="I961" s="33" t="s">
        <v>4220</v>
      </c>
      <c r="J961" s="416" t="s">
        <v>4220</v>
      </c>
      <c r="K961" s="33" t="s">
        <v>4221</v>
      </c>
      <c r="L961" s="13" t="s">
        <v>1456</v>
      </c>
      <c r="M961" s="13">
        <v>0</v>
      </c>
      <c r="N961" s="14"/>
    </row>
    <row r="962" ht="18.95" customHeight="1" spans="1:14">
      <c r="A962" s="44"/>
      <c r="B962" s="44"/>
      <c r="C962" s="44"/>
      <c r="D962" s="44"/>
      <c r="E962" s="44"/>
      <c r="F962" s="44"/>
      <c r="G962" s="45"/>
      <c r="H962" s="15" t="s">
        <v>4222</v>
      </c>
      <c r="I962" s="33" t="s">
        <v>4223</v>
      </c>
      <c r="J962" s="416" t="s">
        <v>4223</v>
      </c>
      <c r="K962" s="33" t="s">
        <v>4224</v>
      </c>
      <c r="L962" s="13" t="s">
        <v>1456</v>
      </c>
      <c r="M962" s="13">
        <v>768</v>
      </c>
      <c r="N962" s="14"/>
    </row>
    <row r="963" ht="18.95" customHeight="1" spans="1:14">
      <c r="A963" s="44"/>
      <c r="B963" s="44"/>
      <c r="C963" s="44"/>
      <c r="D963" s="44"/>
      <c r="E963" s="44"/>
      <c r="F963" s="44"/>
      <c r="G963" s="45"/>
      <c r="H963" s="15" t="s">
        <v>4225</v>
      </c>
      <c r="I963" s="33" t="s">
        <v>4226</v>
      </c>
      <c r="J963" s="416" t="s">
        <v>4226</v>
      </c>
      <c r="K963" s="33" t="s">
        <v>4227</v>
      </c>
      <c r="L963" s="13" t="s">
        <v>1456</v>
      </c>
      <c r="M963" s="13">
        <v>26</v>
      </c>
      <c r="N963" s="14"/>
    </row>
    <row r="964" ht="18.95" customHeight="1" spans="1:14">
      <c r="A964" s="44"/>
      <c r="B964" s="44"/>
      <c r="C964" s="44"/>
      <c r="D964" s="44"/>
      <c r="E964" s="44"/>
      <c r="F964" s="44"/>
      <c r="G964" s="45"/>
      <c r="H964" s="15" t="s">
        <v>4228</v>
      </c>
      <c r="I964" s="33" t="s">
        <v>4229</v>
      </c>
      <c r="J964" s="416" t="s">
        <v>4229</v>
      </c>
      <c r="K964" s="33" t="s">
        <v>4230</v>
      </c>
      <c r="L964" s="13" t="s">
        <v>1456</v>
      </c>
      <c r="M964" s="13">
        <v>0</v>
      </c>
      <c r="N964" s="14"/>
    </row>
    <row r="965" ht="18.95" customHeight="1" spans="1:14">
      <c r="A965" s="44"/>
      <c r="B965" s="44"/>
      <c r="C965" s="44"/>
      <c r="D965" s="44"/>
      <c r="E965" s="44"/>
      <c r="F965" s="44"/>
      <c r="G965" s="45"/>
      <c r="H965" s="15" t="s">
        <v>3942</v>
      </c>
      <c r="I965" s="33" t="s">
        <v>4231</v>
      </c>
      <c r="J965" s="416" t="s">
        <v>4231</v>
      </c>
      <c r="K965" s="33" t="s">
        <v>1470</v>
      </c>
      <c r="L965" s="13" t="s">
        <v>1456</v>
      </c>
      <c r="M965" s="13">
        <v>0</v>
      </c>
      <c r="N965" s="14"/>
    </row>
    <row r="966" ht="18.95" customHeight="1" spans="1:14">
      <c r="A966" s="44"/>
      <c r="B966" s="44"/>
      <c r="C966" s="44"/>
      <c r="D966" s="44"/>
      <c r="E966" s="44"/>
      <c r="F966" s="44"/>
      <c r="G966" s="45"/>
      <c r="H966" s="15" t="s">
        <v>3944</v>
      </c>
      <c r="I966" s="33" t="s">
        <v>4232</v>
      </c>
      <c r="J966" s="416" t="s">
        <v>4232</v>
      </c>
      <c r="K966" s="33" t="s">
        <v>1476</v>
      </c>
      <c r="L966" s="13" t="s">
        <v>1456</v>
      </c>
      <c r="M966" s="13">
        <v>0</v>
      </c>
      <c r="N966" s="14"/>
    </row>
    <row r="967" ht="18.95" customHeight="1" spans="1:14">
      <c r="A967" s="44"/>
      <c r="B967" s="44"/>
      <c r="C967" s="44"/>
      <c r="D967" s="44"/>
      <c r="E967" s="44"/>
      <c r="F967" s="44"/>
      <c r="G967" s="45"/>
      <c r="H967" s="15" t="s">
        <v>3946</v>
      </c>
      <c r="I967" s="33" t="s">
        <v>4233</v>
      </c>
      <c r="J967" s="416" t="s">
        <v>4233</v>
      </c>
      <c r="K967" s="33" t="s">
        <v>1482</v>
      </c>
      <c r="L967" s="13" t="s">
        <v>1456</v>
      </c>
      <c r="M967" s="13">
        <v>0</v>
      </c>
      <c r="N967" s="14"/>
    </row>
    <row r="968" ht="18.95" customHeight="1" spans="1:14">
      <c r="A968" s="44"/>
      <c r="B968" s="44"/>
      <c r="C968" s="44"/>
      <c r="D968" s="44"/>
      <c r="E968" s="44"/>
      <c r="F968" s="44"/>
      <c r="G968" s="45"/>
      <c r="H968" s="15" t="s">
        <v>4234</v>
      </c>
      <c r="I968" s="33" t="s">
        <v>4235</v>
      </c>
      <c r="J968" s="416" t="s">
        <v>4235</v>
      </c>
      <c r="K968" s="33" t="s">
        <v>4236</v>
      </c>
      <c r="L968" s="13" t="s">
        <v>1456</v>
      </c>
      <c r="M968" s="13">
        <v>0</v>
      </c>
      <c r="N968" s="14"/>
    </row>
    <row r="969" ht="18.95" customHeight="1" spans="1:14">
      <c r="A969" s="44"/>
      <c r="B969" s="44"/>
      <c r="C969" s="44"/>
      <c r="D969" s="44"/>
      <c r="E969" s="44"/>
      <c r="F969" s="44"/>
      <c r="G969" s="45"/>
      <c r="H969" s="15" t="s">
        <v>4237</v>
      </c>
      <c r="I969" s="33" t="s">
        <v>4238</v>
      </c>
      <c r="J969" s="416" t="s">
        <v>4238</v>
      </c>
      <c r="K969" s="33" t="s">
        <v>4239</v>
      </c>
      <c r="L969" s="13" t="s">
        <v>1456</v>
      </c>
      <c r="M969" s="13">
        <v>0</v>
      </c>
      <c r="N969" s="14"/>
    </row>
    <row r="970" ht="18.95" customHeight="1" spans="1:14">
      <c r="A970" s="44"/>
      <c r="B970" s="44"/>
      <c r="C970" s="44"/>
      <c r="D970" s="44"/>
      <c r="E970" s="44"/>
      <c r="F970" s="44"/>
      <c r="G970" s="45"/>
      <c r="H970" s="15" t="s">
        <v>4240</v>
      </c>
      <c r="I970" s="33" t="s">
        <v>4241</v>
      </c>
      <c r="J970" s="416" t="s">
        <v>4241</v>
      </c>
      <c r="K970" s="33" t="s">
        <v>4242</v>
      </c>
      <c r="L970" s="13" t="s">
        <v>1456</v>
      </c>
      <c r="M970" s="13">
        <v>0</v>
      </c>
      <c r="N970" s="14"/>
    </row>
    <row r="971" ht="18.95" customHeight="1" spans="1:14">
      <c r="A971" s="44"/>
      <c r="B971" s="44"/>
      <c r="C971" s="44"/>
      <c r="D971" s="44"/>
      <c r="E971" s="44"/>
      <c r="F971" s="44"/>
      <c r="G971" s="45"/>
      <c r="H971" s="15" t="s">
        <v>4243</v>
      </c>
      <c r="I971" s="33" t="s">
        <v>4244</v>
      </c>
      <c r="J971" s="416" t="s">
        <v>4244</v>
      </c>
      <c r="K971" s="33" t="s">
        <v>4245</v>
      </c>
      <c r="L971" s="13" t="s">
        <v>1456</v>
      </c>
      <c r="M971" s="13">
        <v>0</v>
      </c>
      <c r="N971" s="14"/>
    </row>
    <row r="972" ht="18.95" customHeight="1" spans="1:14">
      <c r="A972" s="44"/>
      <c r="B972" s="44"/>
      <c r="C972" s="44"/>
      <c r="D972" s="44"/>
      <c r="E972" s="44"/>
      <c r="F972" s="44"/>
      <c r="G972" s="45"/>
      <c r="H972" s="15" t="s">
        <v>4246</v>
      </c>
      <c r="I972" s="33" t="s">
        <v>4247</v>
      </c>
      <c r="J972" s="416" t="s">
        <v>4247</v>
      </c>
      <c r="K972" s="33" t="s">
        <v>4248</v>
      </c>
      <c r="L972" s="13" t="s">
        <v>1456</v>
      </c>
      <c r="M972" s="13">
        <v>0</v>
      </c>
      <c r="N972" s="14"/>
    </row>
    <row r="973" ht="18.95" customHeight="1" spans="1:14">
      <c r="A973" s="44"/>
      <c r="B973" s="44"/>
      <c r="C973" s="44"/>
      <c r="D973" s="44"/>
      <c r="E973" s="44"/>
      <c r="F973" s="44"/>
      <c r="G973" s="45"/>
      <c r="H973" s="15" t="s">
        <v>4249</v>
      </c>
      <c r="I973" s="33" t="s">
        <v>4250</v>
      </c>
      <c r="J973" s="416" t="s">
        <v>4250</v>
      </c>
      <c r="K973" s="33" t="s">
        <v>4251</v>
      </c>
      <c r="L973" s="13" t="s">
        <v>1456</v>
      </c>
      <c r="M973" s="13">
        <v>0</v>
      </c>
      <c r="N973" s="14"/>
    </row>
    <row r="974" ht="18.95" customHeight="1" spans="1:14">
      <c r="A974" s="44"/>
      <c r="B974" s="44"/>
      <c r="C974" s="44"/>
      <c r="D974" s="44"/>
      <c r="E974" s="44"/>
      <c r="F974" s="44"/>
      <c r="G974" s="45"/>
      <c r="H974" s="15" t="s">
        <v>4252</v>
      </c>
      <c r="I974" s="33" t="s">
        <v>4253</v>
      </c>
      <c r="J974" s="416" t="s">
        <v>4253</v>
      </c>
      <c r="K974" s="33" t="s">
        <v>4254</v>
      </c>
      <c r="L974" s="13" t="s">
        <v>1456</v>
      </c>
      <c r="M974" s="13">
        <v>0</v>
      </c>
      <c r="N974" s="14"/>
    </row>
    <row r="975" ht="18.95" customHeight="1" spans="1:14">
      <c r="A975" s="44"/>
      <c r="B975" s="44"/>
      <c r="C975" s="44"/>
      <c r="D975" s="44"/>
      <c r="E975" s="44"/>
      <c r="F975" s="44"/>
      <c r="G975" s="45"/>
      <c r="H975" s="15" t="s">
        <v>4255</v>
      </c>
      <c r="I975" s="33" t="s">
        <v>4256</v>
      </c>
      <c r="J975" s="416" t="s">
        <v>4256</v>
      </c>
      <c r="K975" s="33" t="s">
        <v>4257</v>
      </c>
      <c r="L975" s="13" t="s">
        <v>1456</v>
      </c>
      <c r="M975" s="13">
        <v>5417</v>
      </c>
      <c r="N975" s="14"/>
    </row>
    <row r="976" ht="18.95" customHeight="1" spans="1:14">
      <c r="A976" s="44"/>
      <c r="B976" s="44"/>
      <c r="C976" s="44"/>
      <c r="D976" s="44"/>
      <c r="E976" s="44"/>
      <c r="F976" s="44"/>
      <c r="G976" s="45"/>
      <c r="H976" s="15" t="s">
        <v>3942</v>
      </c>
      <c r="I976" s="33" t="s">
        <v>4258</v>
      </c>
      <c r="J976" s="416" t="s">
        <v>4258</v>
      </c>
      <c r="K976" s="33" t="s">
        <v>1470</v>
      </c>
      <c r="L976" s="13" t="s">
        <v>1456</v>
      </c>
      <c r="M976" s="13">
        <v>164</v>
      </c>
      <c r="N976" s="14"/>
    </row>
    <row r="977" ht="18.95" customHeight="1" spans="1:14">
      <c r="A977" s="44"/>
      <c r="B977" s="44"/>
      <c r="C977" s="44"/>
      <c r="D977" s="44"/>
      <c r="E977" s="44"/>
      <c r="F977" s="44"/>
      <c r="G977" s="45"/>
      <c r="H977" s="15" t="s">
        <v>3944</v>
      </c>
      <c r="I977" s="33" t="s">
        <v>4259</v>
      </c>
      <c r="J977" s="416" t="s">
        <v>4259</v>
      </c>
      <c r="K977" s="33" t="s">
        <v>1476</v>
      </c>
      <c r="L977" s="13" t="s">
        <v>1456</v>
      </c>
      <c r="M977" s="13">
        <v>4</v>
      </c>
      <c r="N977" s="14"/>
    </row>
    <row r="978" ht="18.95" customHeight="1" spans="1:14">
      <c r="A978" s="44"/>
      <c r="B978" s="44"/>
      <c r="C978" s="44"/>
      <c r="D978" s="44"/>
      <c r="E978" s="44"/>
      <c r="F978" s="44"/>
      <c r="G978" s="45"/>
      <c r="H978" s="15" t="s">
        <v>3946</v>
      </c>
      <c r="I978" s="33" t="s">
        <v>4260</v>
      </c>
      <c r="J978" s="416" t="s">
        <v>4260</v>
      </c>
      <c r="K978" s="33" t="s">
        <v>1482</v>
      </c>
      <c r="L978" s="13" t="s">
        <v>1456</v>
      </c>
      <c r="M978" s="13">
        <v>0</v>
      </c>
      <c r="N978" s="14"/>
    </row>
    <row r="979" ht="18.95" customHeight="1" spans="1:14">
      <c r="A979" s="44"/>
      <c r="B979" s="44"/>
      <c r="C979" s="44"/>
      <c r="D979" s="44"/>
      <c r="E979" s="44"/>
      <c r="F979" s="44"/>
      <c r="G979" s="45"/>
      <c r="H979" s="15" t="s">
        <v>4261</v>
      </c>
      <c r="I979" s="33" t="s">
        <v>4262</v>
      </c>
      <c r="J979" s="416" t="s">
        <v>4262</v>
      </c>
      <c r="K979" s="33" t="s">
        <v>4263</v>
      </c>
      <c r="L979" s="13" t="s">
        <v>1456</v>
      </c>
      <c r="M979" s="13">
        <v>3906</v>
      </c>
      <c r="N979" s="14"/>
    </row>
    <row r="980" ht="18.95" customHeight="1" spans="1:14">
      <c r="A980" s="44"/>
      <c r="B980" s="44"/>
      <c r="C980" s="44"/>
      <c r="D980" s="44"/>
      <c r="E980" s="44"/>
      <c r="F980" s="44"/>
      <c r="G980" s="45"/>
      <c r="H980" s="15" t="s">
        <v>4264</v>
      </c>
      <c r="I980" s="33" t="s">
        <v>4265</v>
      </c>
      <c r="J980" s="416" t="s">
        <v>4265</v>
      </c>
      <c r="K980" s="33" t="s">
        <v>4266</v>
      </c>
      <c r="L980" s="13" t="s">
        <v>1456</v>
      </c>
      <c r="M980" s="13">
        <v>623</v>
      </c>
      <c r="N980" s="14"/>
    </row>
    <row r="981" ht="18.95" customHeight="1" spans="1:14">
      <c r="A981" s="44"/>
      <c r="B981" s="44"/>
      <c r="C981" s="44"/>
      <c r="D981" s="44"/>
      <c r="E981" s="44"/>
      <c r="F981" s="44"/>
      <c r="G981" s="45"/>
      <c r="H981" s="15" t="s">
        <v>4267</v>
      </c>
      <c r="I981" s="33" t="s">
        <v>4268</v>
      </c>
      <c r="J981" s="416" t="s">
        <v>4268</v>
      </c>
      <c r="K981" s="33" t="s">
        <v>4269</v>
      </c>
      <c r="L981" s="13" t="s">
        <v>1456</v>
      </c>
      <c r="M981" s="13">
        <v>0</v>
      </c>
      <c r="N981" s="14"/>
    </row>
    <row r="982" ht="18.95" customHeight="1" spans="1:14">
      <c r="A982" s="44"/>
      <c r="B982" s="44"/>
      <c r="C982" s="44"/>
      <c r="D982" s="44"/>
      <c r="E982" s="44"/>
      <c r="F982" s="44"/>
      <c r="G982" s="45"/>
      <c r="H982" s="15" t="s">
        <v>4270</v>
      </c>
      <c r="I982" s="33" t="s">
        <v>4271</v>
      </c>
      <c r="J982" s="416" t="s">
        <v>4271</v>
      </c>
      <c r="K982" s="52" t="s">
        <v>4272</v>
      </c>
      <c r="L982" s="13" t="s">
        <v>1456</v>
      </c>
      <c r="M982" s="13">
        <v>280</v>
      </c>
      <c r="N982" s="14"/>
    </row>
    <row r="983" ht="18.95" customHeight="1" spans="1:14">
      <c r="A983" s="44"/>
      <c r="B983" s="44"/>
      <c r="C983" s="44"/>
      <c r="D983" s="44"/>
      <c r="E983" s="44"/>
      <c r="F983" s="44"/>
      <c r="G983" s="45"/>
      <c r="H983" s="15" t="s">
        <v>4273</v>
      </c>
      <c r="I983" s="33" t="s">
        <v>4274</v>
      </c>
      <c r="J983" s="416" t="s">
        <v>4274</v>
      </c>
      <c r="K983" s="33" t="s">
        <v>4275</v>
      </c>
      <c r="L983" s="13" t="s">
        <v>1456</v>
      </c>
      <c r="M983" s="13">
        <v>0</v>
      </c>
      <c r="N983" s="14"/>
    </row>
    <row r="984" ht="18.95" customHeight="1" spans="1:14">
      <c r="A984" s="44"/>
      <c r="B984" s="44"/>
      <c r="C984" s="44"/>
      <c r="D984" s="44"/>
      <c r="E984" s="44"/>
      <c r="F984" s="44"/>
      <c r="G984" s="45"/>
      <c r="H984" s="15" t="s">
        <v>4276</v>
      </c>
      <c r="I984" s="33" t="s">
        <v>4277</v>
      </c>
      <c r="J984" s="416" t="s">
        <v>4277</v>
      </c>
      <c r="K984" s="33" t="s">
        <v>4278</v>
      </c>
      <c r="L984" s="13" t="s">
        <v>1456</v>
      </c>
      <c r="M984" s="13">
        <v>0</v>
      </c>
      <c r="N984" s="14"/>
    </row>
    <row r="985" ht="18.95" customHeight="1" spans="1:14">
      <c r="A985" s="44"/>
      <c r="B985" s="44"/>
      <c r="C985" s="44"/>
      <c r="D985" s="44"/>
      <c r="E985" s="44"/>
      <c r="F985" s="44"/>
      <c r="G985" s="45"/>
      <c r="H985" s="15" t="s">
        <v>4279</v>
      </c>
      <c r="I985" s="33" t="s">
        <v>4280</v>
      </c>
      <c r="J985" s="416" t="s">
        <v>4280</v>
      </c>
      <c r="K985" s="33" t="s">
        <v>4281</v>
      </c>
      <c r="L985" s="13" t="s">
        <v>1456</v>
      </c>
      <c r="M985" s="13">
        <v>440</v>
      </c>
      <c r="N985" s="14"/>
    </row>
    <row r="986" ht="18.95" customHeight="1" spans="1:14">
      <c r="A986" s="44"/>
      <c r="B986" s="44"/>
      <c r="C986" s="44"/>
      <c r="D986" s="44"/>
      <c r="E986" s="44"/>
      <c r="F986" s="44"/>
      <c r="G986" s="45"/>
      <c r="H986" s="15" t="s">
        <v>4282</v>
      </c>
      <c r="I986" s="33" t="s">
        <v>4283</v>
      </c>
      <c r="J986" s="416" t="s">
        <v>4283</v>
      </c>
      <c r="K986" s="33" t="s">
        <v>4284</v>
      </c>
      <c r="L986" s="13" t="s">
        <v>1456</v>
      </c>
      <c r="M986" s="13">
        <v>553</v>
      </c>
      <c r="N986" s="14"/>
    </row>
    <row r="987" ht="18.95" customHeight="1" spans="1:14">
      <c r="A987" s="44"/>
      <c r="B987" s="44"/>
      <c r="C987" s="44"/>
      <c r="D987" s="44"/>
      <c r="E987" s="44"/>
      <c r="F987" s="44"/>
      <c r="G987" s="45"/>
      <c r="H987" s="15" t="s">
        <v>4285</v>
      </c>
      <c r="I987" s="33" t="s">
        <v>4286</v>
      </c>
      <c r="J987" s="416" t="s">
        <v>4286</v>
      </c>
      <c r="K987" s="33" t="s">
        <v>2899</v>
      </c>
      <c r="L987" s="13" t="s">
        <v>1456</v>
      </c>
      <c r="M987" s="13">
        <v>10</v>
      </c>
      <c r="N987" s="14"/>
    </row>
    <row r="988" ht="18.95" customHeight="1" spans="1:14">
      <c r="A988" s="44"/>
      <c r="B988" s="44"/>
      <c r="C988" s="44"/>
      <c r="D988" s="44"/>
      <c r="E988" s="44"/>
      <c r="F988" s="44"/>
      <c r="G988" s="45"/>
      <c r="H988" s="15" t="s">
        <v>4287</v>
      </c>
      <c r="I988" s="33" t="s">
        <v>4288</v>
      </c>
      <c r="J988" s="416" t="s">
        <v>4288</v>
      </c>
      <c r="K988" s="33" t="s">
        <v>4289</v>
      </c>
      <c r="L988" s="13" t="s">
        <v>1456</v>
      </c>
      <c r="M988" s="13">
        <v>504</v>
      </c>
      <c r="N988" s="14"/>
    </row>
    <row r="989" ht="18.95" customHeight="1" spans="1:14">
      <c r="A989" s="44"/>
      <c r="B989" s="44"/>
      <c r="C989" s="44"/>
      <c r="D989" s="44"/>
      <c r="E989" s="44"/>
      <c r="F989" s="44"/>
      <c r="G989" s="45"/>
      <c r="H989" s="15" t="s">
        <v>4290</v>
      </c>
      <c r="I989" s="33" t="s">
        <v>4291</v>
      </c>
      <c r="J989" s="416" t="s">
        <v>4291</v>
      </c>
      <c r="K989" s="33" t="s">
        <v>4292</v>
      </c>
      <c r="L989" s="13" t="s">
        <v>1456</v>
      </c>
      <c r="M989" s="13">
        <v>24</v>
      </c>
      <c r="N989" s="14"/>
    </row>
    <row r="990" ht="18.95" customHeight="1" spans="1:14">
      <c r="A990" s="44"/>
      <c r="B990" s="44"/>
      <c r="C990" s="44"/>
      <c r="D990" s="44"/>
      <c r="E990" s="44"/>
      <c r="F990" s="44"/>
      <c r="G990" s="45"/>
      <c r="H990" s="15" t="s">
        <v>4293</v>
      </c>
      <c r="I990" s="33" t="s">
        <v>4294</v>
      </c>
      <c r="J990" s="416" t="s">
        <v>4294</v>
      </c>
      <c r="K990" s="33" t="s">
        <v>4295</v>
      </c>
      <c r="L990" s="13" t="s">
        <v>1456</v>
      </c>
      <c r="M990" s="13">
        <v>0</v>
      </c>
      <c r="N990" s="14"/>
    </row>
    <row r="991" ht="18.95" customHeight="1" spans="1:14">
      <c r="A991" s="44"/>
      <c r="B991" s="44"/>
      <c r="C991" s="44"/>
      <c r="D991" s="44"/>
      <c r="E991" s="44"/>
      <c r="F991" s="44"/>
      <c r="G991" s="45"/>
      <c r="H991" s="15" t="s">
        <v>4296</v>
      </c>
      <c r="I991" s="33" t="s">
        <v>4297</v>
      </c>
      <c r="J991" s="416" t="s">
        <v>4297</v>
      </c>
      <c r="K991" s="33" t="s">
        <v>4298</v>
      </c>
      <c r="L991" s="13" t="s">
        <v>1456</v>
      </c>
      <c r="M991" s="13">
        <v>15</v>
      </c>
      <c r="N991" s="14"/>
    </row>
    <row r="992" ht="18.95" customHeight="1" spans="1:14">
      <c r="A992" s="44"/>
      <c r="B992" s="44"/>
      <c r="C992" s="44"/>
      <c r="D992" s="44"/>
      <c r="E992" s="44"/>
      <c r="F992" s="44"/>
      <c r="G992" s="45"/>
      <c r="H992" s="15" t="s">
        <v>4299</v>
      </c>
      <c r="I992" s="33" t="s">
        <v>4300</v>
      </c>
      <c r="J992" s="416" t="s">
        <v>4300</v>
      </c>
      <c r="K992" s="33" t="s">
        <v>4301</v>
      </c>
      <c r="L992" s="13" t="s">
        <v>1456</v>
      </c>
      <c r="M992" s="13">
        <v>3498</v>
      </c>
      <c r="N992" s="14"/>
    </row>
    <row r="993" ht="18.95" customHeight="1" spans="1:14">
      <c r="A993" s="44"/>
      <c r="B993" s="44"/>
      <c r="C993" s="44"/>
      <c r="D993" s="44"/>
      <c r="E993" s="44"/>
      <c r="F993" s="44"/>
      <c r="G993" s="45"/>
      <c r="H993" s="15" t="s">
        <v>4302</v>
      </c>
      <c r="I993" s="33" t="s">
        <v>4303</v>
      </c>
      <c r="J993" s="416" t="s">
        <v>4303</v>
      </c>
      <c r="K993" s="33" t="s">
        <v>4304</v>
      </c>
      <c r="L993" s="13" t="s">
        <v>1456</v>
      </c>
      <c r="M993" s="13">
        <v>2648</v>
      </c>
      <c r="N993" s="14"/>
    </row>
    <row r="994" ht="18.95" customHeight="1" spans="1:14">
      <c r="A994" s="44"/>
      <c r="B994" s="44"/>
      <c r="C994" s="44"/>
      <c r="D994" s="44"/>
      <c r="E994" s="44"/>
      <c r="F994" s="44"/>
      <c r="G994" s="45"/>
      <c r="H994" s="15" t="s">
        <v>4305</v>
      </c>
      <c r="I994" s="33" t="s">
        <v>4306</v>
      </c>
      <c r="J994" s="416" t="s">
        <v>4306</v>
      </c>
      <c r="K994" s="33" t="s">
        <v>4307</v>
      </c>
      <c r="L994" s="13" t="s">
        <v>1456</v>
      </c>
      <c r="M994" s="13">
        <v>0</v>
      </c>
      <c r="N994" s="14"/>
    </row>
    <row r="995" ht="18.95" customHeight="1" spans="1:14">
      <c r="A995" s="44"/>
      <c r="B995" s="44"/>
      <c r="C995" s="44"/>
      <c r="D995" s="44"/>
      <c r="E995" s="44"/>
      <c r="F995" s="44"/>
      <c r="G995" s="45"/>
      <c r="H995" s="15" t="s">
        <v>4308</v>
      </c>
      <c r="I995" s="33" t="s">
        <v>4309</v>
      </c>
      <c r="J995" s="416" t="s">
        <v>4309</v>
      </c>
      <c r="K995" s="33" t="s">
        <v>4310</v>
      </c>
      <c r="L995" s="13" t="s">
        <v>1456</v>
      </c>
      <c r="M995" s="13">
        <v>563</v>
      </c>
      <c r="N995" s="14"/>
    </row>
    <row r="996" ht="18.95" customHeight="1" spans="1:14">
      <c r="A996" s="44"/>
      <c r="B996" s="44"/>
      <c r="C996" s="44"/>
      <c r="D996" s="44"/>
      <c r="E996" s="44"/>
      <c r="F996" s="44"/>
      <c r="G996" s="45"/>
      <c r="H996" s="15" t="s">
        <v>4311</v>
      </c>
      <c r="I996" s="33" t="s">
        <v>4312</v>
      </c>
      <c r="J996" s="416" t="s">
        <v>4312</v>
      </c>
      <c r="K996" s="33" t="s">
        <v>4313</v>
      </c>
      <c r="L996" s="13" t="s">
        <v>1456</v>
      </c>
      <c r="M996" s="13">
        <v>247</v>
      </c>
      <c r="N996" s="14"/>
    </row>
    <row r="997" ht="18.95" customHeight="1" spans="1:14">
      <c r="A997" s="44"/>
      <c r="B997" s="44"/>
      <c r="C997" s="44"/>
      <c r="D997" s="44"/>
      <c r="E997" s="44"/>
      <c r="F997" s="44"/>
      <c r="G997" s="45"/>
      <c r="H997" s="15" t="s">
        <v>4314</v>
      </c>
      <c r="I997" s="33" t="s">
        <v>4315</v>
      </c>
      <c r="J997" s="416" t="s">
        <v>4315</v>
      </c>
      <c r="K997" s="33" t="s">
        <v>4316</v>
      </c>
      <c r="L997" s="13" t="s">
        <v>1456</v>
      </c>
      <c r="M997" s="13">
        <v>40</v>
      </c>
      <c r="N997" s="14"/>
    </row>
    <row r="998" ht="18.95" customHeight="1" spans="1:14">
      <c r="A998" s="44"/>
      <c r="B998" s="44"/>
      <c r="C998" s="44"/>
      <c r="D998" s="44"/>
      <c r="E998" s="44"/>
      <c r="F998" s="44"/>
      <c r="G998" s="45"/>
      <c r="H998" s="15" t="s">
        <v>4317</v>
      </c>
      <c r="I998" s="33" t="s">
        <v>4318</v>
      </c>
      <c r="J998" s="416" t="s">
        <v>4318</v>
      </c>
      <c r="K998" s="33" t="s">
        <v>4319</v>
      </c>
      <c r="L998" s="13" t="s">
        <v>1456</v>
      </c>
      <c r="M998" s="13">
        <v>0</v>
      </c>
      <c r="N998" s="14"/>
    </row>
    <row r="999" ht="18.95" customHeight="1" spans="1:14">
      <c r="A999" s="44"/>
      <c r="B999" s="44"/>
      <c r="C999" s="44"/>
      <c r="D999" s="44"/>
      <c r="E999" s="44"/>
      <c r="F999" s="44"/>
      <c r="G999" s="45"/>
      <c r="H999" s="15" t="s">
        <v>4320</v>
      </c>
      <c r="I999" s="33" t="s">
        <v>4321</v>
      </c>
      <c r="J999" s="416" t="s">
        <v>4321</v>
      </c>
      <c r="K999" s="33" t="s">
        <v>4322</v>
      </c>
      <c r="L999" s="13" t="s">
        <v>1456</v>
      </c>
      <c r="M999" s="13">
        <v>310</v>
      </c>
      <c r="N999" s="14"/>
    </row>
    <row r="1000" ht="18.95" customHeight="1" spans="1:14">
      <c r="A1000" s="44"/>
      <c r="B1000" s="44"/>
      <c r="C1000" s="44"/>
      <c r="D1000" s="44"/>
      <c r="E1000" s="44"/>
      <c r="F1000" s="44"/>
      <c r="G1000" s="45"/>
      <c r="H1000" s="15" t="s">
        <v>4323</v>
      </c>
      <c r="I1000" s="33" t="s">
        <v>4324</v>
      </c>
      <c r="J1000" s="416" t="s">
        <v>4324</v>
      </c>
      <c r="K1000" s="33" t="s">
        <v>4325</v>
      </c>
      <c r="L1000" s="13" t="s">
        <v>1456</v>
      </c>
      <c r="M1000" s="13">
        <v>276</v>
      </c>
      <c r="N1000" s="14"/>
    </row>
    <row r="1001" ht="18.95" customHeight="1" spans="1:14">
      <c r="A1001" s="44"/>
      <c r="B1001" s="44"/>
      <c r="C1001" s="44"/>
      <c r="D1001" s="44"/>
      <c r="E1001" s="44"/>
      <c r="F1001" s="44"/>
      <c r="G1001" s="45"/>
      <c r="H1001" s="15" t="s">
        <v>4326</v>
      </c>
      <c r="I1001" s="33" t="s">
        <v>4327</v>
      </c>
      <c r="J1001" s="416" t="s">
        <v>4327</v>
      </c>
      <c r="K1001" s="33" t="s">
        <v>4328</v>
      </c>
      <c r="L1001" s="13" t="s">
        <v>1456</v>
      </c>
      <c r="M1001" s="13">
        <v>34</v>
      </c>
      <c r="N1001" s="14"/>
    </row>
    <row r="1002" ht="18.95" customHeight="1" spans="1:14">
      <c r="A1002" s="44"/>
      <c r="B1002" s="44"/>
      <c r="C1002" s="44"/>
      <c r="D1002" s="44"/>
      <c r="E1002" s="44"/>
      <c r="F1002" s="44"/>
      <c r="G1002" s="45"/>
      <c r="H1002" s="15" t="s">
        <v>4329</v>
      </c>
      <c r="I1002" s="33" t="s">
        <v>4330</v>
      </c>
      <c r="J1002" s="416" t="s">
        <v>4330</v>
      </c>
      <c r="K1002" s="33" t="s">
        <v>4331</v>
      </c>
      <c r="L1002" s="13" t="s">
        <v>1456</v>
      </c>
      <c r="M1002" s="13">
        <v>0</v>
      </c>
      <c r="N1002" s="14"/>
    </row>
    <row r="1003" ht="18.95" customHeight="1" spans="1:14">
      <c r="A1003" s="44"/>
      <c r="B1003" s="44"/>
      <c r="C1003" s="44"/>
      <c r="D1003" s="44"/>
      <c r="E1003" s="44"/>
      <c r="F1003" s="44"/>
      <c r="G1003" s="45"/>
      <c r="H1003" s="15" t="s">
        <v>4332</v>
      </c>
      <c r="I1003" s="54">
        <v>21309</v>
      </c>
      <c r="J1003" s="423" t="s">
        <v>4333</v>
      </c>
      <c r="K1003" s="54" t="s">
        <v>4334</v>
      </c>
      <c r="L1003" s="13" t="s">
        <v>1456</v>
      </c>
      <c r="M1003" s="13"/>
      <c r="N1003" s="14"/>
    </row>
    <row r="1004" ht="18.95" customHeight="1" spans="1:14">
      <c r="A1004" s="44"/>
      <c r="B1004" s="44"/>
      <c r="C1004" s="44"/>
      <c r="D1004" s="44"/>
      <c r="E1004" s="44"/>
      <c r="F1004" s="44"/>
      <c r="G1004" s="45"/>
      <c r="H1004" s="15" t="s">
        <v>4335</v>
      </c>
      <c r="I1004" s="54">
        <v>2130901</v>
      </c>
      <c r="J1004" s="423" t="s">
        <v>4336</v>
      </c>
      <c r="K1004" s="54" t="s">
        <v>4337</v>
      </c>
      <c r="L1004" s="13" t="s">
        <v>1456</v>
      </c>
      <c r="M1004" s="13"/>
      <c r="N1004" s="14"/>
    </row>
    <row r="1005" ht="18.95" customHeight="1" spans="1:14">
      <c r="A1005" s="44"/>
      <c r="B1005" s="44"/>
      <c r="C1005" s="44"/>
      <c r="D1005" s="44"/>
      <c r="E1005" s="44"/>
      <c r="F1005" s="44"/>
      <c r="G1005" s="45"/>
      <c r="H1005" s="15" t="s">
        <v>4338</v>
      </c>
      <c r="I1005" s="54">
        <v>2130902</v>
      </c>
      <c r="J1005" s="423" t="s">
        <v>4339</v>
      </c>
      <c r="K1005" s="54" t="s">
        <v>4340</v>
      </c>
      <c r="L1005" s="13" t="s">
        <v>1456</v>
      </c>
      <c r="M1005" s="13"/>
      <c r="N1005" s="14"/>
    </row>
    <row r="1006" ht="18.95" customHeight="1" spans="1:14">
      <c r="A1006" s="44"/>
      <c r="B1006" s="44"/>
      <c r="C1006" s="44"/>
      <c r="D1006" s="44"/>
      <c r="E1006" s="44"/>
      <c r="F1006" s="44"/>
      <c r="G1006" s="45"/>
      <c r="H1006" s="15" t="s">
        <v>4341</v>
      </c>
      <c r="I1006" s="54">
        <v>2130999</v>
      </c>
      <c r="J1006" s="423" t="s">
        <v>4342</v>
      </c>
      <c r="K1006" s="54" t="s">
        <v>4343</v>
      </c>
      <c r="L1006" s="13" t="s">
        <v>1456</v>
      </c>
      <c r="M1006" s="13"/>
      <c r="N1006" s="14"/>
    </row>
    <row r="1007" ht="18.95" customHeight="1" spans="1:14">
      <c r="A1007" s="44"/>
      <c r="B1007" s="44"/>
      <c r="C1007" s="44"/>
      <c r="D1007" s="44"/>
      <c r="E1007" s="44"/>
      <c r="F1007" s="44"/>
      <c r="G1007" s="45"/>
      <c r="H1007" s="15" t="s">
        <v>4344</v>
      </c>
      <c r="I1007" s="33" t="s">
        <v>4345</v>
      </c>
      <c r="J1007" s="416" t="s">
        <v>4345</v>
      </c>
      <c r="K1007" s="33" t="s">
        <v>4346</v>
      </c>
      <c r="L1007" s="13" t="s">
        <v>1456</v>
      </c>
      <c r="M1007" s="13">
        <v>642</v>
      </c>
      <c r="N1007" s="14"/>
    </row>
    <row r="1008" ht="18.95" customHeight="1" spans="1:14">
      <c r="A1008" s="44"/>
      <c r="B1008" s="44"/>
      <c r="C1008" s="44"/>
      <c r="D1008" s="44"/>
      <c r="E1008" s="44"/>
      <c r="F1008" s="44"/>
      <c r="G1008" s="45"/>
      <c r="H1008" s="15" t="s">
        <v>4347</v>
      </c>
      <c r="I1008" s="33" t="s">
        <v>4348</v>
      </c>
      <c r="J1008" s="416" t="s">
        <v>4348</v>
      </c>
      <c r="K1008" s="33" t="s">
        <v>4349</v>
      </c>
      <c r="L1008" s="13" t="s">
        <v>1456</v>
      </c>
      <c r="M1008" s="13">
        <v>0</v>
      </c>
      <c r="N1008" s="14"/>
    </row>
    <row r="1009" ht="18.95" customHeight="1" spans="1:14">
      <c r="A1009" s="44"/>
      <c r="B1009" s="44"/>
      <c r="C1009" s="44"/>
      <c r="D1009" s="44"/>
      <c r="E1009" s="44"/>
      <c r="F1009" s="44"/>
      <c r="G1009" s="45"/>
      <c r="H1009" s="15" t="s">
        <v>4350</v>
      </c>
      <c r="I1009" s="33" t="s">
        <v>4351</v>
      </c>
      <c r="J1009" s="416" t="s">
        <v>4351</v>
      </c>
      <c r="K1009" s="33" t="s">
        <v>4346</v>
      </c>
      <c r="L1009" s="13" t="s">
        <v>1456</v>
      </c>
      <c r="M1009" s="13">
        <v>642</v>
      </c>
      <c r="N1009" s="14"/>
    </row>
    <row r="1010" ht="18.95" customHeight="1" spans="1:14">
      <c r="A1010" s="44"/>
      <c r="B1010" s="44"/>
      <c r="C1010" s="44"/>
      <c r="D1010" s="44"/>
      <c r="E1010" s="44"/>
      <c r="F1010" s="44"/>
      <c r="G1010" s="45"/>
      <c r="H1010" s="15" t="s">
        <v>4352</v>
      </c>
      <c r="I1010" s="33" t="s">
        <v>969</v>
      </c>
      <c r="J1010" s="416" t="s">
        <v>969</v>
      </c>
      <c r="K1010" s="33" t="s">
        <v>1795</v>
      </c>
      <c r="L1010" s="13" t="s">
        <v>1456</v>
      </c>
      <c r="M1010" s="13">
        <v>12039</v>
      </c>
      <c r="N1010" s="14"/>
    </row>
    <row r="1011" ht="18.95" customHeight="1" spans="1:14">
      <c r="A1011" s="44"/>
      <c r="B1011" s="44"/>
      <c r="C1011" s="44"/>
      <c r="D1011" s="44"/>
      <c r="E1011" s="44"/>
      <c r="F1011" s="44"/>
      <c r="G1011" s="45"/>
      <c r="H1011" s="15" t="s">
        <v>4353</v>
      </c>
      <c r="I1011" s="416" t="s">
        <v>4354</v>
      </c>
      <c r="J1011" s="416" t="s">
        <v>4354</v>
      </c>
      <c r="K1011" s="33" t="s">
        <v>4355</v>
      </c>
      <c r="L1011" s="13" t="s">
        <v>1456</v>
      </c>
      <c r="M1011" s="13">
        <v>3808</v>
      </c>
      <c r="N1011" s="14"/>
    </row>
    <row r="1012" ht="18.95" customHeight="1" spans="1:14">
      <c r="A1012" s="44"/>
      <c r="B1012" s="44"/>
      <c r="C1012" s="44"/>
      <c r="D1012" s="44"/>
      <c r="E1012" s="44"/>
      <c r="F1012" s="44"/>
      <c r="G1012" s="45"/>
      <c r="H1012" s="15" t="s">
        <v>3942</v>
      </c>
      <c r="I1012" s="33" t="s">
        <v>4356</v>
      </c>
      <c r="J1012" s="416" t="s">
        <v>4356</v>
      </c>
      <c r="K1012" s="33" t="s">
        <v>1470</v>
      </c>
      <c r="L1012" s="13" t="s">
        <v>1456</v>
      </c>
      <c r="M1012" s="13">
        <v>142</v>
      </c>
      <c r="N1012" s="14"/>
    </row>
    <row r="1013" ht="18.95" customHeight="1" spans="1:14">
      <c r="A1013" s="44"/>
      <c r="B1013" s="44"/>
      <c r="C1013" s="44"/>
      <c r="D1013" s="44"/>
      <c r="E1013" s="44"/>
      <c r="F1013" s="44"/>
      <c r="G1013" s="45"/>
      <c r="H1013" s="15" t="s">
        <v>3944</v>
      </c>
      <c r="I1013" s="33" t="s">
        <v>4357</v>
      </c>
      <c r="J1013" s="416" t="s">
        <v>4357</v>
      </c>
      <c r="K1013" s="33" t="s">
        <v>1476</v>
      </c>
      <c r="L1013" s="13" t="s">
        <v>1456</v>
      </c>
      <c r="M1013" s="13">
        <v>17</v>
      </c>
      <c r="N1013" s="14"/>
    </row>
    <row r="1014" ht="18.95" customHeight="1" spans="1:14">
      <c r="A1014" s="44"/>
      <c r="B1014" s="44"/>
      <c r="C1014" s="44"/>
      <c r="D1014" s="44"/>
      <c r="E1014" s="44"/>
      <c r="F1014" s="44"/>
      <c r="G1014" s="45"/>
      <c r="H1014" s="15" t="s">
        <v>3946</v>
      </c>
      <c r="I1014" s="33" t="s">
        <v>4358</v>
      </c>
      <c r="J1014" s="416" t="s">
        <v>4358</v>
      </c>
      <c r="K1014" s="33" t="s">
        <v>1482</v>
      </c>
      <c r="L1014" s="13" t="s">
        <v>1456</v>
      </c>
      <c r="M1014" s="13">
        <v>0</v>
      </c>
      <c r="N1014" s="14"/>
    </row>
    <row r="1015" ht="18.95" customHeight="1" spans="1:14">
      <c r="A1015" s="44"/>
      <c r="B1015" s="44"/>
      <c r="C1015" s="44"/>
      <c r="D1015" s="44"/>
      <c r="E1015" s="44"/>
      <c r="F1015" s="44"/>
      <c r="G1015" s="45"/>
      <c r="H1015" s="15" t="s">
        <v>4359</v>
      </c>
      <c r="I1015" s="33" t="s">
        <v>4360</v>
      </c>
      <c r="J1015" s="416" t="s">
        <v>4360</v>
      </c>
      <c r="K1015" s="33" t="s">
        <v>4361</v>
      </c>
      <c r="L1015" s="13" t="s">
        <v>1456</v>
      </c>
      <c r="M1015" s="13">
        <v>70</v>
      </c>
      <c r="N1015" s="14"/>
    </row>
    <row r="1016" ht="18.95" customHeight="1" spans="1:14">
      <c r="A1016" s="44"/>
      <c r="B1016" s="44"/>
      <c r="C1016" s="44"/>
      <c r="D1016" s="44"/>
      <c r="E1016" s="44"/>
      <c r="F1016" s="44"/>
      <c r="G1016" s="45"/>
      <c r="H1016" s="15" t="s">
        <v>4362</v>
      </c>
      <c r="I1016" s="33" t="s">
        <v>4363</v>
      </c>
      <c r="J1016" s="416" t="s">
        <v>4363</v>
      </c>
      <c r="K1016" s="33" t="s">
        <v>4364</v>
      </c>
      <c r="L1016" s="13" t="s">
        <v>1456</v>
      </c>
      <c r="M1016" s="13">
        <v>2816</v>
      </c>
      <c r="N1016" s="14"/>
    </row>
    <row r="1017" ht="18.95" customHeight="1" spans="1:14">
      <c r="A1017" s="44"/>
      <c r="B1017" s="44"/>
      <c r="C1017" s="44"/>
      <c r="D1017" s="44"/>
      <c r="E1017" s="44"/>
      <c r="F1017" s="44"/>
      <c r="G1017" s="45"/>
      <c r="H1017" s="15" t="s">
        <v>4365</v>
      </c>
      <c r="I1017" s="33" t="s">
        <v>4366</v>
      </c>
      <c r="J1017" s="416" t="s">
        <v>4366</v>
      </c>
      <c r="K1017" s="33" t="s">
        <v>4367</v>
      </c>
      <c r="L1017" s="13" t="s">
        <v>1456</v>
      </c>
      <c r="M1017" s="13">
        <v>737</v>
      </c>
      <c r="N1017" s="14"/>
    </row>
    <row r="1018" ht="18.95" customHeight="1" spans="1:14">
      <c r="A1018" s="44"/>
      <c r="B1018" s="44"/>
      <c r="C1018" s="44"/>
      <c r="D1018" s="44"/>
      <c r="E1018" s="44"/>
      <c r="F1018" s="44"/>
      <c r="G1018" s="45"/>
      <c r="H1018" s="15" t="s">
        <v>4368</v>
      </c>
      <c r="I1018" s="33" t="s">
        <v>4369</v>
      </c>
      <c r="J1018" s="416" t="s">
        <v>4369</v>
      </c>
      <c r="K1018" s="33" t="s">
        <v>4370</v>
      </c>
      <c r="L1018" s="13" t="s">
        <v>1456</v>
      </c>
      <c r="M1018" s="13">
        <v>0</v>
      </c>
      <c r="N1018" s="14"/>
    </row>
    <row r="1019" ht="18.95" customHeight="1" spans="1:14">
      <c r="A1019" s="44"/>
      <c r="B1019" s="44"/>
      <c r="C1019" s="44"/>
      <c r="D1019" s="44"/>
      <c r="E1019" s="44"/>
      <c r="F1019" s="44"/>
      <c r="G1019" s="45"/>
      <c r="H1019" s="15" t="s">
        <v>4371</v>
      </c>
      <c r="I1019" s="33" t="s">
        <v>4372</v>
      </c>
      <c r="J1019" s="416" t="s">
        <v>4372</v>
      </c>
      <c r="K1019" s="33" t="s">
        <v>4373</v>
      </c>
      <c r="L1019" s="13" t="s">
        <v>1456</v>
      </c>
      <c r="M1019" s="13">
        <v>0</v>
      </c>
      <c r="N1019" s="14"/>
    </row>
    <row r="1020" ht="18.95" customHeight="1" spans="1:14">
      <c r="A1020" s="44"/>
      <c r="B1020" s="44"/>
      <c r="C1020" s="44"/>
      <c r="D1020" s="44"/>
      <c r="E1020" s="44"/>
      <c r="F1020" s="44"/>
      <c r="G1020" s="45"/>
      <c r="H1020" s="15" t="s">
        <v>4374</v>
      </c>
      <c r="I1020" s="33" t="s">
        <v>4375</v>
      </c>
      <c r="J1020" s="416" t="s">
        <v>4375</v>
      </c>
      <c r="K1020" s="33" t="s">
        <v>4376</v>
      </c>
      <c r="L1020" s="13" t="s">
        <v>1456</v>
      </c>
      <c r="M1020" s="13">
        <v>0</v>
      </c>
      <c r="N1020" s="14"/>
    </row>
    <row r="1021" ht="18.95" customHeight="1" spans="1:14">
      <c r="A1021" s="44"/>
      <c r="B1021" s="44"/>
      <c r="C1021" s="44"/>
      <c r="D1021" s="44"/>
      <c r="E1021" s="44"/>
      <c r="F1021" s="44"/>
      <c r="G1021" s="45"/>
      <c r="H1021" s="15" t="s">
        <v>4377</v>
      </c>
      <c r="I1021" s="33" t="s">
        <v>4378</v>
      </c>
      <c r="J1021" s="416" t="s">
        <v>4378</v>
      </c>
      <c r="K1021" s="33" t="s">
        <v>4379</v>
      </c>
      <c r="L1021" s="13" t="s">
        <v>1456</v>
      </c>
      <c r="M1021" s="13">
        <v>0</v>
      </c>
      <c r="N1021" s="14"/>
    </row>
    <row r="1022" ht="18.95" customHeight="1" spans="1:14">
      <c r="A1022" s="44"/>
      <c r="B1022" s="44"/>
      <c r="C1022" s="44"/>
      <c r="D1022" s="44"/>
      <c r="E1022" s="44"/>
      <c r="F1022" s="44"/>
      <c r="G1022" s="45"/>
      <c r="H1022" s="15" t="s">
        <v>4380</v>
      </c>
      <c r="I1022" s="33" t="s">
        <v>4381</v>
      </c>
      <c r="J1022" s="416" t="s">
        <v>4381</v>
      </c>
      <c r="K1022" s="33" t="s">
        <v>4382</v>
      </c>
      <c r="L1022" s="13" t="s">
        <v>1456</v>
      </c>
      <c r="M1022" s="13">
        <v>0</v>
      </c>
      <c r="N1022" s="14"/>
    </row>
    <row r="1023" ht="18.95" customHeight="1" spans="1:14">
      <c r="A1023" s="44"/>
      <c r="B1023" s="44"/>
      <c r="C1023" s="44"/>
      <c r="D1023" s="44"/>
      <c r="E1023" s="44"/>
      <c r="F1023" s="44"/>
      <c r="G1023" s="45"/>
      <c r="H1023" s="15" t="s">
        <v>4383</v>
      </c>
      <c r="I1023" s="33" t="s">
        <v>4384</v>
      </c>
      <c r="J1023" s="416" t="s">
        <v>4384</v>
      </c>
      <c r="K1023" s="33" t="s">
        <v>4385</v>
      </c>
      <c r="L1023" s="13" t="s">
        <v>1456</v>
      </c>
      <c r="M1023" s="13">
        <v>26</v>
      </c>
      <c r="N1023" s="14"/>
    </row>
    <row r="1024" ht="18.95" customHeight="1" spans="1:14">
      <c r="A1024" s="44"/>
      <c r="B1024" s="44"/>
      <c r="C1024" s="44"/>
      <c r="D1024" s="44"/>
      <c r="E1024" s="44"/>
      <c r="F1024" s="44"/>
      <c r="G1024" s="45"/>
      <c r="H1024" s="15" t="s">
        <v>4386</v>
      </c>
      <c r="I1024" s="33" t="s">
        <v>4387</v>
      </c>
      <c r="J1024" s="416" t="s">
        <v>4387</v>
      </c>
      <c r="K1024" s="33" t="s">
        <v>4388</v>
      </c>
      <c r="L1024" s="13" t="s">
        <v>1456</v>
      </c>
      <c r="M1024" s="13">
        <v>0</v>
      </c>
      <c r="N1024" s="14"/>
    </row>
    <row r="1025" ht="18.95" customHeight="1" spans="1:14">
      <c r="A1025" s="44"/>
      <c r="B1025" s="44"/>
      <c r="C1025" s="44"/>
      <c r="D1025" s="44"/>
      <c r="E1025" s="44"/>
      <c r="F1025" s="44"/>
      <c r="G1025" s="45"/>
      <c r="H1025" s="15" t="s">
        <v>4389</v>
      </c>
      <c r="I1025" s="33" t="s">
        <v>4390</v>
      </c>
      <c r="J1025" s="416" t="s">
        <v>4390</v>
      </c>
      <c r="K1025" s="33" t="s">
        <v>4391</v>
      </c>
      <c r="L1025" s="13" t="s">
        <v>1456</v>
      </c>
      <c r="M1025" s="13">
        <v>0</v>
      </c>
      <c r="N1025" s="14"/>
    </row>
    <row r="1026" ht="18.95" customHeight="1" spans="1:14">
      <c r="A1026" s="44"/>
      <c r="B1026" s="44"/>
      <c r="C1026" s="44"/>
      <c r="D1026" s="44"/>
      <c r="E1026" s="44"/>
      <c r="F1026" s="44"/>
      <c r="G1026" s="45"/>
      <c r="H1026" s="15" t="s">
        <v>4392</v>
      </c>
      <c r="I1026" s="33" t="s">
        <v>4393</v>
      </c>
      <c r="J1026" s="416" t="s">
        <v>4393</v>
      </c>
      <c r="K1026" s="33" t="s">
        <v>4394</v>
      </c>
      <c r="L1026" s="13" t="s">
        <v>1456</v>
      </c>
      <c r="M1026" s="13">
        <v>0</v>
      </c>
      <c r="N1026" s="14"/>
    </row>
    <row r="1027" ht="18.95" customHeight="1" spans="1:14">
      <c r="A1027" s="44"/>
      <c r="B1027" s="44"/>
      <c r="C1027" s="44"/>
      <c r="D1027" s="44"/>
      <c r="E1027" s="44"/>
      <c r="F1027" s="44"/>
      <c r="G1027" s="45"/>
      <c r="H1027" s="15" t="s">
        <v>4395</v>
      </c>
      <c r="I1027" s="33" t="s">
        <v>4396</v>
      </c>
      <c r="J1027" s="416" t="s">
        <v>4396</v>
      </c>
      <c r="K1027" s="33" t="s">
        <v>4397</v>
      </c>
      <c r="L1027" s="13" t="s">
        <v>1456</v>
      </c>
      <c r="M1027" s="13">
        <v>0</v>
      </c>
      <c r="N1027" s="14"/>
    </row>
    <row r="1028" ht="18.95" customHeight="1" spans="1:14">
      <c r="A1028" s="44"/>
      <c r="B1028" s="44"/>
      <c r="C1028" s="44"/>
      <c r="D1028" s="44"/>
      <c r="E1028" s="44"/>
      <c r="F1028" s="44"/>
      <c r="G1028" s="45"/>
      <c r="H1028" s="15" t="s">
        <v>4398</v>
      </c>
      <c r="I1028" s="33" t="s">
        <v>4399</v>
      </c>
      <c r="J1028" s="416" t="s">
        <v>4399</v>
      </c>
      <c r="K1028" s="33" t="s">
        <v>4400</v>
      </c>
      <c r="L1028" s="13" t="s">
        <v>1456</v>
      </c>
      <c r="M1028" s="13">
        <v>0</v>
      </c>
      <c r="N1028" s="14"/>
    </row>
    <row r="1029" ht="18.95" customHeight="1" spans="1:14">
      <c r="A1029" s="44"/>
      <c r="B1029" s="44"/>
      <c r="C1029" s="44"/>
      <c r="D1029" s="44"/>
      <c r="E1029" s="44"/>
      <c r="F1029" s="44"/>
      <c r="G1029" s="45"/>
      <c r="H1029" s="15" t="s">
        <v>4401</v>
      </c>
      <c r="I1029" s="33" t="s">
        <v>4402</v>
      </c>
      <c r="J1029" s="416" t="s">
        <v>4402</v>
      </c>
      <c r="K1029" s="33" t="s">
        <v>4403</v>
      </c>
      <c r="L1029" s="13" t="s">
        <v>1456</v>
      </c>
      <c r="M1029" s="13">
        <v>0</v>
      </c>
      <c r="N1029" s="14"/>
    </row>
    <row r="1030" ht="18.95" customHeight="1" spans="1:14">
      <c r="A1030" s="44"/>
      <c r="B1030" s="44"/>
      <c r="C1030" s="44"/>
      <c r="D1030" s="44"/>
      <c r="E1030" s="44"/>
      <c r="F1030" s="44"/>
      <c r="G1030" s="45"/>
      <c r="H1030" s="15" t="s">
        <v>4404</v>
      </c>
      <c r="I1030" s="33" t="s">
        <v>4405</v>
      </c>
      <c r="J1030" s="416" t="s">
        <v>4405</v>
      </c>
      <c r="K1030" s="33" t="s">
        <v>4406</v>
      </c>
      <c r="L1030" s="13" t="s">
        <v>1456</v>
      </c>
      <c r="M1030" s="13">
        <v>0</v>
      </c>
      <c r="N1030" s="14"/>
    </row>
    <row r="1031" ht="18.95" customHeight="1" spans="1:14">
      <c r="A1031" s="44"/>
      <c r="B1031" s="44"/>
      <c r="C1031" s="44"/>
      <c r="D1031" s="44"/>
      <c r="E1031" s="44"/>
      <c r="F1031" s="44"/>
      <c r="G1031" s="45"/>
      <c r="H1031" s="15" t="s">
        <v>4407</v>
      </c>
      <c r="I1031" s="33" t="s">
        <v>4408</v>
      </c>
      <c r="J1031" s="416" t="s">
        <v>4408</v>
      </c>
      <c r="K1031" s="33" t="s">
        <v>4409</v>
      </c>
      <c r="L1031" s="13" t="s">
        <v>1456</v>
      </c>
      <c r="M1031" s="13">
        <v>0</v>
      </c>
      <c r="N1031" s="14"/>
    </row>
    <row r="1032" ht="18.95" customHeight="1" spans="1:14">
      <c r="A1032" s="44"/>
      <c r="B1032" s="44"/>
      <c r="C1032" s="44"/>
      <c r="D1032" s="44"/>
      <c r="E1032" s="44"/>
      <c r="F1032" s="44"/>
      <c r="G1032" s="45"/>
      <c r="H1032" s="15" t="s">
        <v>4410</v>
      </c>
      <c r="I1032" s="33" t="s">
        <v>4411</v>
      </c>
      <c r="J1032" s="416" t="s">
        <v>4411</v>
      </c>
      <c r="K1032" s="33" t="s">
        <v>4412</v>
      </c>
      <c r="L1032" s="13" t="s">
        <v>1456</v>
      </c>
      <c r="M1032" s="13">
        <v>0</v>
      </c>
      <c r="N1032" s="14"/>
    </row>
    <row r="1033" ht="18.95" customHeight="1" spans="1:14">
      <c r="A1033" s="44"/>
      <c r="B1033" s="44"/>
      <c r="C1033" s="44"/>
      <c r="D1033" s="44"/>
      <c r="E1033" s="44"/>
      <c r="F1033" s="44"/>
      <c r="G1033" s="45"/>
      <c r="H1033" s="15" t="s">
        <v>4413</v>
      </c>
      <c r="I1033" s="33" t="s">
        <v>4414</v>
      </c>
      <c r="J1033" s="416" t="s">
        <v>4414</v>
      </c>
      <c r="K1033" s="33" t="s">
        <v>4415</v>
      </c>
      <c r="L1033" s="13" t="s">
        <v>1456</v>
      </c>
      <c r="M1033" s="13">
        <v>0</v>
      </c>
      <c r="N1033" s="14"/>
    </row>
    <row r="1034" ht="18.95" customHeight="1" spans="1:14">
      <c r="A1034" s="44"/>
      <c r="B1034" s="44"/>
      <c r="C1034" s="44"/>
      <c r="D1034" s="44"/>
      <c r="E1034" s="44"/>
      <c r="F1034" s="44"/>
      <c r="G1034" s="45"/>
      <c r="H1034" s="15" t="s">
        <v>4416</v>
      </c>
      <c r="I1034" s="33" t="s">
        <v>4417</v>
      </c>
      <c r="J1034" s="416" t="s">
        <v>4417</v>
      </c>
      <c r="K1034" s="33" t="s">
        <v>4418</v>
      </c>
      <c r="L1034" s="13" t="s">
        <v>1456</v>
      </c>
      <c r="M1034" s="13">
        <v>0</v>
      </c>
      <c r="N1034" s="14"/>
    </row>
    <row r="1035" ht="18.95" customHeight="1" spans="1:14">
      <c r="A1035" s="44"/>
      <c r="B1035" s="44"/>
      <c r="C1035" s="44"/>
      <c r="D1035" s="44"/>
      <c r="E1035" s="44"/>
      <c r="F1035" s="44"/>
      <c r="G1035" s="45"/>
      <c r="H1035" s="15" t="s">
        <v>4419</v>
      </c>
      <c r="I1035" s="33" t="s">
        <v>4420</v>
      </c>
      <c r="J1035" s="416" t="s">
        <v>4420</v>
      </c>
      <c r="K1035" s="33" t="s">
        <v>4421</v>
      </c>
      <c r="L1035" s="13" t="s">
        <v>1456</v>
      </c>
      <c r="M1035" s="13">
        <v>0</v>
      </c>
      <c r="N1035" s="14"/>
    </row>
    <row r="1036" ht="18.95" customHeight="1" spans="1:14">
      <c r="A1036" s="44"/>
      <c r="B1036" s="44"/>
      <c r="C1036" s="44"/>
      <c r="D1036" s="44"/>
      <c r="E1036" s="44"/>
      <c r="F1036" s="44"/>
      <c r="G1036" s="45"/>
      <c r="H1036" s="15" t="s">
        <v>4422</v>
      </c>
      <c r="I1036" s="33" t="s">
        <v>4423</v>
      </c>
      <c r="J1036" s="416" t="s">
        <v>4423</v>
      </c>
      <c r="K1036" s="33" t="s">
        <v>4424</v>
      </c>
      <c r="L1036" s="13" t="s">
        <v>1456</v>
      </c>
      <c r="M1036" s="13">
        <v>0</v>
      </c>
      <c r="N1036" s="14"/>
    </row>
    <row r="1037" ht="18.95" customHeight="1" spans="1:14">
      <c r="A1037" s="44"/>
      <c r="B1037" s="44"/>
      <c r="C1037" s="44"/>
      <c r="D1037" s="44"/>
      <c r="E1037" s="44"/>
      <c r="F1037" s="44"/>
      <c r="G1037" s="45"/>
      <c r="H1037" s="15" t="s">
        <v>4425</v>
      </c>
      <c r="I1037" s="33" t="s">
        <v>4426</v>
      </c>
      <c r="J1037" s="416" t="s">
        <v>4426</v>
      </c>
      <c r="K1037" s="33" t="s">
        <v>4427</v>
      </c>
      <c r="L1037" s="13" t="s">
        <v>1456</v>
      </c>
      <c r="M1037" s="13">
        <v>0</v>
      </c>
      <c r="N1037" s="14"/>
    </row>
    <row r="1038" ht="18.95" customHeight="1" spans="1:14">
      <c r="A1038" s="44"/>
      <c r="B1038" s="44"/>
      <c r="C1038" s="44"/>
      <c r="D1038" s="44"/>
      <c r="E1038" s="44"/>
      <c r="F1038" s="44"/>
      <c r="G1038" s="45"/>
      <c r="H1038" s="15" t="s">
        <v>4428</v>
      </c>
      <c r="I1038" s="33" t="s">
        <v>4429</v>
      </c>
      <c r="J1038" s="416" t="s">
        <v>4429</v>
      </c>
      <c r="K1038" s="33" t="s">
        <v>4430</v>
      </c>
      <c r="L1038" s="13" t="s">
        <v>1456</v>
      </c>
      <c r="M1038" s="13">
        <v>0</v>
      </c>
      <c r="N1038" s="14"/>
    </row>
    <row r="1039" ht="18.95" customHeight="1" spans="1:14">
      <c r="A1039" s="44"/>
      <c r="B1039" s="44"/>
      <c r="C1039" s="44"/>
      <c r="D1039" s="44"/>
      <c r="E1039" s="44"/>
      <c r="F1039" s="44"/>
      <c r="G1039" s="45"/>
      <c r="H1039" s="15" t="s">
        <v>4431</v>
      </c>
      <c r="I1039" s="33" t="s">
        <v>4432</v>
      </c>
      <c r="J1039" s="416" t="s">
        <v>4432</v>
      </c>
      <c r="K1039" s="33" t="s">
        <v>4433</v>
      </c>
      <c r="L1039" s="13" t="s">
        <v>1456</v>
      </c>
      <c r="M1039" s="13">
        <v>0</v>
      </c>
      <c r="N1039" s="14"/>
    </row>
    <row r="1040" ht="18.95" customHeight="1" spans="1:14">
      <c r="A1040" s="44"/>
      <c r="B1040" s="44"/>
      <c r="C1040" s="44"/>
      <c r="D1040" s="44"/>
      <c r="E1040" s="44"/>
      <c r="F1040" s="44"/>
      <c r="G1040" s="45"/>
      <c r="H1040" s="15" t="s">
        <v>4434</v>
      </c>
      <c r="I1040" s="33" t="s">
        <v>4435</v>
      </c>
      <c r="J1040" s="416" t="s">
        <v>4435</v>
      </c>
      <c r="K1040" s="33" t="s">
        <v>4436</v>
      </c>
      <c r="L1040" s="13" t="s">
        <v>1456</v>
      </c>
      <c r="M1040" s="13">
        <v>0</v>
      </c>
      <c r="N1040" s="14"/>
    </row>
    <row r="1041" ht="18.95" customHeight="1" spans="1:14">
      <c r="A1041" s="44"/>
      <c r="B1041" s="44"/>
      <c r="C1041" s="44"/>
      <c r="D1041" s="44"/>
      <c r="E1041" s="44"/>
      <c r="F1041" s="44"/>
      <c r="G1041" s="45"/>
      <c r="H1041" s="15" t="s">
        <v>4437</v>
      </c>
      <c r="I1041" s="33" t="s">
        <v>4438</v>
      </c>
      <c r="J1041" s="416" t="s">
        <v>4438</v>
      </c>
      <c r="K1041" s="33" t="s">
        <v>4439</v>
      </c>
      <c r="L1041" s="13" t="s">
        <v>1456</v>
      </c>
      <c r="M1041" s="13">
        <v>0</v>
      </c>
      <c r="N1041" s="14"/>
    </row>
    <row r="1042" ht="18.95" customHeight="1" spans="1:14">
      <c r="A1042" s="44"/>
      <c r="B1042" s="44"/>
      <c r="C1042" s="44"/>
      <c r="D1042" s="44"/>
      <c r="E1042" s="44"/>
      <c r="F1042" s="44"/>
      <c r="G1042" s="45"/>
      <c r="H1042" s="15" t="s">
        <v>3942</v>
      </c>
      <c r="I1042" s="33" t="s">
        <v>4440</v>
      </c>
      <c r="J1042" s="416" t="s">
        <v>4440</v>
      </c>
      <c r="K1042" s="33" t="s">
        <v>1470</v>
      </c>
      <c r="L1042" s="13" t="s">
        <v>1456</v>
      </c>
      <c r="M1042" s="13">
        <v>0</v>
      </c>
      <c r="N1042" s="14"/>
    </row>
    <row r="1043" ht="18.95" customHeight="1" spans="1:14">
      <c r="A1043" s="44"/>
      <c r="B1043" s="44"/>
      <c r="C1043" s="44"/>
      <c r="D1043" s="44"/>
      <c r="E1043" s="44"/>
      <c r="F1043" s="44"/>
      <c r="G1043" s="45"/>
      <c r="H1043" s="15" t="s">
        <v>3944</v>
      </c>
      <c r="I1043" s="33" t="s">
        <v>4441</v>
      </c>
      <c r="J1043" s="416" t="s">
        <v>4441</v>
      </c>
      <c r="K1043" s="33" t="s">
        <v>1476</v>
      </c>
      <c r="L1043" s="13" t="s">
        <v>1456</v>
      </c>
      <c r="M1043" s="13">
        <v>0</v>
      </c>
      <c r="N1043" s="14"/>
    </row>
    <row r="1044" ht="18.95" customHeight="1" spans="1:14">
      <c r="A1044" s="44"/>
      <c r="B1044" s="44"/>
      <c r="C1044" s="44"/>
      <c r="D1044" s="44"/>
      <c r="E1044" s="44"/>
      <c r="F1044" s="44"/>
      <c r="G1044" s="45"/>
      <c r="H1044" s="15" t="s">
        <v>3946</v>
      </c>
      <c r="I1044" s="33" t="s">
        <v>4442</v>
      </c>
      <c r="J1044" s="416" t="s">
        <v>4442</v>
      </c>
      <c r="K1044" s="33" t="s">
        <v>1482</v>
      </c>
      <c r="L1044" s="13" t="s">
        <v>1456</v>
      </c>
      <c r="M1044" s="13">
        <v>0</v>
      </c>
      <c r="N1044" s="14"/>
    </row>
    <row r="1045" ht="18.95" customHeight="1" spans="1:14">
      <c r="A1045" s="44"/>
      <c r="B1045" s="44"/>
      <c r="C1045" s="44"/>
      <c r="D1045" s="44"/>
      <c r="E1045" s="44"/>
      <c r="F1045" s="44"/>
      <c r="G1045" s="45"/>
      <c r="H1045" s="15" t="s">
        <v>4443</v>
      </c>
      <c r="I1045" s="33" t="s">
        <v>4444</v>
      </c>
      <c r="J1045" s="416" t="s">
        <v>4444</v>
      </c>
      <c r="K1045" s="33" t="s">
        <v>4445</v>
      </c>
      <c r="L1045" s="13" t="s">
        <v>1456</v>
      </c>
      <c r="M1045" s="13">
        <v>0</v>
      </c>
      <c r="N1045" s="14"/>
    </row>
    <row r="1046" ht="18.95" customHeight="1" spans="1:14">
      <c r="A1046" s="44"/>
      <c r="B1046" s="44"/>
      <c r="C1046" s="44"/>
      <c r="D1046" s="44"/>
      <c r="E1046" s="44"/>
      <c r="F1046" s="44"/>
      <c r="G1046" s="45"/>
      <c r="H1046" s="15" t="s">
        <v>4446</v>
      </c>
      <c r="I1046" s="33" t="s">
        <v>4447</v>
      </c>
      <c r="J1046" s="416" t="s">
        <v>4447</v>
      </c>
      <c r="K1046" s="33" t="s">
        <v>4448</v>
      </c>
      <c r="L1046" s="13" t="s">
        <v>1456</v>
      </c>
      <c r="M1046" s="13">
        <v>0</v>
      </c>
      <c r="N1046" s="14"/>
    </row>
    <row r="1047" ht="18.95" customHeight="1" spans="1:14">
      <c r="A1047" s="44"/>
      <c r="B1047" s="44"/>
      <c r="C1047" s="44"/>
      <c r="D1047" s="44"/>
      <c r="E1047" s="44"/>
      <c r="F1047" s="44"/>
      <c r="G1047" s="45"/>
      <c r="H1047" s="15" t="s">
        <v>4449</v>
      </c>
      <c r="I1047" s="33" t="s">
        <v>4450</v>
      </c>
      <c r="J1047" s="416" t="s">
        <v>4450</v>
      </c>
      <c r="K1047" s="33" t="s">
        <v>4451</v>
      </c>
      <c r="L1047" s="13" t="s">
        <v>1456</v>
      </c>
      <c r="M1047" s="13">
        <v>0</v>
      </c>
      <c r="N1047" s="14"/>
    </row>
    <row r="1048" ht="18.95" customHeight="1" spans="1:14">
      <c r="A1048" s="44"/>
      <c r="B1048" s="44"/>
      <c r="C1048" s="44"/>
      <c r="D1048" s="44"/>
      <c r="E1048" s="44"/>
      <c r="F1048" s="44"/>
      <c r="G1048" s="45"/>
      <c r="H1048" s="15" t="s">
        <v>4452</v>
      </c>
      <c r="I1048" s="33" t="s">
        <v>4453</v>
      </c>
      <c r="J1048" s="416" t="s">
        <v>4453</v>
      </c>
      <c r="K1048" s="33" t="s">
        <v>4454</v>
      </c>
      <c r="L1048" s="13" t="s">
        <v>1456</v>
      </c>
      <c r="M1048" s="13">
        <v>0</v>
      </c>
      <c r="N1048" s="14"/>
    </row>
    <row r="1049" ht="18.95" customHeight="1" spans="1:14">
      <c r="A1049" s="44"/>
      <c r="B1049" s="44"/>
      <c r="C1049" s="44"/>
      <c r="D1049" s="44"/>
      <c r="E1049" s="44"/>
      <c r="F1049" s="44"/>
      <c r="G1049" s="45"/>
      <c r="H1049" s="15" t="s">
        <v>4455</v>
      </c>
      <c r="I1049" s="416" t="s">
        <v>4456</v>
      </c>
      <c r="J1049" s="416" t="s">
        <v>4457</v>
      </c>
      <c r="K1049" s="33" t="s">
        <v>4458</v>
      </c>
      <c r="L1049" s="13" t="s">
        <v>1456</v>
      </c>
      <c r="M1049" s="13"/>
      <c r="N1049" s="14"/>
    </row>
    <row r="1050" ht="18.95" customHeight="1" spans="1:14">
      <c r="A1050" s="44"/>
      <c r="B1050" s="44"/>
      <c r="C1050" s="44"/>
      <c r="D1050" s="44"/>
      <c r="E1050" s="44"/>
      <c r="F1050" s="44"/>
      <c r="G1050" s="45"/>
      <c r="H1050" s="15" t="s">
        <v>4459</v>
      </c>
      <c r="I1050" s="33" t="s">
        <v>4460</v>
      </c>
      <c r="J1050" s="416" t="s">
        <v>4460</v>
      </c>
      <c r="K1050" s="33" t="s">
        <v>4461</v>
      </c>
      <c r="L1050" s="13" t="s">
        <v>1456</v>
      </c>
      <c r="M1050" s="13">
        <v>0</v>
      </c>
      <c r="N1050" s="14"/>
    </row>
    <row r="1051" ht="18.95" customHeight="1" spans="1:14">
      <c r="A1051" s="44"/>
      <c r="B1051" s="44"/>
      <c r="C1051" s="44"/>
      <c r="D1051" s="44"/>
      <c r="E1051" s="44"/>
      <c r="F1051" s="44"/>
      <c r="G1051" s="45"/>
      <c r="H1051" s="15" t="s">
        <v>4462</v>
      </c>
      <c r="I1051" s="33" t="s">
        <v>4463</v>
      </c>
      <c r="J1051" s="416" t="s">
        <v>4463</v>
      </c>
      <c r="K1051" s="33" t="s">
        <v>4464</v>
      </c>
      <c r="L1051" s="13" t="s">
        <v>1456</v>
      </c>
      <c r="M1051" s="13">
        <v>0</v>
      </c>
      <c r="N1051" s="14"/>
    </row>
    <row r="1052" ht="18.95" customHeight="1" spans="1:14">
      <c r="A1052" s="44"/>
      <c r="B1052" s="44"/>
      <c r="C1052" s="44"/>
      <c r="D1052" s="44"/>
      <c r="E1052" s="44"/>
      <c r="F1052" s="44"/>
      <c r="G1052" s="45"/>
      <c r="H1052" s="15" t="s">
        <v>3942</v>
      </c>
      <c r="I1052" s="33" t="s">
        <v>4465</v>
      </c>
      <c r="J1052" s="416" t="s">
        <v>4465</v>
      </c>
      <c r="K1052" s="33" t="s">
        <v>1470</v>
      </c>
      <c r="L1052" s="13" t="s">
        <v>1456</v>
      </c>
      <c r="M1052" s="13">
        <v>0</v>
      </c>
      <c r="N1052" s="14"/>
    </row>
    <row r="1053" ht="18.95" customHeight="1" spans="1:14">
      <c r="A1053" s="44"/>
      <c r="B1053" s="44"/>
      <c r="C1053" s="44"/>
      <c r="D1053" s="44"/>
      <c r="E1053" s="44"/>
      <c r="F1053" s="44"/>
      <c r="G1053" s="45"/>
      <c r="H1053" s="15" t="s">
        <v>3944</v>
      </c>
      <c r="I1053" s="33" t="s">
        <v>4466</v>
      </c>
      <c r="J1053" s="416" t="s">
        <v>4466</v>
      </c>
      <c r="K1053" s="33" t="s">
        <v>1476</v>
      </c>
      <c r="L1053" s="13" t="s">
        <v>1456</v>
      </c>
      <c r="M1053" s="13">
        <v>0</v>
      </c>
      <c r="N1053" s="14"/>
    </row>
    <row r="1054" ht="18.95" customHeight="1" spans="1:14">
      <c r="A1054" s="44"/>
      <c r="B1054" s="44"/>
      <c r="C1054" s="44"/>
      <c r="D1054" s="44"/>
      <c r="E1054" s="44"/>
      <c r="F1054" s="44"/>
      <c r="G1054" s="45"/>
      <c r="H1054" s="15" t="s">
        <v>3946</v>
      </c>
      <c r="I1054" s="33" t="s">
        <v>4467</v>
      </c>
      <c r="J1054" s="416" t="s">
        <v>4467</v>
      </c>
      <c r="K1054" s="33" t="s">
        <v>1482</v>
      </c>
      <c r="L1054" s="13" t="s">
        <v>1456</v>
      </c>
      <c r="M1054" s="13">
        <v>0</v>
      </c>
      <c r="N1054" s="14"/>
    </row>
    <row r="1055" ht="18.95" customHeight="1" spans="1:14">
      <c r="A1055" s="44"/>
      <c r="B1055" s="44"/>
      <c r="C1055" s="44"/>
      <c r="D1055" s="44"/>
      <c r="E1055" s="44"/>
      <c r="F1055" s="44"/>
      <c r="G1055" s="45"/>
      <c r="H1055" s="15" t="s">
        <v>4468</v>
      </c>
      <c r="I1055" s="33" t="s">
        <v>4469</v>
      </c>
      <c r="J1055" s="416" t="s">
        <v>4469</v>
      </c>
      <c r="K1055" s="33" t="s">
        <v>4470</v>
      </c>
      <c r="L1055" s="13" t="s">
        <v>1456</v>
      </c>
      <c r="M1055" s="13">
        <v>0</v>
      </c>
      <c r="N1055" s="14"/>
    </row>
    <row r="1056" ht="18.95" customHeight="1" spans="1:14">
      <c r="A1056" s="44"/>
      <c r="B1056" s="44"/>
      <c r="C1056" s="44"/>
      <c r="D1056" s="44"/>
      <c r="E1056" s="44"/>
      <c r="F1056" s="44"/>
      <c r="G1056" s="45"/>
      <c r="H1056" s="15" t="s">
        <v>4471</v>
      </c>
      <c r="I1056" s="33" t="s">
        <v>4472</v>
      </c>
      <c r="J1056" s="416" t="s">
        <v>4472</v>
      </c>
      <c r="K1056" s="33" t="s">
        <v>4473</v>
      </c>
      <c r="L1056" s="13" t="s">
        <v>1456</v>
      </c>
      <c r="M1056" s="13">
        <v>0</v>
      </c>
      <c r="N1056" s="14"/>
    </row>
    <row r="1057" ht="18.95" customHeight="1" spans="1:14">
      <c r="A1057" s="44"/>
      <c r="B1057" s="44"/>
      <c r="C1057" s="44"/>
      <c r="D1057" s="44"/>
      <c r="E1057" s="44"/>
      <c r="F1057" s="44"/>
      <c r="G1057" s="45"/>
      <c r="H1057" s="15" t="s">
        <v>4474</v>
      </c>
      <c r="I1057" s="33" t="s">
        <v>4475</v>
      </c>
      <c r="J1057" s="416" t="s">
        <v>4475</v>
      </c>
      <c r="K1057" s="33" t="s">
        <v>4476</v>
      </c>
      <c r="L1057" s="13" t="s">
        <v>1456</v>
      </c>
      <c r="M1057" s="13">
        <v>0</v>
      </c>
      <c r="N1057" s="14"/>
    </row>
    <row r="1058" ht="18.95" customHeight="1" spans="1:14">
      <c r="A1058" s="44"/>
      <c r="B1058" s="44"/>
      <c r="C1058" s="44"/>
      <c r="D1058" s="44"/>
      <c r="E1058" s="44"/>
      <c r="F1058" s="44"/>
      <c r="G1058" s="45"/>
      <c r="H1058" s="15" t="s">
        <v>4477</v>
      </c>
      <c r="I1058" s="33" t="s">
        <v>4478</v>
      </c>
      <c r="J1058" s="416" t="s">
        <v>4478</v>
      </c>
      <c r="K1058" s="33" t="s">
        <v>4479</v>
      </c>
      <c r="L1058" s="13" t="s">
        <v>1456</v>
      </c>
      <c r="M1058" s="13">
        <v>0</v>
      </c>
      <c r="N1058" s="14"/>
    </row>
    <row r="1059" ht="18.95" customHeight="1" spans="1:14">
      <c r="A1059" s="44"/>
      <c r="B1059" s="44"/>
      <c r="C1059" s="44"/>
      <c r="D1059" s="44"/>
      <c r="E1059" s="44"/>
      <c r="F1059" s="44"/>
      <c r="G1059" s="45"/>
      <c r="H1059" s="15" t="s">
        <v>4480</v>
      </c>
      <c r="I1059" s="33" t="s">
        <v>4481</v>
      </c>
      <c r="J1059" s="416" t="s">
        <v>4481</v>
      </c>
      <c r="K1059" s="33" t="s">
        <v>4482</v>
      </c>
      <c r="L1059" s="13" t="s">
        <v>1456</v>
      </c>
      <c r="M1059" s="13">
        <v>0</v>
      </c>
      <c r="N1059" s="14"/>
    </row>
    <row r="1060" ht="18.95" customHeight="1" spans="1:14">
      <c r="A1060" s="44"/>
      <c r="B1060" s="44"/>
      <c r="C1060" s="44"/>
      <c r="D1060" s="44"/>
      <c r="E1060" s="44"/>
      <c r="F1060" s="44"/>
      <c r="G1060" s="45"/>
      <c r="H1060" s="52"/>
      <c r="I1060" s="416" t="s">
        <v>4483</v>
      </c>
      <c r="J1060" s="416" t="s">
        <v>4484</v>
      </c>
      <c r="K1060" s="33" t="s">
        <v>4485</v>
      </c>
      <c r="L1060" s="13" t="s">
        <v>1456</v>
      </c>
      <c r="M1060" s="13">
        <v>0</v>
      </c>
      <c r="N1060" s="14"/>
    </row>
    <row r="1061" ht="18.95" customHeight="1" spans="1:14">
      <c r="A1061" s="44"/>
      <c r="B1061" s="44"/>
      <c r="C1061" s="44"/>
      <c r="D1061" s="44"/>
      <c r="E1061" s="44"/>
      <c r="F1061" s="44"/>
      <c r="G1061" s="45"/>
      <c r="H1061" s="15" t="s">
        <v>4486</v>
      </c>
      <c r="I1061" s="33" t="s">
        <v>4483</v>
      </c>
      <c r="J1061" s="416" t="s">
        <v>4483</v>
      </c>
      <c r="K1061" s="33" t="s">
        <v>4487</v>
      </c>
      <c r="L1061" s="13" t="s">
        <v>1456</v>
      </c>
      <c r="M1061" s="13">
        <v>0</v>
      </c>
      <c r="N1061" s="14"/>
    </row>
    <row r="1062" ht="18.95" customHeight="1" spans="1:14">
      <c r="A1062" s="44"/>
      <c r="B1062" s="44"/>
      <c r="C1062" s="44"/>
      <c r="D1062" s="44"/>
      <c r="E1062" s="44"/>
      <c r="F1062" s="44"/>
      <c r="G1062" s="45"/>
      <c r="H1062" s="15" t="s">
        <v>4488</v>
      </c>
      <c r="I1062" s="33" t="s">
        <v>4489</v>
      </c>
      <c r="J1062" s="416" t="s">
        <v>4489</v>
      </c>
      <c r="K1062" s="33" t="s">
        <v>4490</v>
      </c>
      <c r="L1062" s="13" t="s">
        <v>1456</v>
      </c>
      <c r="M1062" s="13">
        <v>456</v>
      </c>
      <c r="N1062" s="14"/>
    </row>
    <row r="1063" ht="18.95" customHeight="1" spans="1:14">
      <c r="A1063" s="44"/>
      <c r="B1063" s="44"/>
      <c r="C1063" s="44"/>
      <c r="D1063" s="44"/>
      <c r="E1063" s="44"/>
      <c r="F1063" s="44"/>
      <c r="G1063" s="45"/>
      <c r="H1063" s="15" t="s">
        <v>4491</v>
      </c>
      <c r="I1063" s="33" t="s">
        <v>4492</v>
      </c>
      <c r="J1063" s="416" t="s">
        <v>4492</v>
      </c>
      <c r="K1063" s="33" t="s">
        <v>4493</v>
      </c>
      <c r="L1063" s="13" t="s">
        <v>1456</v>
      </c>
      <c r="M1063" s="13">
        <v>109</v>
      </c>
      <c r="N1063" s="14"/>
    </row>
    <row r="1064" ht="18.95" customHeight="1" spans="1:14">
      <c r="A1064" s="44"/>
      <c r="B1064" s="44"/>
      <c r="C1064" s="44"/>
      <c r="D1064" s="44"/>
      <c r="E1064" s="44"/>
      <c r="F1064" s="44"/>
      <c r="G1064" s="45"/>
      <c r="H1064" s="15" t="s">
        <v>4494</v>
      </c>
      <c r="I1064" s="33" t="s">
        <v>4495</v>
      </c>
      <c r="J1064" s="416" t="s">
        <v>4495</v>
      </c>
      <c r="K1064" s="33" t="s">
        <v>4496</v>
      </c>
      <c r="L1064" s="13" t="s">
        <v>1456</v>
      </c>
      <c r="M1064" s="13">
        <v>274</v>
      </c>
      <c r="N1064" s="14"/>
    </row>
    <row r="1065" ht="18.95" customHeight="1" spans="1:14">
      <c r="A1065" s="44"/>
      <c r="B1065" s="44"/>
      <c r="C1065" s="44"/>
      <c r="D1065" s="44"/>
      <c r="E1065" s="44"/>
      <c r="F1065" s="44"/>
      <c r="G1065" s="45"/>
      <c r="H1065" s="15" t="s">
        <v>4497</v>
      </c>
      <c r="I1065" s="33" t="s">
        <v>4498</v>
      </c>
      <c r="J1065" s="416" t="s">
        <v>4498</v>
      </c>
      <c r="K1065" s="33" t="s">
        <v>4499</v>
      </c>
      <c r="L1065" s="13" t="s">
        <v>1456</v>
      </c>
      <c r="M1065" s="13">
        <v>58</v>
      </c>
      <c r="N1065" s="14"/>
    </row>
    <row r="1066" ht="18.95" customHeight="1" spans="1:14">
      <c r="A1066" s="44"/>
      <c r="B1066" s="44"/>
      <c r="C1066" s="44"/>
      <c r="D1066" s="44"/>
      <c r="E1066" s="44"/>
      <c r="F1066" s="44"/>
      <c r="G1066" s="45"/>
      <c r="H1066" s="15" t="s">
        <v>4500</v>
      </c>
      <c r="I1066" s="33" t="s">
        <v>4501</v>
      </c>
      <c r="J1066" s="416" t="s">
        <v>4501</v>
      </c>
      <c r="K1066" s="33" t="s">
        <v>4502</v>
      </c>
      <c r="L1066" s="13" t="s">
        <v>1456</v>
      </c>
      <c r="M1066" s="13">
        <v>15</v>
      </c>
      <c r="N1066" s="14"/>
    </row>
    <row r="1067" ht="18.95" customHeight="1" spans="1:14">
      <c r="A1067" s="44"/>
      <c r="B1067" s="44"/>
      <c r="C1067" s="44"/>
      <c r="D1067" s="44"/>
      <c r="E1067" s="44"/>
      <c r="F1067" s="44"/>
      <c r="G1067" s="45"/>
      <c r="H1067" s="15" t="s">
        <v>4503</v>
      </c>
      <c r="I1067" s="33" t="s">
        <v>4504</v>
      </c>
      <c r="J1067" s="416" t="s">
        <v>4504</v>
      </c>
      <c r="K1067" s="33" t="s">
        <v>4505</v>
      </c>
      <c r="L1067" s="13" t="s">
        <v>1456</v>
      </c>
      <c r="M1067" s="13">
        <v>0</v>
      </c>
      <c r="N1067" s="14"/>
    </row>
    <row r="1068" ht="18.95" customHeight="1" spans="1:14">
      <c r="A1068" s="44"/>
      <c r="B1068" s="44"/>
      <c r="C1068" s="44"/>
      <c r="D1068" s="44"/>
      <c r="E1068" s="44"/>
      <c r="F1068" s="44"/>
      <c r="G1068" s="45"/>
      <c r="H1068" s="15" t="s">
        <v>3942</v>
      </c>
      <c r="I1068" s="33" t="s">
        <v>4506</v>
      </c>
      <c r="J1068" s="416" t="s">
        <v>4506</v>
      </c>
      <c r="K1068" s="33" t="s">
        <v>1470</v>
      </c>
      <c r="L1068" s="13" t="s">
        <v>1456</v>
      </c>
      <c r="M1068" s="13">
        <v>0</v>
      </c>
      <c r="N1068" s="14"/>
    </row>
    <row r="1069" ht="18.95" customHeight="1" spans="1:14">
      <c r="A1069" s="44"/>
      <c r="B1069" s="44"/>
      <c r="C1069" s="44"/>
      <c r="D1069" s="44"/>
      <c r="E1069" s="44"/>
      <c r="F1069" s="44"/>
      <c r="G1069" s="45"/>
      <c r="H1069" s="15" t="s">
        <v>3944</v>
      </c>
      <c r="I1069" s="33" t="s">
        <v>4507</v>
      </c>
      <c r="J1069" s="416" t="s">
        <v>4507</v>
      </c>
      <c r="K1069" s="33" t="s">
        <v>1476</v>
      </c>
      <c r="L1069" s="13" t="s">
        <v>1456</v>
      </c>
      <c r="M1069" s="13">
        <v>0</v>
      </c>
      <c r="N1069" s="14"/>
    </row>
    <row r="1070" ht="18.95" customHeight="1" spans="1:14">
      <c r="A1070" s="44"/>
      <c r="B1070" s="44"/>
      <c r="C1070" s="44"/>
      <c r="D1070" s="44"/>
      <c r="E1070" s="44"/>
      <c r="F1070" s="44"/>
      <c r="G1070" s="45"/>
      <c r="H1070" s="15" t="s">
        <v>3946</v>
      </c>
      <c r="I1070" s="33" t="s">
        <v>4508</v>
      </c>
      <c r="J1070" s="416" t="s">
        <v>4508</v>
      </c>
      <c r="K1070" s="33" t="s">
        <v>1482</v>
      </c>
      <c r="L1070" s="13" t="s">
        <v>1456</v>
      </c>
      <c r="M1070" s="13">
        <v>0</v>
      </c>
      <c r="N1070" s="14"/>
    </row>
    <row r="1071" ht="18.95" customHeight="1" spans="1:14">
      <c r="A1071" s="44"/>
      <c r="B1071" s="44"/>
      <c r="C1071" s="44"/>
      <c r="D1071" s="44"/>
      <c r="E1071" s="44"/>
      <c r="F1071" s="44"/>
      <c r="G1071" s="45"/>
      <c r="H1071" s="15" t="s">
        <v>4455</v>
      </c>
      <c r="I1071" s="33" t="s">
        <v>4509</v>
      </c>
      <c r="J1071" s="416" t="s">
        <v>4509</v>
      </c>
      <c r="K1071" s="33" t="s">
        <v>4458</v>
      </c>
      <c r="L1071" s="13" t="s">
        <v>1456</v>
      </c>
      <c r="M1071" s="13">
        <v>0</v>
      </c>
      <c r="N1071" s="14"/>
    </row>
    <row r="1072" ht="18.95" customHeight="1" spans="1:14">
      <c r="A1072" s="44"/>
      <c r="B1072" s="44"/>
      <c r="C1072" s="44"/>
      <c r="D1072" s="44"/>
      <c r="E1072" s="44"/>
      <c r="F1072" s="44"/>
      <c r="G1072" s="45"/>
      <c r="H1072" s="15" t="s">
        <v>4510</v>
      </c>
      <c r="I1072" s="33" t="s">
        <v>4511</v>
      </c>
      <c r="J1072" s="416" t="s">
        <v>4511</v>
      </c>
      <c r="K1072" s="33" t="s">
        <v>4512</v>
      </c>
      <c r="L1072" s="13" t="s">
        <v>1456</v>
      </c>
      <c r="M1072" s="13">
        <v>0</v>
      </c>
      <c r="N1072" s="14"/>
    </row>
    <row r="1073" ht="18.95" customHeight="1" spans="1:14">
      <c r="A1073" s="44"/>
      <c r="B1073" s="44"/>
      <c r="C1073" s="44"/>
      <c r="D1073" s="44"/>
      <c r="E1073" s="44"/>
      <c r="F1073" s="44"/>
      <c r="G1073" s="45"/>
      <c r="H1073" s="15" t="s">
        <v>4513</v>
      </c>
      <c r="I1073" s="33" t="s">
        <v>4514</v>
      </c>
      <c r="J1073" s="416" t="s">
        <v>4514</v>
      </c>
      <c r="K1073" s="33" t="s">
        <v>4515</v>
      </c>
      <c r="L1073" s="13" t="s">
        <v>1456</v>
      </c>
      <c r="M1073" s="13">
        <v>0</v>
      </c>
      <c r="N1073" s="14"/>
    </row>
    <row r="1074" ht="18.95" customHeight="1" spans="1:14">
      <c r="A1074" s="44"/>
      <c r="B1074" s="44"/>
      <c r="C1074" s="44"/>
      <c r="D1074" s="44"/>
      <c r="E1074" s="44"/>
      <c r="F1074" s="44"/>
      <c r="G1074" s="45"/>
      <c r="H1074" s="15" t="s">
        <v>4516</v>
      </c>
      <c r="I1074" s="33" t="s">
        <v>4517</v>
      </c>
      <c r="J1074" s="416" t="s">
        <v>4517</v>
      </c>
      <c r="K1074" s="33" t="s">
        <v>4518</v>
      </c>
      <c r="L1074" s="13" t="s">
        <v>1456</v>
      </c>
      <c r="M1074" s="13">
        <v>7775</v>
      </c>
      <c r="N1074" s="14"/>
    </row>
    <row r="1075" ht="18.95" customHeight="1" spans="1:14">
      <c r="A1075" s="44"/>
      <c r="B1075" s="44"/>
      <c r="C1075" s="44"/>
      <c r="D1075" s="44"/>
      <c r="E1075" s="44"/>
      <c r="F1075" s="44"/>
      <c r="G1075" s="45"/>
      <c r="H1075" s="15" t="s">
        <v>4519</v>
      </c>
      <c r="I1075" s="33" t="s">
        <v>4520</v>
      </c>
      <c r="J1075" s="416" t="s">
        <v>4520</v>
      </c>
      <c r="K1075" s="33" t="s">
        <v>4521</v>
      </c>
      <c r="L1075" s="13" t="s">
        <v>1456</v>
      </c>
      <c r="M1075" s="13">
        <v>0</v>
      </c>
      <c r="N1075" s="14"/>
    </row>
    <row r="1076" ht="18.95" customHeight="1" spans="1:14">
      <c r="A1076" s="44"/>
      <c r="B1076" s="44"/>
      <c r="C1076" s="44"/>
      <c r="D1076" s="44"/>
      <c r="E1076" s="44"/>
      <c r="F1076" s="44"/>
      <c r="G1076" s="45"/>
      <c r="H1076" s="15" t="s">
        <v>4522</v>
      </c>
      <c r="I1076" s="33" t="s">
        <v>4523</v>
      </c>
      <c r="J1076" s="416" t="s">
        <v>4523</v>
      </c>
      <c r="K1076" s="33" t="s">
        <v>4524</v>
      </c>
      <c r="L1076" s="13" t="s">
        <v>1456</v>
      </c>
      <c r="M1076" s="13">
        <v>7775</v>
      </c>
      <c r="N1076" s="14"/>
    </row>
    <row r="1077" ht="18.95" customHeight="1" spans="1:14">
      <c r="A1077" s="44"/>
      <c r="B1077" s="44"/>
      <c r="C1077" s="44"/>
      <c r="D1077" s="44"/>
      <c r="E1077" s="44"/>
      <c r="F1077" s="44"/>
      <c r="G1077" s="45"/>
      <c r="H1077" s="15" t="s">
        <v>4525</v>
      </c>
      <c r="I1077" s="33" t="s">
        <v>4526</v>
      </c>
      <c r="J1077" s="416" t="s">
        <v>4526</v>
      </c>
      <c r="K1077" s="33" t="s">
        <v>4527</v>
      </c>
      <c r="L1077" s="13" t="s">
        <v>1456</v>
      </c>
      <c r="M1077" s="13">
        <v>0</v>
      </c>
      <c r="N1077" s="14"/>
    </row>
    <row r="1078" ht="18.95" customHeight="1" spans="1:14">
      <c r="A1078" s="44"/>
      <c r="B1078" s="44"/>
      <c r="C1078" s="44"/>
      <c r="D1078" s="44"/>
      <c r="E1078" s="44"/>
      <c r="F1078" s="44"/>
      <c r="G1078" s="45"/>
      <c r="H1078" s="15" t="s">
        <v>4528</v>
      </c>
      <c r="I1078" s="33" t="s">
        <v>4529</v>
      </c>
      <c r="J1078" s="416" t="s">
        <v>4529</v>
      </c>
      <c r="K1078" s="33" t="s">
        <v>4530</v>
      </c>
      <c r="L1078" s="13" t="s">
        <v>1456</v>
      </c>
      <c r="M1078" s="13">
        <v>0</v>
      </c>
      <c r="N1078" s="14"/>
    </row>
    <row r="1079" ht="18.95" customHeight="1" spans="1:14">
      <c r="A1079" s="44"/>
      <c r="B1079" s="44"/>
      <c r="C1079" s="44"/>
      <c r="D1079" s="44"/>
      <c r="E1079" s="44"/>
      <c r="F1079" s="44"/>
      <c r="G1079" s="45"/>
      <c r="H1079" s="15" t="s">
        <v>4531</v>
      </c>
      <c r="I1079" s="33" t="s">
        <v>4532</v>
      </c>
      <c r="J1079" s="416" t="s">
        <v>4532</v>
      </c>
      <c r="K1079" s="33" t="s">
        <v>4533</v>
      </c>
      <c r="L1079" s="13" t="s">
        <v>1456</v>
      </c>
      <c r="M1079" s="13">
        <v>0</v>
      </c>
      <c r="N1079" s="14"/>
    </row>
    <row r="1080" ht="18.95" customHeight="1" spans="1:14">
      <c r="A1080" s="44"/>
      <c r="B1080" s="44"/>
      <c r="C1080" s="44"/>
      <c r="D1080" s="44"/>
      <c r="E1080" s="44"/>
      <c r="F1080" s="44"/>
      <c r="G1080" s="45"/>
      <c r="H1080" s="15" t="s">
        <v>4534</v>
      </c>
      <c r="I1080" s="33" t="s">
        <v>4535</v>
      </c>
      <c r="J1080" s="416" t="s">
        <v>4535</v>
      </c>
      <c r="K1080" s="33" t="s">
        <v>4536</v>
      </c>
      <c r="L1080" s="13" t="s">
        <v>1456</v>
      </c>
      <c r="M1080" s="13">
        <v>0</v>
      </c>
      <c r="N1080" s="14"/>
    </row>
    <row r="1081" ht="18.95" customHeight="1" spans="1:14">
      <c r="A1081" s="44"/>
      <c r="B1081" s="44"/>
      <c r="C1081" s="44"/>
      <c r="D1081" s="44"/>
      <c r="E1081" s="44"/>
      <c r="F1081" s="44"/>
      <c r="G1081" s="45"/>
      <c r="H1081" s="15" t="s">
        <v>4537</v>
      </c>
      <c r="I1081" s="33" t="s">
        <v>4538</v>
      </c>
      <c r="J1081" s="416" t="s">
        <v>4538</v>
      </c>
      <c r="K1081" s="33" t="s">
        <v>4533</v>
      </c>
      <c r="L1081" s="13" t="s">
        <v>1456</v>
      </c>
      <c r="M1081" s="13">
        <v>0</v>
      </c>
      <c r="N1081" s="14"/>
    </row>
    <row r="1082" ht="18.95" customHeight="1" spans="1:14">
      <c r="A1082" s="44"/>
      <c r="B1082" s="44"/>
      <c r="C1082" s="44"/>
      <c r="D1082" s="44"/>
      <c r="E1082" s="44"/>
      <c r="F1082" s="44"/>
      <c r="G1082" s="45"/>
      <c r="H1082" s="15" t="s">
        <v>4539</v>
      </c>
      <c r="I1082" s="33" t="s">
        <v>971</v>
      </c>
      <c r="J1082" s="416" t="s">
        <v>971</v>
      </c>
      <c r="K1082" s="33" t="s">
        <v>1799</v>
      </c>
      <c r="L1082" s="13" t="s">
        <v>1456</v>
      </c>
      <c r="M1082" s="13">
        <v>4358</v>
      </c>
      <c r="N1082" s="14"/>
    </row>
    <row r="1083" ht="18.95" customHeight="1" spans="1:14">
      <c r="A1083" s="44"/>
      <c r="B1083" s="44"/>
      <c r="C1083" s="44"/>
      <c r="D1083" s="44"/>
      <c r="E1083" s="44"/>
      <c r="F1083" s="44"/>
      <c r="G1083" s="45"/>
      <c r="H1083" s="15" t="s">
        <v>4540</v>
      </c>
      <c r="I1083" s="33" t="s">
        <v>4541</v>
      </c>
      <c r="J1083" s="416" t="s">
        <v>4541</v>
      </c>
      <c r="K1083" s="33" t="s">
        <v>4542</v>
      </c>
      <c r="L1083" s="13" t="s">
        <v>1456</v>
      </c>
      <c r="M1083" s="13">
        <v>0</v>
      </c>
      <c r="N1083" s="14"/>
    </row>
    <row r="1084" ht="18.95" customHeight="1" spans="1:14">
      <c r="A1084" s="44"/>
      <c r="B1084" s="44"/>
      <c r="C1084" s="44"/>
      <c r="D1084" s="44"/>
      <c r="E1084" s="44"/>
      <c r="F1084" s="44"/>
      <c r="G1084" s="45"/>
      <c r="H1084" s="15" t="s">
        <v>3942</v>
      </c>
      <c r="I1084" s="33" t="s">
        <v>4543</v>
      </c>
      <c r="J1084" s="416" t="s">
        <v>4543</v>
      </c>
      <c r="K1084" s="33" t="s">
        <v>1470</v>
      </c>
      <c r="L1084" s="13" t="s">
        <v>1456</v>
      </c>
      <c r="M1084" s="13">
        <v>0</v>
      </c>
      <c r="N1084" s="14"/>
    </row>
    <row r="1085" ht="18.95" customHeight="1" spans="1:14">
      <c r="A1085" s="44"/>
      <c r="B1085" s="44"/>
      <c r="C1085" s="44"/>
      <c r="D1085" s="44"/>
      <c r="E1085" s="44"/>
      <c r="F1085" s="44"/>
      <c r="G1085" s="45"/>
      <c r="H1085" s="15" t="s">
        <v>3944</v>
      </c>
      <c r="I1085" s="33" t="s">
        <v>4544</v>
      </c>
      <c r="J1085" s="416" t="s">
        <v>4544</v>
      </c>
      <c r="K1085" s="33" t="s">
        <v>1476</v>
      </c>
      <c r="L1085" s="13" t="s">
        <v>1456</v>
      </c>
      <c r="M1085" s="13">
        <v>0</v>
      </c>
      <c r="N1085" s="14"/>
    </row>
    <row r="1086" ht="18.95" customHeight="1" spans="1:14">
      <c r="A1086" s="44"/>
      <c r="B1086" s="44"/>
      <c r="C1086" s="44"/>
      <c r="D1086" s="44"/>
      <c r="E1086" s="44"/>
      <c r="F1086" s="44"/>
      <c r="G1086" s="45"/>
      <c r="H1086" s="15" t="s">
        <v>3946</v>
      </c>
      <c r="I1086" s="33" t="s">
        <v>4545</v>
      </c>
      <c r="J1086" s="416" t="s">
        <v>4545</v>
      </c>
      <c r="K1086" s="33" t="s">
        <v>1482</v>
      </c>
      <c r="L1086" s="13" t="s">
        <v>1456</v>
      </c>
      <c r="M1086" s="13">
        <v>0</v>
      </c>
      <c r="N1086" s="14"/>
    </row>
    <row r="1087" ht="18.95" customHeight="1" spans="1:14">
      <c r="A1087" s="44"/>
      <c r="B1087" s="44"/>
      <c r="C1087" s="44"/>
      <c r="D1087" s="44"/>
      <c r="E1087" s="44"/>
      <c r="F1087" s="44"/>
      <c r="G1087" s="45"/>
      <c r="H1087" s="15" t="s">
        <v>4546</v>
      </c>
      <c r="I1087" s="33" t="s">
        <v>4547</v>
      </c>
      <c r="J1087" s="416" t="s">
        <v>4547</v>
      </c>
      <c r="K1087" s="33" t="s">
        <v>4548</v>
      </c>
      <c r="L1087" s="13" t="s">
        <v>1456</v>
      </c>
      <c r="M1087" s="13">
        <v>0</v>
      </c>
      <c r="N1087" s="14"/>
    </row>
    <row r="1088" ht="18.95" customHeight="1" spans="1:14">
      <c r="A1088" s="44"/>
      <c r="B1088" s="44"/>
      <c r="C1088" s="44"/>
      <c r="D1088" s="44"/>
      <c r="E1088" s="44"/>
      <c r="F1088" s="44"/>
      <c r="G1088" s="45"/>
      <c r="H1088" s="15" t="s">
        <v>4549</v>
      </c>
      <c r="I1088" s="33" t="s">
        <v>4550</v>
      </c>
      <c r="J1088" s="416" t="s">
        <v>4550</v>
      </c>
      <c r="K1088" s="33" t="s">
        <v>4551</v>
      </c>
      <c r="L1088" s="13" t="s">
        <v>1456</v>
      </c>
      <c r="M1088" s="13">
        <v>0</v>
      </c>
      <c r="N1088" s="14"/>
    </row>
    <row r="1089" ht="18.95" customHeight="1" spans="1:14">
      <c r="A1089" s="44"/>
      <c r="B1089" s="44"/>
      <c r="C1089" s="44"/>
      <c r="D1089" s="44"/>
      <c r="E1089" s="44"/>
      <c r="F1089" s="44"/>
      <c r="G1089" s="45"/>
      <c r="H1089" s="15" t="s">
        <v>4552</v>
      </c>
      <c r="I1089" s="33" t="s">
        <v>4553</v>
      </c>
      <c r="J1089" s="416" t="s">
        <v>4553</v>
      </c>
      <c r="K1089" s="33" t="s">
        <v>4554</v>
      </c>
      <c r="L1089" s="13" t="s">
        <v>1456</v>
      </c>
      <c r="M1089" s="13">
        <v>0</v>
      </c>
      <c r="N1089" s="14"/>
    </row>
    <row r="1090" ht="18.95" customHeight="1" spans="1:14">
      <c r="A1090" s="44"/>
      <c r="B1090" s="44"/>
      <c r="C1090" s="44"/>
      <c r="D1090" s="44"/>
      <c r="E1090" s="44"/>
      <c r="F1090" s="44"/>
      <c r="G1090" s="45"/>
      <c r="H1090" s="15" t="s">
        <v>4555</v>
      </c>
      <c r="I1090" s="33" t="s">
        <v>4556</v>
      </c>
      <c r="J1090" s="416" t="s">
        <v>4556</v>
      </c>
      <c r="K1090" s="33" t="s">
        <v>4557</v>
      </c>
      <c r="L1090" s="13" t="s">
        <v>1456</v>
      </c>
      <c r="M1090" s="13">
        <v>0</v>
      </c>
      <c r="N1090" s="14"/>
    </row>
    <row r="1091" ht="18.95" customHeight="1" spans="1:14">
      <c r="A1091" s="44"/>
      <c r="B1091" s="44"/>
      <c r="C1091" s="44"/>
      <c r="D1091" s="44"/>
      <c r="E1091" s="44"/>
      <c r="F1091" s="44"/>
      <c r="G1091" s="45"/>
      <c r="H1091" s="15" t="s">
        <v>4558</v>
      </c>
      <c r="I1091" s="33" t="s">
        <v>4559</v>
      </c>
      <c r="J1091" s="416" t="s">
        <v>4559</v>
      </c>
      <c r="K1091" s="33" t="s">
        <v>4560</v>
      </c>
      <c r="L1091" s="13" t="s">
        <v>1456</v>
      </c>
      <c r="M1091" s="13">
        <v>0</v>
      </c>
      <c r="N1091" s="14"/>
    </row>
    <row r="1092" ht="18.95" customHeight="1" spans="1:14">
      <c r="A1092" s="44"/>
      <c r="B1092" s="44"/>
      <c r="C1092" s="44"/>
      <c r="D1092" s="44"/>
      <c r="E1092" s="44"/>
      <c r="F1092" s="44"/>
      <c r="G1092" s="45"/>
      <c r="H1092" s="15" t="s">
        <v>4561</v>
      </c>
      <c r="I1092" s="33" t="s">
        <v>4562</v>
      </c>
      <c r="J1092" s="416" t="s">
        <v>4562</v>
      </c>
      <c r="K1092" s="33" t="s">
        <v>4563</v>
      </c>
      <c r="L1092" s="13" t="s">
        <v>1456</v>
      </c>
      <c r="M1092" s="13">
        <v>0</v>
      </c>
      <c r="N1092" s="14"/>
    </row>
    <row r="1093" ht="18.95" customHeight="1" spans="1:14">
      <c r="A1093" s="44"/>
      <c r="B1093" s="44"/>
      <c r="C1093" s="44"/>
      <c r="D1093" s="44"/>
      <c r="E1093" s="44"/>
      <c r="F1093" s="44"/>
      <c r="G1093" s="45"/>
      <c r="H1093" s="15" t="s">
        <v>4564</v>
      </c>
      <c r="I1093" s="33" t="s">
        <v>4565</v>
      </c>
      <c r="J1093" s="416" t="s">
        <v>4565</v>
      </c>
      <c r="K1093" s="33" t="s">
        <v>4566</v>
      </c>
      <c r="L1093" s="13" t="s">
        <v>1456</v>
      </c>
      <c r="M1093" s="13">
        <v>0</v>
      </c>
      <c r="N1093" s="14"/>
    </row>
    <row r="1094" ht="18.95" customHeight="1" spans="1:14">
      <c r="A1094" s="44"/>
      <c r="B1094" s="44"/>
      <c r="C1094" s="44"/>
      <c r="D1094" s="44"/>
      <c r="E1094" s="44"/>
      <c r="F1094" s="44"/>
      <c r="G1094" s="45"/>
      <c r="H1094" s="15" t="s">
        <v>3942</v>
      </c>
      <c r="I1094" s="33" t="s">
        <v>4567</v>
      </c>
      <c r="J1094" s="416" t="s">
        <v>4567</v>
      </c>
      <c r="K1094" s="33" t="s">
        <v>1470</v>
      </c>
      <c r="L1094" s="13" t="s">
        <v>1456</v>
      </c>
      <c r="M1094" s="13">
        <v>0</v>
      </c>
      <c r="N1094" s="14"/>
    </row>
    <row r="1095" ht="18.95" customHeight="1" spans="1:14">
      <c r="A1095" s="44"/>
      <c r="B1095" s="44"/>
      <c r="C1095" s="44"/>
      <c r="D1095" s="44"/>
      <c r="E1095" s="44"/>
      <c r="F1095" s="44"/>
      <c r="G1095" s="45"/>
      <c r="H1095" s="15" t="s">
        <v>3944</v>
      </c>
      <c r="I1095" s="33" t="s">
        <v>4568</v>
      </c>
      <c r="J1095" s="416" t="s">
        <v>4568</v>
      </c>
      <c r="K1095" s="33" t="s">
        <v>1476</v>
      </c>
      <c r="L1095" s="13" t="s">
        <v>1456</v>
      </c>
      <c r="M1095" s="13">
        <v>0</v>
      </c>
      <c r="N1095" s="14"/>
    </row>
    <row r="1096" ht="18.95" customHeight="1" spans="1:14">
      <c r="A1096" s="44"/>
      <c r="B1096" s="44"/>
      <c r="C1096" s="44"/>
      <c r="D1096" s="44"/>
      <c r="E1096" s="44"/>
      <c r="F1096" s="44"/>
      <c r="G1096" s="45"/>
      <c r="H1096" s="15" t="s">
        <v>3946</v>
      </c>
      <c r="I1096" s="33" t="s">
        <v>4569</v>
      </c>
      <c r="J1096" s="416" t="s">
        <v>4569</v>
      </c>
      <c r="K1096" s="33" t="s">
        <v>1482</v>
      </c>
      <c r="L1096" s="13" t="s">
        <v>1456</v>
      </c>
      <c r="M1096" s="13">
        <v>0</v>
      </c>
      <c r="N1096" s="14"/>
    </row>
    <row r="1097" ht="18.95" customHeight="1" spans="1:14">
      <c r="A1097" s="44"/>
      <c r="B1097" s="44"/>
      <c r="C1097" s="44"/>
      <c r="D1097" s="44"/>
      <c r="E1097" s="44"/>
      <c r="F1097" s="44"/>
      <c r="G1097" s="45"/>
      <c r="H1097" s="15" t="s">
        <v>4570</v>
      </c>
      <c r="I1097" s="33" t="s">
        <v>4571</v>
      </c>
      <c r="J1097" s="416" t="s">
        <v>4571</v>
      </c>
      <c r="K1097" s="33" t="s">
        <v>4572</v>
      </c>
      <c r="L1097" s="13" t="s">
        <v>1456</v>
      </c>
      <c r="M1097" s="13">
        <v>0</v>
      </c>
      <c r="N1097" s="14"/>
    </row>
    <row r="1098" ht="18.95" customHeight="1" spans="1:14">
      <c r="A1098" s="44"/>
      <c r="B1098" s="44"/>
      <c r="C1098" s="44"/>
      <c r="D1098" s="44"/>
      <c r="E1098" s="44"/>
      <c r="F1098" s="44"/>
      <c r="G1098" s="45"/>
      <c r="H1098" s="15" t="s">
        <v>4573</v>
      </c>
      <c r="I1098" s="33" t="s">
        <v>4574</v>
      </c>
      <c r="J1098" s="416" t="s">
        <v>4574</v>
      </c>
      <c r="K1098" s="33" t="s">
        <v>4575</v>
      </c>
      <c r="L1098" s="13" t="s">
        <v>1456</v>
      </c>
      <c r="M1098" s="13">
        <v>0</v>
      </c>
      <c r="N1098" s="14"/>
    </row>
    <row r="1099" ht="18.95" customHeight="1" spans="1:14">
      <c r="A1099" s="44"/>
      <c r="B1099" s="44"/>
      <c r="C1099" s="44"/>
      <c r="D1099" s="44"/>
      <c r="E1099" s="44"/>
      <c r="F1099" s="44"/>
      <c r="G1099" s="45"/>
      <c r="H1099" s="15" t="s">
        <v>4576</v>
      </c>
      <c r="I1099" s="33" t="s">
        <v>4577</v>
      </c>
      <c r="J1099" s="416" t="s">
        <v>4577</v>
      </c>
      <c r="K1099" s="33" t="s">
        <v>4578</v>
      </c>
      <c r="L1099" s="13" t="s">
        <v>1456</v>
      </c>
      <c r="M1099" s="13">
        <v>0</v>
      </c>
      <c r="N1099" s="14"/>
    </row>
    <row r="1100" ht="18.95" customHeight="1" spans="1:14">
      <c r="A1100" s="44"/>
      <c r="B1100" s="44"/>
      <c r="C1100" s="44"/>
      <c r="D1100" s="44"/>
      <c r="E1100" s="44"/>
      <c r="F1100" s="44"/>
      <c r="G1100" s="45"/>
      <c r="H1100" s="15" t="s">
        <v>4579</v>
      </c>
      <c r="I1100" s="33" t="s">
        <v>4580</v>
      </c>
      <c r="J1100" s="416" t="s">
        <v>4580</v>
      </c>
      <c r="K1100" s="33" t="s">
        <v>4581</v>
      </c>
      <c r="L1100" s="13" t="s">
        <v>1456</v>
      </c>
      <c r="M1100" s="13">
        <v>0</v>
      </c>
      <c r="N1100" s="14"/>
    </row>
    <row r="1101" ht="18.95" customHeight="1" spans="1:14">
      <c r="A1101" s="44"/>
      <c r="B1101" s="44"/>
      <c r="C1101" s="44"/>
      <c r="D1101" s="44"/>
      <c r="E1101" s="44"/>
      <c r="F1101" s="44"/>
      <c r="G1101" s="45"/>
      <c r="H1101" s="15" t="s">
        <v>4582</v>
      </c>
      <c r="I1101" s="33" t="s">
        <v>4583</v>
      </c>
      <c r="J1101" s="416" t="s">
        <v>4583</v>
      </c>
      <c r="K1101" s="33" t="s">
        <v>4584</v>
      </c>
      <c r="L1101" s="13" t="s">
        <v>1456</v>
      </c>
      <c r="M1101" s="13">
        <v>0</v>
      </c>
      <c r="N1101" s="14"/>
    </row>
    <row r="1102" ht="18.95" customHeight="1" spans="1:14">
      <c r="A1102" s="44"/>
      <c r="B1102" s="44"/>
      <c r="C1102" s="44"/>
      <c r="D1102" s="44"/>
      <c r="E1102" s="44"/>
      <c r="F1102" s="44"/>
      <c r="G1102" s="45"/>
      <c r="H1102" s="15" t="s">
        <v>4585</v>
      </c>
      <c r="I1102" s="33" t="s">
        <v>4586</v>
      </c>
      <c r="J1102" s="416" t="s">
        <v>4586</v>
      </c>
      <c r="K1102" s="33" t="s">
        <v>4587</v>
      </c>
      <c r="L1102" s="13" t="s">
        <v>1456</v>
      </c>
      <c r="M1102" s="13">
        <v>0</v>
      </c>
      <c r="N1102" s="14"/>
    </row>
    <row r="1103" ht="18.95" customHeight="1" spans="1:14">
      <c r="A1103" s="44"/>
      <c r="B1103" s="44"/>
      <c r="C1103" s="44"/>
      <c r="D1103" s="44"/>
      <c r="E1103" s="44"/>
      <c r="F1103" s="44"/>
      <c r="G1103" s="45"/>
      <c r="H1103" s="15" t="s">
        <v>4588</v>
      </c>
      <c r="I1103" s="33" t="s">
        <v>4589</v>
      </c>
      <c r="J1103" s="416" t="s">
        <v>4589</v>
      </c>
      <c r="K1103" s="33" t="s">
        <v>4590</v>
      </c>
      <c r="L1103" s="13" t="s">
        <v>1456</v>
      </c>
      <c r="M1103" s="13">
        <v>0</v>
      </c>
      <c r="N1103" s="14"/>
    </row>
    <row r="1104" ht="18.95" customHeight="1" spans="1:14">
      <c r="A1104" s="44"/>
      <c r="B1104" s="44"/>
      <c r="C1104" s="44"/>
      <c r="D1104" s="44"/>
      <c r="E1104" s="44"/>
      <c r="F1104" s="44"/>
      <c r="G1104" s="45"/>
      <c r="H1104" s="15" t="s">
        <v>4591</v>
      </c>
      <c r="I1104" s="33" t="s">
        <v>4592</v>
      </c>
      <c r="J1104" s="416" t="s">
        <v>4592</v>
      </c>
      <c r="K1104" s="33" t="s">
        <v>4593</v>
      </c>
      <c r="L1104" s="13" t="s">
        <v>1456</v>
      </c>
      <c r="M1104" s="13">
        <v>0</v>
      </c>
      <c r="N1104" s="14"/>
    </row>
    <row r="1105" ht="18.95" customHeight="1" spans="1:14">
      <c r="A1105" s="44"/>
      <c r="B1105" s="44"/>
      <c r="C1105" s="44"/>
      <c r="D1105" s="44"/>
      <c r="E1105" s="44"/>
      <c r="F1105" s="44"/>
      <c r="G1105" s="45"/>
      <c r="H1105" s="15" t="s">
        <v>4594</v>
      </c>
      <c r="I1105" s="33" t="s">
        <v>4595</v>
      </c>
      <c r="J1105" s="416" t="s">
        <v>4595</v>
      </c>
      <c r="K1105" s="33" t="s">
        <v>4596</v>
      </c>
      <c r="L1105" s="13" t="s">
        <v>1456</v>
      </c>
      <c r="M1105" s="13">
        <v>0</v>
      </c>
      <c r="N1105" s="14"/>
    </row>
    <row r="1106" ht="18.95" customHeight="1" spans="1:14">
      <c r="A1106" s="44"/>
      <c r="B1106" s="44"/>
      <c r="C1106" s="44"/>
      <c r="D1106" s="44"/>
      <c r="E1106" s="44"/>
      <c r="F1106" s="44"/>
      <c r="G1106" s="45"/>
      <c r="H1106" s="15" t="s">
        <v>4597</v>
      </c>
      <c r="I1106" s="33" t="s">
        <v>4598</v>
      </c>
      <c r="J1106" s="416" t="s">
        <v>4598</v>
      </c>
      <c r="K1106" s="33" t="s">
        <v>4599</v>
      </c>
      <c r="L1106" s="13" t="s">
        <v>1456</v>
      </c>
      <c r="M1106" s="13">
        <v>0</v>
      </c>
      <c r="N1106" s="14"/>
    </row>
    <row r="1107" ht="18.95" customHeight="1" spans="1:14">
      <c r="A1107" s="44"/>
      <c r="B1107" s="44"/>
      <c r="C1107" s="44"/>
      <c r="D1107" s="44"/>
      <c r="E1107" s="44"/>
      <c r="F1107" s="44"/>
      <c r="G1107" s="45"/>
      <c r="H1107" s="15" t="s">
        <v>4600</v>
      </c>
      <c r="I1107" s="33" t="s">
        <v>4601</v>
      </c>
      <c r="J1107" s="416" t="s">
        <v>4601</v>
      </c>
      <c r="K1107" s="33" t="s">
        <v>4602</v>
      </c>
      <c r="L1107" s="13" t="s">
        <v>1456</v>
      </c>
      <c r="M1107" s="13">
        <v>0</v>
      </c>
      <c r="N1107" s="14"/>
    </row>
    <row r="1108" ht="18.95" customHeight="1" spans="1:14">
      <c r="A1108" s="44"/>
      <c r="B1108" s="44"/>
      <c r="C1108" s="44"/>
      <c r="D1108" s="44"/>
      <c r="E1108" s="44"/>
      <c r="F1108" s="44"/>
      <c r="G1108" s="45"/>
      <c r="H1108" s="15" t="s">
        <v>4603</v>
      </c>
      <c r="I1108" s="33" t="s">
        <v>4604</v>
      </c>
      <c r="J1108" s="416" t="s">
        <v>4604</v>
      </c>
      <c r="K1108" s="33" t="s">
        <v>4605</v>
      </c>
      <c r="L1108" s="13" t="s">
        <v>1456</v>
      </c>
      <c r="M1108" s="13">
        <v>0</v>
      </c>
      <c r="N1108" s="14"/>
    </row>
    <row r="1109" ht="18.95" customHeight="1" spans="1:14">
      <c r="A1109" s="44"/>
      <c r="B1109" s="44"/>
      <c r="C1109" s="44"/>
      <c r="D1109" s="44"/>
      <c r="E1109" s="44"/>
      <c r="F1109" s="44"/>
      <c r="G1109" s="45"/>
      <c r="H1109" s="15" t="s">
        <v>4606</v>
      </c>
      <c r="I1109" s="33" t="s">
        <v>4607</v>
      </c>
      <c r="J1109" s="416" t="s">
        <v>4607</v>
      </c>
      <c r="K1109" s="33" t="s">
        <v>4608</v>
      </c>
      <c r="L1109" s="13" t="s">
        <v>1456</v>
      </c>
      <c r="M1109" s="13">
        <v>0</v>
      </c>
      <c r="N1109" s="14"/>
    </row>
    <row r="1110" ht="18.95" customHeight="1" spans="1:14">
      <c r="A1110" s="44"/>
      <c r="B1110" s="44"/>
      <c r="C1110" s="44"/>
      <c r="D1110" s="44"/>
      <c r="E1110" s="44"/>
      <c r="F1110" s="44"/>
      <c r="G1110" s="45"/>
      <c r="H1110" s="15" t="s">
        <v>3942</v>
      </c>
      <c r="I1110" s="33" t="s">
        <v>4609</v>
      </c>
      <c r="J1110" s="416" t="s">
        <v>4609</v>
      </c>
      <c r="K1110" s="33" t="s">
        <v>1470</v>
      </c>
      <c r="L1110" s="13" t="s">
        <v>1456</v>
      </c>
      <c r="M1110" s="13">
        <v>0</v>
      </c>
      <c r="N1110" s="14"/>
    </row>
    <row r="1111" ht="18.95" customHeight="1" spans="1:14">
      <c r="A1111" s="44"/>
      <c r="B1111" s="44"/>
      <c r="C1111" s="44"/>
      <c r="D1111" s="44"/>
      <c r="E1111" s="44"/>
      <c r="F1111" s="44"/>
      <c r="G1111" s="45"/>
      <c r="H1111" s="15" t="s">
        <v>3944</v>
      </c>
      <c r="I1111" s="33" t="s">
        <v>4610</v>
      </c>
      <c r="J1111" s="416" t="s">
        <v>4610</v>
      </c>
      <c r="K1111" s="33" t="s">
        <v>1476</v>
      </c>
      <c r="L1111" s="13" t="s">
        <v>1456</v>
      </c>
      <c r="M1111" s="13">
        <v>0</v>
      </c>
      <c r="N1111" s="14"/>
    </row>
    <row r="1112" ht="18.95" customHeight="1" spans="1:14">
      <c r="A1112" s="44"/>
      <c r="B1112" s="44"/>
      <c r="C1112" s="44"/>
      <c r="D1112" s="44"/>
      <c r="E1112" s="44"/>
      <c r="F1112" s="44"/>
      <c r="G1112" s="45"/>
      <c r="H1112" s="15" t="s">
        <v>3946</v>
      </c>
      <c r="I1112" s="33" t="s">
        <v>4611</v>
      </c>
      <c r="J1112" s="416" t="s">
        <v>4611</v>
      </c>
      <c r="K1112" s="33" t="s">
        <v>1482</v>
      </c>
      <c r="L1112" s="13" t="s">
        <v>1456</v>
      </c>
      <c r="M1112" s="13">
        <v>0</v>
      </c>
      <c r="N1112" s="14"/>
    </row>
    <row r="1113" ht="18.95" customHeight="1" spans="1:14">
      <c r="A1113" s="44"/>
      <c r="B1113" s="44"/>
      <c r="C1113" s="44"/>
      <c r="D1113" s="44"/>
      <c r="E1113" s="44"/>
      <c r="F1113" s="44"/>
      <c r="G1113" s="45"/>
      <c r="H1113" s="15" t="s">
        <v>4612</v>
      </c>
      <c r="I1113" s="33" t="s">
        <v>4613</v>
      </c>
      <c r="J1113" s="416" t="s">
        <v>4613</v>
      </c>
      <c r="K1113" s="33" t="s">
        <v>4614</v>
      </c>
      <c r="L1113" s="13" t="s">
        <v>1456</v>
      </c>
      <c r="M1113" s="13">
        <v>0</v>
      </c>
      <c r="N1113" s="14"/>
    </row>
    <row r="1114" ht="18.95" customHeight="1" spans="1:14">
      <c r="A1114" s="44"/>
      <c r="B1114" s="44"/>
      <c r="C1114" s="44"/>
      <c r="D1114" s="44"/>
      <c r="E1114" s="44"/>
      <c r="F1114" s="44"/>
      <c r="G1114" s="45"/>
      <c r="H1114" s="33"/>
      <c r="I1114" s="416" t="s">
        <v>4615</v>
      </c>
      <c r="J1114" s="416" t="s">
        <v>4616</v>
      </c>
      <c r="K1114" s="33" t="s">
        <v>4617</v>
      </c>
      <c r="L1114" s="13" t="s">
        <v>1456</v>
      </c>
      <c r="M1114" s="13"/>
      <c r="N1114" s="14"/>
    </row>
    <row r="1115" ht="18.95" customHeight="1" spans="1:14">
      <c r="A1115" s="44"/>
      <c r="B1115" s="44"/>
      <c r="C1115" s="44"/>
      <c r="D1115" s="44"/>
      <c r="E1115" s="44"/>
      <c r="F1115" s="44"/>
      <c r="G1115" s="45"/>
      <c r="H1115" s="52"/>
      <c r="I1115" s="33"/>
      <c r="J1115" s="416" t="s">
        <v>4618</v>
      </c>
      <c r="K1115" s="33" t="s">
        <v>1470</v>
      </c>
      <c r="L1115" s="13" t="s">
        <v>1456</v>
      </c>
      <c r="M1115" s="13"/>
      <c r="N1115" s="14"/>
    </row>
    <row r="1116" ht="18.95" customHeight="1" spans="1:14">
      <c r="A1116" s="44"/>
      <c r="B1116" s="44"/>
      <c r="C1116" s="44"/>
      <c r="D1116" s="44"/>
      <c r="E1116" s="44"/>
      <c r="F1116" s="44"/>
      <c r="G1116" s="45"/>
      <c r="H1116" s="52"/>
      <c r="I1116" s="33"/>
      <c r="J1116" s="416" t="s">
        <v>4619</v>
      </c>
      <c r="K1116" s="33" t="s">
        <v>1476</v>
      </c>
      <c r="L1116" s="13" t="s">
        <v>1456</v>
      </c>
      <c r="M1116" s="13"/>
      <c r="N1116" s="14"/>
    </row>
    <row r="1117" ht="18.95" customHeight="1" spans="1:14">
      <c r="A1117" s="44"/>
      <c r="B1117" s="44"/>
      <c r="C1117" s="44"/>
      <c r="D1117" s="44"/>
      <c r="E1117" s="44"/>
      <c r="F1117" s="44"/>
      <c r="G1117" s="45"/>
      <c r="H1117" s="52"/>
      <c r="I1117" s="33"/>
      <c r="J1117" s="416" t="s">
        <v>4620</v>
      </c>
      <c r="K1117" s="33" t="s">
        <v>1482</v>
      </c>
      <c r="L1117" s="13" t="s">
        <v>1456</v>
      </c>
      <c r="M1117" s="13"/>
      <c r="N1117" s="14"/>
    </row>
    <row r="1118" ht="18.95" customHeight="1" spans="1:14">
      <c r="A1118" s="44"/>
      <c r="B1118" s="44"/>
      <c r="C1118" s="44"/>
      <c r="D1118" s="44"/>
      <c r="E1118" s="44"/>
      <c r="F1118" s="44"/>
      <c r="G1118" s="45"/>
      <c r="H1118" s="52"/>
      <c r="I1118" s="33"/>
      <c r="J1118" s="416" t="s">
        <v>4621</v>
      </c>
      <c r="K1118" s="33" t="s">
        <v>4622</v>
      </c>
      <c r="L1118" s="13" t="s">
        <v>1456</v>
      </c>
      <c r="M1118" s="13"/>
      <c r="N1118" s="14"/>
    </row>
    <row r="1119" ht="18.95" customHeight="1" spans="1:14">
      <c r="A1119" s="44"/>
      <c r="B1119" s="44"/>
      <c r="C1119" s="44"/>
      <c r="D1119" s="44"/>
      <c r="E1119" s="44"/>
      <c r="F1119" s="44"/>
      <c r="G1119" s="45"/>
      <c r="H1119" s="52"/>
      <c r="I1119" s="33"/>
      <c r="J1119" s="416" t="s">
        <v>4623</v>
      </c>
      <c r="K1119" s="33" t="s">
        <v>4624</v>
      </c>
      <c r="L1119" s="13" t="s">
        <v>1456</v>
      </c>
      <c r="M1119" s="13"/>
      <c r="N1119" s="14"/>
    </row>
    <row r="1120" ht="18.95" customHeight="1" spans="1:14">
      <c r="A1120" s="44"/>
      <c r="B1120" s="44"/>
      <c r="C1120" s="44"/>
      <c r="D1120" s="44"/>
      <c r="E1120" s="44"/>
      <c r="F1120" s="44"/>
      <c r="G1120" s="45"/>
      <c r="H1120" s="52"/>
      <c r="I1120" s="33"/>
      <c r="J1120" s="416" t="s">
        <v>4625</v>
      </c>
      <c r="K1120" s="33" t="s">
        <v>4626</v>
      </c>
      <c r="L1120" s="13" t="s">
        <v>1456</v>
      </c>
      <c r="M1120" s="13"/>
      <c r="N1120" s="14"/>
    </row>
    <row r="1121" ht="18.95" customHeight="1" spans="1:14">
      <c r="A1121" s="44"/>
      <c r="B1121" s="44"/>
      <c r="C1121" s="44"/>
      <c r="D1121" s="44"/>
      <c r="E1121" s="44"/>
      <c r="F1121" s="44"/>
      <c r="G1121" s="45"/>
      <c r="H1121" s="52"/>
      <c r="I1121" s="33"/>
      <c r="J1121" s="416" t="s">
        <v>4627</v>
      </c>
      <c r="K1121" s="33" t="s">
        <v>4628</v>
      </c>
      <c r="L1121" s="13" t="s">
        <v>1456</v>
      </c>
      <c r="M1121" s="13"/>
      <c r="N1121" s="14"/>
    </row>
    <row r="1122" ht="18.95" customHeight="1" spans="1:14">
      <c r="A1122" s="44"/>
      <c r="B1122" s="44"/>
      <c r="C1122" s="44"/>
      <c r="D1122" s="44"/>
      <c r="E1122" s="44"/>
      <c r="F1122" s="44"/>
      <c r="G1122" s="45"/>
      <c r="H1122" s="52"/>
      <c r="I1122" s="33"/>
      <c r="J1122" s="416" t="s">
        <v>4629</v>
      </c>
      <c r="K1122" s="33" t="s">
        <v>4630</v>
      </c>
      <c r="L1122" s="13" t="s">
        <v>1456</v>
      </c>
      <c r="M1122" s="13"/>
      <c r="N1122" s="14"/>
    </row>
    <row r="1123" ht="18.95" customHeight="1" spans="1:14">
      <c r="A1123" s="44"/>
      <c r="B1123" s="44"/>
      <c r="C1123" s="44"/>
      <c r="D1123" s="44"/>
      <c r="E1123" s="44"/>
      <c r="F1123" s="44"/>
      <c r="G1123" s="45"/>
      <c r="H1123" s="52"/>
      <c r="I1123" s="33"/>
      <c r="J1123" s="416" t="s">
        <v>4631</v>
      </c>
      <c r="K1123" s="33" t="s">
        <v>4632</v>
      </c>
      <c r="L1123" s="13" t="s">
        <v>1456</v>
      </c>
      <c r="M1123" s="13"/>
      <c r="N1123" s="14"/>
    </row>
    <row r="1124" ht="18.95" customHeight="1" spans="1:14">
      <c r="A1124" s="44"/>
      <c r="B1124" s="44"/>
      <c r="C1124" s="44"/>
      <c r="D1124" s="44"/>
      <c r="E1124" s="44"/>
      <c r="F1124" s="44"/>
      <c r="G1124" s="45"/>
      <c r="H1124" s="52"/>
      <c r="I1124" s="33"/>
      <c r="J1124" s="416" t="s">
        <v>4633</v>
      </c>
      <c r="K1124" s="33" t="s">
        <v>4634</v>
      </c>
      <c r="L1124" s="13" t="s">
        <v>1456</v>
      </c>
      <c r="M1124" s="13"/>
      <c r="N1124" s="14"/>
    </row>
    <row r="1125" ht="18.95" customHeight="1" spans="1:14">
      <c r="A1125" s="44"/>
      <c r="B1125" s="44"/>
      <c r="C1125" s="44"/>
      <c r="D1125" s="44"/>
      <c r="E1125" s="44"/>
      <c r="F1125" s="44"/>
      <c r="G1125" s="45"/>
      <c r="H1125" s="52"/>
      <c r="I1125" s="33"/>
      <c r="J1125" s="416" t="s">
        <v>4635</v>
      </c>
      <c r="K1125" s="33" t="s">
        <v>3905</v>
      </c>
      <c r="L1125" s="13" t="s">
        <v>1456</v>
      </c>
      <c r="M1125" s="13"/>
      <c r="N1125" s="14"/>
    </row>
    <row r="1126" ht="18.95" customHeight="1" spans="1:14">
      <c r="A1126" s="44"/>
      <c r="B1126" s="44"/>
      <c r="C1126" s="44"/>
      <c r="D1126" s="44"/>
      <c r="E1126" s="44"/>
      <c r="F1126" s="44"/>
      <c r="G1126" s="45"/>
      <c r="H1126" s="52"/>
      <c r="I1126" s="33"/>
      <c r="J1126" s="416" t="s">
        <v>4636</v>
      </c>
      <c r="K1126" s="33" t="s">
        <v>3908</v>
      </c>
      <c r="L1126" s="13" t="s">
        <v>1456</v>
      </c>
      <c r="M1126" s="13"/>
      <c r="N1126" s="14"/>
    </row>
    <row r="1127" ht="18.95" customHeight="1" spans="1:14">
      <c r="A1127" s="44"/>
      <c r="B1127" s="44"/>
      <c r="C1127" s="44"/>
      <c r="D1127" s="44"/>
      <c r="E1127" s="44"/>
      <c r="F1127" s="44"/>
      <c r="G1127" s="45"/>
      <c r="H1127" s="52"/>
      <c r="I1127" s="33"/>
      <c r="J1127" s="416" t="s">
        <v>4637</v>
      </c>
      <c r="K1127" s="33" t="s">
        <v>1524</v>
      </c>
      <c r="L1127" s="13" t="s">
        <v>1456</v>
      </c>
      <c r="M1127" s="13"/>
      <c r="N1127" s="14"/>
    </row>
    <row r="1128" ht="18.95" customHeight="1" spans="1:14">
      <c r="A1128" s="44"/>
      <c r="B1128" s="44"/>
      <c r="C1128" s="44"/>
      <c r="D1128" s="44"/>
      <c r="E1128" s="44"/>
      <c r="F1128" s="44"/>
      <c r="G1128" s="45"/>
      <c r="H1128" s="52"/>
      <c r="I1128" s="33"/>
      <c r="J1128" s="416" t="s">
        <v>4638</v>
      </c>
      <c r="K1128" s="33" t="s">
        <v>4639</v>
      </c>
      <c r="L1128" s="13" t="s">
        <v>1456</v>
      </c>
      <c r="M1128" s="13"/>
      <c r="N1128" s="14"/>
    </row>
    <row r="1129" ht="18.95" customHeight="1" spans="1:14">
      <c r="A1129" s="44"/>
      <c r="B1129" s="44"/>
      <c r="C1129" s="44"/>
      <c r="D1129" s="44"/>
      <c r="E1129" s="44"/>
      <c r="F1129" s="44"/>
      <c r="G1129" s="45"/>
      <c r="H1129" s="15" t="s">
        <v>4640</v>
      </c>
      <c r="I1129" s="33" t="s">
        <v>4641</v>
      </c>
      <c r="J1129" s="416" t="s">
        <v>4641</v>
      </c>
      <c r="K1129" s="33" t="s">
        <v>4642</v>
      </c>
      <c r="L1129" s="13" t="s">
        <v>1456</v>
      </c>
      <c r="M1129" s="13">
        <v>1779</v>
      </c>
      <c r="N1129" s="14"/>
    </row>
    <row r="1130" ht="18.95" customHeight="1" spans="1:14">
      <c r="A1130" s="44"/>
      <c r="B1130" s="44"/>
      <c r="C1130" s="44"/>
      <c r="D1130" s="44"/>
      <c r="E1130" s="44"/>
      <c r="F1130" s="44"/>
      <c r="G1130" s="45"/>
      <c r="H1130" s="15" t="s">
        <v>3942</v>
      </c>
      <c r="I1130" s="33" t="s">
        <v>4643</v>
      </c>
      <c r="J1130" s="416" t="s">
        <v>4643</v>
      </c>
      <c r="K1130" s="33" t="s">
        <v>1470</v>
      </c>
      <c r="L1130" s="13" t="s">
        <v>1456</v>
      </c>
      <c r="M1130" s="13">
        <v>0</v>
      </c>
      <c r="N1130" s="14"/>
    </row>
    <row r="1131" ht="18.95" customHeight="1" spans="1:14">
      <c r="A1131" s="44"/>
      <c r="B1131" s="44"/>
      <c r="C1131" s="44"/>
      <c r="D1131" s="44"/>
      <c r="E1131" s="44"/>
      <c r="F1131" s="44"/>
      <c r="G1131" s="45"/>
      <c r="H1131" s="15" t="s">
        <v>3944</v>
      </c>
      <c r="I1131" s="33" t="s">
        <v>4644</v>
      </c>
      <c r="J1131" s="416" t="s">
        <v>4644</v>
      </c>
      <c r="K1131" s="33" t="s">
        <v>1476</v>
      </c>
      <c r="L1131" s="13" t="s">
        <v>1456</v>
      </c>
      <c r="M1131" s="13">
        <v>2</v>
      </c>
      <c r="N1131" s="14"/>
    </row>
    <row r="1132" ht="18.95" customHeight="1" spans="1:14">
      <c r="A1132" s="44"/>
      <c r="B1132" s="44"/>
      <c r="C1132" s="44"/>
      <c r="D1132" s="44"/>
      <c r="E1132" s="44"/>
      <c r="F1132" s="44"/>
      <c r="G1132" s="45"/>
      <c r="H1132" s="15" t="s">
        <v>3946</v>
      </c>
      <c r="I1132" s="33" t="s">
        <v>4645</v>
      </c>
      <c r="J1132" s="416" t="s">
        <v>4645</v>
      </c>
      <c r="K1132" s="33" t="s">
        <v>1482</v>
      </c>
      <c r="L1132" s="13" t="s">
        <v>1456</v>
      </c>
      <c r="M1132" s="13">
        <v>0</v>
      </c>
      <c r="N1132" s="14"/>
    </row>
    <row r="1133" ht="18.95" customHeight="1" spans="1:14">
      <c r="A1133" s="44"/>
      <c r="B1133" s="44"/>
      <c r="C1133" s="44"/>
      <c r="D1133" s="44"/>
      <c r="E1133" s="44"/>
      <c r="F1133" s="44"/>
      <c r="G1133" s="45"/>
      <c r="H1133" s="15" t="s">
        <v>4646</v>
      </c>
      <c r="I1133" s="33" t="s">
        <v>4647</v>
      </c>
      <c r="J1133" s="416" t="s">
        <v>4647</v>
      </c>
      <c r="K1133" s="33" t="s">
        <v>4648</v>
      </c>
      <c r="L1133" s="13" t="s">
        <v>1456</v>
      </c>
      <c r="M1133" s="13">
        <v>0</v>
      </c>
      <c r="N1133" s="14"/>
    </row>
    <row r="1134" ht="18.95" customHeight="1" spans="1:14">
      <c r="A1134" s="44"/>
      <c r="B1134" s="44"/>
      <c r="C1134" s="44"/>
      <c r="D1134" s="44"/>
      <c r="E1134" s="44"/>
      <c r="F1134" s="44"/>
      <c r="G1134" s="45"/>
      <c r="H1134" s="15" t="s">
        <v>4649</v>
      </c>
      <c r="I1134" s="33" t="s">
        <v>4650</v>
      </c>
      <c r="J1134" s="416" t="s">
        <v>4650</v>
      </c>
      <c r="K1134" s="33" t="s">
        <v>4651</v>
      </c>
      <c r="L1134" s="13" t="s">
        <v>1456</v>
      </c>
      <c r="M1134" s="13">
        <v>0</v>
      </c>
      <c r="N1134" s="14"/>
    </row>
    <row r="1135" ht="18.95" customHeight="1" spans="1:14">
      <c r="A1135" s="44"/>
      <c r="B1135" s="44"/>
      <c r="C1135" s="44"/>
      <c r="D1135" s="44"/>
      <c r="E1135" s="44"/>
      <c r="F1135" s="44"/>
      <c r="G1135" s="45"/>
      <c r="H1135" s="15" t="s">
        <v>4652</v>
      </c>
      <c r="I1135" s="33" t="s">
        <v>4653</v>
      </c>
      <c r="J1135" s="416" t="s">
        <v>4653</v>
      </c>
      <c r="K1135" s="33" t="s">
        <v>4654</v>
      </c>
      <c r="L1135" s="13" t="s">
        <v>1456</v>
      </c>
      <c r="M1135" s="13">
        <v>0</v>
      </c>
      <c r="N1135" s="14"/>
    </row>
    <row r="1136" ht="18.95" customHeight="1" spans="1:14">
      <c r="A1136" s="44"/>
      <c r="B1136" s="44"/>
      <c r="C1136" s="44"/>
      <c r="D1136" s="44"/>
      <c r="E1136" s="44"/>
      <c r="F1136" s="44"/>
      <c r="G1136" s="45"/>
      <c r="H1136" s="15" t="s">
        <v>4655</v>
      </c>
      <c r="I1136" s="33" t="s">
        <v>4656</v>
      </c>
      <c r="J1136" s="416" t="s">
        <v>4656</v>
      </c>
      <c r="K1136" s="33" t="s">
        <v>4657</v>
      </c>
      <c r="L1136" s="13" t="s">
        <v>1456</v>
      </c>
      <c r="M1136" s="13">
        <v>0</v>
      </c>
      <c r="N1136" s="14"/>
    </row>
    <row r="1137" ht="18.95" customHeight="1" spans="1:14">
      <c r="A1137" s="44"/>
      <c r="B1137" s="44"/>
      <c r="C1137" s="44"/>
      <c r="D1137" s="44"/>
      <c r="E1137" s="44"/>
      <c r="F1137" s="44"/>
      <c r="G1137" s="45"/>
      <c r="H1137" s="15" t="s">
        <v>4658</v>
      </c>
      <c r="I1137" s="33" t="s">
        <v>4659</v>
      </c>
      <c r="J1137" s="416" t="s">
        <v>4659</v>
      </c>
      <c r="K1137" s="33" t="s">
        <v>4660</v>
      </c>
      <c r="L1137" s="13" t="s">
        <v>1456</v>
      </c>
      <c r="M1137" s="13">
        <v>0</v>
      </c>
      <c r="N1137" s="14"/>
    </row>
    <row r="1138" ht="18.95" customHeight="1" spans="1:14">
      <c r="A1138" s="44"/>
      <c r="B1138" s="44"/>
      <c r="C1138" s="44"/>
      <c r="D1138" s="44"/>
      <c r="E1138" s="44"/>
      <c r="F1138" s="44"/>
      <c r="G1138" s="45"/>
      <c r="H1138" s="15" t="s">
        <v>4661</v>
      </c>
      <c r="I1138" s="33" t="s">
        <v>4662</v>
      </c>
      <c r="J1138" s="416" t="s">
        <v>4662</v>
      </c>
      <c r="K1138" s="33" t="s">
        <v>4663</v>
      </c>
      <c r="L1138" s="13" t="s">
        <v>1456</v>
      </c>
      <c r="M1138" s="13">
        <v>1777</v>
      </c>
      <c r="N1138" s="14"/>
    </row>
    <row r="1139" ht="18.95" customHeight="1" spans="1:14">
      <c r="A1139" s="44"/>
      <c r="B1139" s="44"/>
      <c r="C1139" s="44"/>
      <c r="D1139" s="44"/>
      <c r="E1139" s="44"/>
      <c r="F1139" s="44"/>
      <c r="G1139" s="45"/>
      <c r="H1139" s="15" t="s">
        <v>4664</v>
      </c>
      <c r="I1139" s="33" t="s">
        <v>4665</v>
      </c>
      <c r="J1139" s="416" t="s">
        <v>4665</v>
      </c>
      <c r="K1139" s="33" t="s">
        <v>4666</v>
      </c>
      <c r="L1139" s="13" t="s">
        <v>1456</v>
      </c>
      <c r="M1139" s="13">
        <v>0</v>
      </c>
      <c r="N1139" s="14"/>
    </row>
    <row r="1140" ht="18.95" customHeight="1" spans="1:14">
      <c r="A1140" s="44"/>
      <c r="B1140" s="44"/>
      <c r="C1140" s="44"/>
      <c r="D1140" s="44"/>
      <c r="E1140" s="44"/>
      <c r="F1140" s="44"/>
      <c r="G1140" s="45"/>
      <c r="H1140" s="15" t="s">
        <v>4455</v>
      </c>
      <c r="I1140" s="33" t="s">
        <v>4667</v>
      </c>
      <c r="J1140" s="416" t="s">
        <v>4667</v>
      </c>
      <c r="K1140" s="33" t="s">
        <v>4458</v>
      </c>
      <c r="L1140" s="13" t="s">
        <v>1456</v>
      </c>
      <c r="M1140" s="13">
        <v>0</v>
      </c>
      <c r="N1140" s="14"/>
    </row>
    <row r="1141" ht="18.95" customHeight="1" spans="1:14">
      <c r="A1141" s="44"/>
      <c r="B1141" s="44"/>
      <c r="C1141" s="44"/>
      <c r="D1141" s="44"/>
      <c r="E1141" s="44"/>
      <c r="F1141" s="44"/>
      <c r="G1141" s="45"/>
      <c r="H1141" s="52"/>
      <c r="I1141" s="416" t="s">
        <v>4668</v>
      </c>
      <c r="J1141" s="416" t="s">
        <v>4669</v>
      </c>
      <c r="K1141" s="33" t="s">
        <v>4670</v>
      </c>
      <c r="L1141" s="13" t="s">
        <v>1456</v>
      </c>
      <c r="M1141" s="13">
        <v>0</v>
      </c>
      <c r="N1141" s="14"/>
    </row>
    <row r="1142" ht="18.95" customHeight="1" spans="1:14">
      <c r="A1142" s="44"/>
      <c r="B1142" s="44"/>
      <c r="C1142" s="44"/>
      <c r="D1142" s="44"/>
      <c r="E1142" s="44"/>
      <c r="F1142" s="44"/>
      <c r="G1142" s="45"/>
      <c r="H1142" s="15" t="s">
        <v>4671</v>
      </c>
      <c r="I1142" s="33" t="s">
        <v>4672</v>
      </c>
      <c r="J1142" s="416" t="s">
        <v>4672</v>
      </c>
      <c r="K1142" s="33" t="s">
        <v>4673</v>
      </c>
      <c r="L1142" s="13" t="s">
        <v>1456</v>
      </c>
      <c r="M1142" s="13">
        <v>0</v>
      </c>
      <c r="N1142" s="14"/>
    </row>
    <row r="1143" ht="18.95" customHeight="1" spans="1:14">
      <c r="A1143" s="44"/>
      <c r="B1143" s="44"/>
      <c r="C1143" s="44"/>
      <c r="D1143" s="44"/>
      <c r="E1143" s="44"/>
      <c r="F1143" s="44"/>
      <c r="G1143" s="45"/>
      <c r="H1143" s="15" t="s">
        <v>4674</v>
      </c>
      <c r="I1143" s="33" t="s">
        <v>4668</v>
      </c>
      <c r="J1143" s="416" t="s">
        <v>4668</v>
      </c>
      <c r="K1143" s="33" t="s">
        <v>4675</v>
      </c>
      <c r="L1143" s="13" t="s">
        <v>1456</v>
      </c>
      <c r="M1143" s="13">
        <v>0</v>
      </c>
      <c r="N1143" s="14"/>
    </row>
    <row r="1144" ht="18.95" customHeight="1" spans="1:14">
      <c r="A1144" s="44"/>
      <c r="B1144" s="44"/>
      <c r="C1144" s="44"/>
      <c r="D1144" s="44"/>
      <c r="E1144" s="44"/>
      <c r="F1144" s="44"/>
      <c r="G1144" s="45"/>
      <c r="H1144" s="15" t="s">
        <v>4676</v>
      </c>
      <c r="I1144" s="33" t="s">
        <v>4677</v>
      </c>
      <c r="J1144" s="416" t="s">
        <v>4677</v>
      </c>
      <c r="K1144" s="33" t="s">
        <v>4678</v>
      </c>
      <c r="L1144" s="13" t="s">
        <v>1456</v>
      </c>
      <c r="M1144" s="13">
        <v>195</v>
      </c>
      <c r="N1144" s="14"/>
    </row>
    <row r="1145" ht="18.95" customHeight="1" spans="1:14">
      <c r="A1145" s="44"/>
      <c r="B1145" s="44"/>
      <c r="C1145" s="44"/>
      <c r="D1145" s="44"/>
      <c r="E1145" s="44"/>
      <c r="F1145" s="44"/>
      <c r="G1145" s="45"/>
      <c r="H1145" s="15" t="s">
        <v>3942</v>
      </c>
      <c r="I1145" s="33" t="s">
        <v>4679</v>
      </c>
      <c r="J1145" s="416" t="s">
        <v>4679</v>
      </c>
      <c r="K1145" s="33" t="s">
        <v>1470</v>
      </c>
      <c r="L1145" s="13" t="s">
        <v>1456</v>
      </c>
      <c r="M1145" s="13">
        <v>93</v>
      </c>
      <c r="N1145" s="14"/>
    </row>
    <row r="1146" ht="18.95" customHeight="1" spans="1:14">
      <c r="A1146" s="44"/>
      <c r="B1146" s="44"/>
      <c r="C1146" s="44"/>
      <c r="D1146" s="44"/>
      <c r="E1146" s="44"/>
      <c r="F1146" s="44"/>
      <c r="G1146" s="45"/>
      <c r="H1146" s="15" t="s">
        <v>3944</v>
      </c>
      <c r="I1146" s="33" t="s">
        <v>4680</v>
      </c>
      <c r="J1146" s="416" t="s">
        <v>4680</v>
      </c>
      <c r="K1146" s="33" t="s">
        <v>1476</v>
      </c>
      <c r="L1146" s="13" t="s">
        <v>1456</v>
      </c>
      <c r="M1146" s="13">
        <v>42</v>
      </c>
      <c r="N1146" s="14"/>
    </row>
    <row r="1147" ht="18.95" customHeight="1" spans="1:14">
      <c r="A1147" s="44"/>
      <c r="B1147" s="44"/>
      <c r="C1147" s="44"/>
      <c r="D1147" s="44"/>
      <c r="E1147" s="44"/>
      <c r="F1147" s="44"/>
      <c r="G1147" s="45"/>
      <c r="H1147" s="15" t="s">
        <v>3946</v>
      </c>
      <c r="I1147" s="33" t="s">
        <v>4681</v>
      </c>
      <c r="J1147" s="416" t="s">
        <v>4681</v>
      </c>
      <c r="K1147" s="33" t="s">
        <v>1482</v>
      </c>
      <c r="L1147" s="13" t="s">
        <v>1456</v>
      </c>
      <c r="M1147" s="13">
        <v>0</v>
      </c>
      <c r="N1147" s="14"/>
    </row>
    <row r="1148" ht="18.95" customHeight="1" spans="1:14">
      <c r="A1148" s="44"/>
      <c r="B1148" s="44"/>
      <c r="C1148" s="44"/>
      <c r="D1148" s="44"/>
      <c r="E1148" s="44"/>
      <c r="F1148" s="44"/>
      <c r="G1148" s="45"/>
      <c r="H1148" s="52"/>
      <c r="I1148" s="416" t="s">
        <v>4682</v>
      </c>
      <c r="J1148" s="416" t="s">
        <v>4683</v>
      </c>
      <c r="K1148" s="33" t="s">
        <v>4684</v>
      </c>
      <c r="L1148" s="13" t="s">
        <v>1456</v>
      </c>
      <c r="M1148" s="13">
        <v>0</v>
      </c>
      <c r="N1148" s="14"/>
    </row>
    <row r="1149" ht="18.95" customHeight="1" spans="1:14">
      <c r="A1149" s="44"/>
      <c r="B1149" s="44"/>
      <c r="C1149" s="44"/>
      <c r="D1149" s="44"/>
      <c r="E1149" s="44"/>
      <c r="F1149" s="44"/>
      <c r="G1149" s="45"/>
      <c r="H1149" s="15" t="s">
        <v>4685</v>
      </c>
      <c r="I1149" s="33" t="s">
        <v>4686</v>
      </c>
      <c r="J1149" s="416" t="s">
        <v>4686</v>
      </c>
      <c r="K1149" s="33" t="s">
        <v>4687</v>
      </c>
      <c r="L1149" s="13" t="s">
        <v>1456</v>
      </c>
      <c r="M1149" s="13">
        <v>60</v>
      </c>
      <c r="N1149" s="14"/>
    </row>
    <row r="1150" ht="18.95" customHeight="1" spans="1:14">
      <c r="A1150" s="44"/>
      <c r="B1150" s="44"/>
      <c r="C1150" s="44"/>
      <c r="D1150" s="44"/>
      <c r="E1150" s="44"/>
      <c r="F1150" s="44"/>
      <c r="G1150" s="45"/>
      <c r="H1150" s="15" t="s">
        <v>4688</v>
      </c>
      <c r="I1150" s="33" t="s">
        <v>4689</v>
      </c>
      <c r="J1150" s="416" t="s">
        <v>4689</v>
      </c>
      <c r="K1150" s="33" t="s">
        <v>4690</v>
      </c>
      <c r="L1150" s="13" t="s">
        <v>1456</v>
      </c>
      <c r="M1150" s="13">
        <v>0</v>
      </c>
      <c r="N1150" s="14"/>
    </row>
    <row r="1151" ht="18.95" customHeight="1" spans="1:14">
      <c r="A1151" s="44"/>
      <c r="B1151" s="44"/>
      <c r="C1151" s="44"/>
      <c r="D1151" s="44"/>
      <c r="E1151" s="44"/>
      <c r="F1151" s="44"/>
      <c r="G1151" s="45"/>
      <c r="H1151" s="15" t="s">
        <v>4691</v>
      </c>
      <c r="I1151" s="33" t="s">
        <v>4692</v>
      </c>
      <c r="J1151" s="416" t="s">
        <v>4692</v>
      </c>
      <c r="K1151" s="33" t="s">
        <v>4693</v>
      </c>
      <c r="L1151" s="13" t="s">
        <v>1456</v>
      </c>
      <c r="M1151" s="13">
        <v>0</v>
      </c>
      <c r="N1151" s="14"/>
    </row>
    <row r="1152" ht="18.95" customHeight="1" spans="1:14">
      <c r="A1152" s="44"/>
      <c r="B1152" s="44"/>
      <c r="C1152" s="44"/>
      <c r="D1152" s="44"/>
      <c r="E1152" s="44"/>
      <c r="F1152" s="44"/>
      <c r="G1152" s="45"/>
      <c r="H1152" s="15" t="s">
        <v>4694</v>
      </c>
      <c r="I1152" s="33" t="s">
        <v>4682</v>
      </c>
      <c r="J1152" s="416" t="s">
        <v>4682</v>
      </c>
      <c r="K1152" s="33" t="s">
        <v>4695</v>
      </c>
      <c r="L1152" s="13" t="s">
        <v>1456</v>
      </c>
      <c r="M1152" s="13">
        <v>0</v>
      </c>
      <c r="N1152" s="14"/>
    </row>
    <row r="1153" ht="18.95" customHeight="1" spans="1:14">
      <c r="A1153" s="44"/>
      <c r="B1153" s="44"/>
      <c r="C1153" s="44"/>
      <c r="D1153" s="44"/>
      <c r="E1153" s="44"/>
      <c r="F1153" s="44"/>
      <c r="G1153" s="45"/>
      <c r="H1153" s="15" t="s">
        <v>4696</v>
      </c>
      <c r="I1153" s="33" t="s">
        <v>4697</v>
      </c>
      <c r="J1153" s="416" t="s">
        <v>4697</v>
      </c>
      <c r="K1153" s="33" t="s">
        <v>4698</v>
      </c>
      <c r="L1153" s="13" t="s">
        <v>1456</v>
      </c>
      <c r="M1153" s="13">
        <v>0</v>
      </c>
      <c r="N1153" s="14"/>
    </row>
    <row r="1154" ht="18.95" customHeight="1" spans="1:14">
      <c r="A1154" s="44"/>
      <c r="B1154" s="44"/>
      <c r="C1154" s="44"/>
      <c r="D1154" s="44"/>
      <c r="E1154" s="44"/>
      <c r="F1154" s="44"/>
      <c r="G1154" s="45"/>
      <c r="H1154" s="15" t="s">
        <v>3942</v>
      </c>
      <c r="I1154" s="33" t="s">
        <v>4699</v>
      </c>
      <c r="J1154" s="416" t="s">
        <v>4699</v>
      </c>
      <c r="K1154" s="33" t="s">
        <v>1470</v>
      </c>
      <c r="L1154" s="13" t="s">
        <v>1456</v>
      </c>
      <c r="M1154" s="13">
        <v>0</v>
      </c>
      <c r="N1154" s="14"/>
    </row>
    <row r="1155" ht="18.95" customHeight="1" spans="1:14">
      <c r="A1155" s="44"/>
      <c r="B1155" s="44"/>
      <c r="C1155" s="44"/>
      <c r="D1155" s="44"/>
      <c r="E1155" s="44"/>
      <c r="F1155" s="44"/>
      <c r="G1155" s="45"/>
      <c r="H1155" s="15" t="s">
        <v>3944</v>
      </c>
      <c r="I1155" s="33" t="s">
        <v>4700</v>
      </c>
      <c r="J1155" s="416" t="s">
        <v>4700</v>
      </c>
      <c r="K1155" s="33" t="s">
        <v>1476</v>
      </c>
      <c r="L1155" s="13" t="s">
        <v>1456</v>
      </c>
      <c r="M1155" s="13">
        <v>0</v>
      </c>
      <c r="N1155" s="14"/>
    </row>
    <row r="1156" ht="18.95" customHeight="1" spans="1:14">
      <c r="A1156" s="44"/>
      <c r="B1156" s="44"/>
      <c r="C1156" s="44"/>
      <c r="D1156" s="44"/>
      <c r="E1156" s="44"/>
      <c r="F1156" s="44"/>
      <c r="G1156" s="45"/>
      <c r="H1156" s="15" t="s">
        <v>3946</v>
      </c>
      <c r="I1156" s="33" t="s">
        <v>4701</v>
      </c>
      <c r="J1156" s="416" t="s">
        <v>4701</v>
      </c>
      <c r="K1156" s="33" t="s">
        <v>1482</v>
      </c>
      <c r="L1156" s="13" t="s">
        <v>1456</v>
      </c>
      <c r="M1156" s="13">
        <v>0</v>
      </c>
      <c r="N1156" s="14"/>
    </row>
    <row r="1157" ht="18.95" customHeight="1" spans="1:14">
      <c r="A1157" s="44"/>
      <c r="B1157" s="44"/>
      <c r="C1157" s="44"/>
      <c r="D1157" s="44"/>
      <c r="E1157" s="44"/>
      <c r="F1157" s="44"/>
      <c r="G1157" s="45"/>
      <c r="H1157" s="15" t="s">
        <v>4702</v>
      </c>
      <c r="I1157" s="33" t="s">
        <v>4703</v>
      </c>
      <c r="J1157" s="416" t="s">
        <v>4703</v>
      </c>
      <c r="K1157" s="33" t="s">
        <v>4704</v>
      </c>
      <c r="L1157" s="13" t="s">
        <v>1456</v>
      </c>
      <c r="M1157" s="13">
        <v>0</v>
      </c>
      <c r="N1157" s="14"/>
    </row>
    <row r="1158" ht="18.95" customHeight="1" spans="1:14">
      <c r="A1158" s="44"/>
      <c r="B1158" s="44"/>
      <c r="C1158" s="44"/>
      <c r="D1158" s="44"/>
      <c r="E1158" s="44"/>
      <c r="F1158" s="44"/>
      <c r="G1158" s="45"/>
      <c r="H1158" s="15"/>
      <c r="I1158" s="33" t="s">
        <v>4705</v>
      </c>
      <c r="J1158" s="416" t="s">
        <v>4706</v>
      </c>
      <c r="K1158" s="33" t="s">
        <v>4707</v>
      </c>
      <c r="L1158" s="13" t="s">
        <v>1456</v>
      </c>
      <c r="M1158" s="13">
        <v>0</v>
      </c>
      <c r="N1158" s="14"/>
    </row>
    <row r="1159" ht="18.95" customHeight="1" spans="1:14">
      <c r="A1159" s="44"/>
      <c r="B1159" s="44"/>
      <c r="C1159" s="44"/>
      <c r="D1159" s="44"/>
      <c r="E1159" s="44"/>
      <c r="F1159" s="44"/>
      <c r="G1159" s="45"/>
      <c r="H1159" s="15" t="s">
        <v>4708</v>
      </c>
      <c r="I1159" s="33" t="s">
        <v>4705</v>
      </c>
      <c r="J1159" s="416" t="s">
        <v>4705</v>
      </c>
      <c r="K1159" s="33" t="s">
        <v>4709</v>
      </c>
      <c r="L1159" s="13" t="s">
        <v>1456</v>
      </c>
      <c r="M1159" s="13">
        <v>0</v>
      </c>
      <c r="N1159" s="14"/>
    </row>
    <row r="1160" ht="18.95" customHeight="1" spans="1:14">
      <c r="A1160" s="44"/>
      <c r="B1160" s="44"/>
      <c r="C1160" s="44"/>
      <c r="D1160" s="44"/>
      <c r="E1160" s="44"/>
      <c r="F1160" s="44"/>
      <c r="G1160" s="45"/>
      <c r="H1160" s="15" t="s">
        <v>4710</v>
      </c>
      <c r="I1160" s="33" t="s">
        <v>4711</v>
      </c>
      <c r="J1160" s="416" t="s">
        <v>4711</v>
      </c>
      <c r="K1160" s="33" t="s">
        <v>4712</v>
      </c>
      <c r="L1160" s="13" t="s">
        <v>1456</v>
      </c>
      <c r="M1160" s="13">
        <v>2384</v>
      </c>
      <c r="N1160" s="14"/>
    </row>
    <row r="1161" ht="18.95" customHeight="1" spans="1:14">
      <c r="A1161" s="44"/>
      <c r="B1161" s="44"/>
      <c r="C1161" s="44"/>
      <c r="D1161" s="44"/>
      <c r="E1161" s="44"/>
      <c r="F1161" s="44"/>
      <c r="G1161" s="45"/>
      <c r="H1161" s="15" t="s">
        <v>3942</v>
      </c>
      <c r="I1161" s="33" t="s">
        <v>4713</v>
      </c>
      <c r="J1161" s="416" t="s">
        <v>4713</v>
      </c>
      <c r="K1161" s="33" t="s">
        <v>1470</v>
      </c>
      <c r="L1161" s="13" t="s">
        <v>1456</v>
      </c>
      <c r="M1161" s="13">
        <v>0</v>
      </c>
      <c r="N1161" s="14"/>
    </row>
    <row r="1162" ht="18.95" customHeight="1" spans="1:14">
      <c r="A1162" s="44"/>
      <c r="B1162" s="44"/>
      <c r="C1162" s="44"/>
      <c r="D1162" s="44"/>
      <c r="E1162" s="44"/>
      <c r="F1162" s="44"/>
      <c r="G1162" s="45"/>
      <c r="H1162" s="15" t="s">
        <v>3944</v>
      </c>
      <c r="I1162" s="33" t="s">
        <v>4714</v>
      </c>
      <c r="J1162" s="416" t="s">
        <v>4714</v>
      </c>
      <c r="K1162" s="33" t="s">
        <v>1476</v>
      </c>
      <c r="L1162" s="13" t="s">
        <v>1456</v>
      </c>
      <c r="M1162" s="13">
        <v>0</v>
      </c>
      <c r="N1162" s="14"/>
    </row>
    <row r="1163" ht="18.95" customHeight="1" spans="1:14">
      <c r="A1163" s="44"/>
      <c r="B1163" s="44"/>
      <c r="C1163" s="44"/>
      <c r="D1163" s="44"/>
      <c r="E1163" s="44"/>
      <c r="F1163" s="44"/>
      <c r="G1163" s="45"/>
      <c r="H1163" s="15" t="s">
        <v>3946</v>
      </c>
      <c r="I1163" s="33" t="s">
        <v>4715</v>
      </c>
      <c r="J1163" s="416" t="s">
        <v>4715</v>
      </c>
      <c r="K1163" s="33" t="s">
        <v>1482</v>
      </c>
      <c r="L1163" s="13" t="s">
        <v>1456</v>
      </c>
      <c r="M1163" s="13">
        <v>0</v>
      </c>
      <c r="N1163" s="14"/>
    </row>
    <row r="1164" ht="18.95" customHeight="1" spans="1:14">
      <c r="A1164" s="44"/>
      <c r="B1164" s="44"/>
      <c r="C1164" s="44"/>
      <c r="D1164" s="44"/>
      <c r="E1164" s="44"/>
      <c r="F1164" s="44"/>
      <c r="G1164" s="45"/>
      <c r="H1164" s="15" t="s">
        <v>4716</v>
      </c>
      <c r="I1164" s="33" t="s">
        <v>4717</v>
      </c>
      <c r="J1164" s="416" t="s">
        <v>4717</v>
      </c>
      <c r="K1164" s="33" t="s">
        <v>4718</v>
      </c>
      <c r="L1164" s="13" t="s">
        <v>1456</v>
      </c>
      <c r="M1164" s="13">
        <v>0</v>
      </c>
      <c r="N1164" s="14"/>
    </row>
    <row r="1165" ht="18.95" customHeight="1" spans="1:14">
      <c r="A1165" s="44"/>
      <c r="B1165" s="44"/>
      <c r="C1165" s="44"/>
      <c r="D1165" s="44"/>
      <c r="E1165" s="44"/>
      <c r="F1165" s="44"/>
      <c r="G1165" s="45"/>
      <c r="H1165" s="15" t="s">
        <v>4719</v>
      </c>
      <c r="I1165" s="33" t="s">
        <v>4720</v>
      </c>
      <c r="J1165" s="416" t="s">
        <v>4720</v>
      </c>
      <c r="K1165" s="33" t="s">
        <v>4721</v>
      </c>
      <c r="L1165" s="13" t="s">
        <v>1456</v>
      </c>
      <c r="M1165" s="13">
        <v>384</v>
      </c>
      <c r="N1165" s="14"/>
    </row>
    <row r="1166" ht="18.95" customHeight="1" spans="1:14">
      <c r="A1166" s="44"/>
      <c r="B1166" s="44"/>
      <c r="C1166" s="44"/>
      <c r="D1166" s="44"/>
      <c r="E1166" s="44"/>
      <c r="F1166" s="44"/>
      <c r="G1166" s="45"/>
      <c r="H1166" s="15" t="s">
        <v>4722</v>
      </c>
      <c r="I1166" s="33" t="s">
        <v>4723</v>
      </c>
      <c r="J1166" s="416" t="s">
        <v>4723</v>
      </c>
      <c r="K1166" s="33" t="s">
        <v>4724</v>
      </c>
      <c r="L1166" s="13" t="s">
        <v>1456</v>
      </c>
      <c r="M1166" s="13">
        <v>2000</v>
      </c>
      <c r="N1166" s="14"/>
    </row>
    <row r="1167" ht="18.95" customHeight="1" spans="1:14">
      <c r="A1167" s="44"/>
      <c r="B1167" s="44"/>
      <c r="C1167" s="44"/>
      <c r="D1167" s="44"/>
      <c r="E1167" s="44"/>
      <c r="F1167" s="44"/>
      <c r="G1167" s="45"/>
      <c r="H1167" s="15" t="s">
        <v>4725</v>
      </c>
      <c r="I1167" s="33" t="s">
        <v>4615</v>
      </c>
      <c r="J1167" s="416" t="s">
        <v>4615</v>
      </c>
      <c r="K1167" s="33" t="s">
        <v>4726</v>
      </c>
      <c r="L1167" s="13" t="s">
        <v>1456</v>
      </c>
      <c r="M1167" s="13">
        <v>0</v>
      </c>
      <c r="N1167" s="14"/>
    </row>
    <row r="1168" ht="18.95" customHeight="1" spans="1:14">
      <c r="A1168" s="44"/>
      <c r="B1168" s="44"/>
      <c r="C1168" s="44"/>
      <c r="D1168" s="44"/>
      <c r="E1168" s="44"/>
      <c r="F1168" s="44"/>
      <c r="G1168" s="45"/>
      <c r="H1168" s="15" t="s">
        <v>4727</v>
      </c>
      <c r="I1168" s="33" t="s">
        <v>4728</v>
      </c>
      <c r="J1168" s="416" t="s">
        <v>4728</v>
      </c>
      <c r="K1168" s="33" t="s">
        <v>4729</v>
      </c>
      <c r="L1168" s="13" t="s">
        <v>1456</v>
      </c>
      <c r="M1168" s="13">
        <v>0</v>
      </c>
      <c r="N1168" s="14"/>
    </row>
    <row r="1169" ht="18.95" customHeight="1" spans="1:14">
      <c r="A1169" s="44"/>
      <c r="B1169" s="44"/>
      <c r="C1169" s="44"/>
      <c r="D1169" s="44"/>
      <c r="E1169" s="44"/>
      <c r="F1169" s="44"/>
      <c r="G1169" s="45"/>
      <c r="H1169" s="15" t="s">
        <v>4730</v>
      </c>
      <c r="I1169" s="33" t="s">
        <v>4731</v>
      </c>
      <c r="J1169" s="416" t="s">
        <v>4731</v>
      </c>
      <c r="K1169" s="33" t="s">
        <v>4732</v>
      </c>
      <c r="L1169" s="13" t="s">
        <v>1456</v>
      </c>
      <c r="M1169" s="13">
        <v>0</v>
      </c>
      <c r="N1169" s="14"/>
    </row>
    <row r="1170" ht="18.95" customHeight="1" spans="1:14">
      <c r="A1170" s="44"/>
      <c r="B1170" s="44"/>
      <c r="C1170" s="44"/>
      <c r="D1170" s="44"/>
      <c r="E1170" s="44"/>
      <c r="F1170" s="44"/>
      <c r="G1170" s="45"/>
      <c r="H1170" s="15" t="s">
        <v>4733</v>
      </c>
      <c r="I1170" s="33" t="s">
        <v>4734</v>
      </c>
      <c r="J1170" s="416" t="s">
        <v>4734</v>
      </c>
      <c r="K1170" s="33" t="s">
        <v>4735</v>
      </c>
      <c r="L1170" s="13" t="s">
        <v>1456</v>
      </c>
      <c r="M1170" s="13">
        <v>0</v>
      </c>
      <c r="N1170" s="14"/>
    </row>
    <row r="1171" ht="18.95" customHeight="1" spans="1:14">
      <c r="A1171" s="44"/>
      <c r="B1171" s="44"/>
      <c r="C1171" s="44"/>
      <c r="D1171" s="44"/>
      <c r="E1171" s="44"/>
      <c r="F1171" s="44"/>
      <c r="G1171" s="45"/>
      <c r="H1171" s="15" t="s">
        <v>4736</v>
      </c>
      <c r="I1171" s="33" t="s">
        <v>4737</v>
      </c>
      <c r="J1171" s="416" t="s">
        <v>4737</v>
      </c>
      <c r="K1171" s="33" t="s">
        <v>4738</v>
      </c>
      <c r="L1171" s="13" t="s">
        <v>1456</v>
      </c>
      <c r="M1171" s="13">
        <v>0</v>
      </c>
      <c r="N1171" s="14"/>
    </row>
    <row r="1172" ht="18.95" customHeight="1" spans="1:14">
      <c r="A1172" s="44"/>
      <c r="B1172" s="44"/>
      <c r="C1172" s="44"/>
      <c r="D1172" s="44"/>
      <c r="E1172" s="44"/>
      <c r="F1172" s="44"/>
      <c r="G1172" s="45"/>
      <c r="H1172" s="15" t="s">
        <v>4739</v>
      </c>
      <c r="I1172" s="33" t="s">
        <v>4740</v>
      </c>
      <c r="J1172" s="416" t="s">
        <v>4740</v>
      </c>
      <c r="K1172" s="33" t="s">
        <v>4741</v>
      </c>
      <c r="L1172" s="13" t="s">
        <v>1456</v>
      </c>
      <c r="M1172" s="13">
        <v>0</v>
      </c>
      <c r="N1172" s="14"/>
    </row>
    <row r="1173" ht="18.95" customHeight="1" spans="1:14">
      <c r="A1173" s="44"/>
      <c r="B1173" s="44"/>
      <c r="C1173" s="44"/>
      <c r="D1173" s="44"/>
      <c r="E1173" s="44"/>
      <c r="F1173" s="44"/>
      <c r="G1173" s="45"/>
      <c r="H1173" s="15" t="s">
        <v>4742</v>
      </c>
      <c r="I1173" s="33" t="s">
        <v>4743</v>
      </c>
      <c r="J1173" s="416" t="s">
        <v>4743</v>
      </c>
      <c r="K1173" s="33" t="s">
        <v>4726</v>
      </c>
      <c r="L1173" s="13" t="s">
        <v>1456</v>
      </c>
      <c r="M1173" s="13">
        <v>0</v>
      </c>
      <c r="N1173" s="14"/>
    </row>
    <row r="1174" ht="18.95" customHeight="1" spans="1:14">
      <c r="A1174" s="44"/>
      <c r="B1174" s="44"/>
      <c r="C1174" s="44"/>
      <c r="D1174" s="44"/>
      <c r="E1174" s="44"/>
      <c r="F1174" s="44"/>
      <c r="G1174" s="45"/>
      <c r="H1174" s="15" t="s">
        <v>4744</v>
      </c>
      <c r="I1174" s="33" t="s">
        <v>973</v>
      </c>
      <c r="J1174" s="416" t="s">
        <v>973</v>
      </c>
      <c r="K1174" s="33" t="s">
        <v>1802</v>
      </c>
      <c r="L1174" s="13" t="s">
        <v>1456</v>
      </c>
      <c r="M1174" s="13">
        <v>982</v>
      </c>
      <c r="N1174" s="14"/>
    </row>
    <row r="1175" ht="18.95" customHeight="1" spans="1:14">
      <c r="A1175" s="44"/>
      <c r="B1175" s="44"/>
      <c r="C1175" s="44"/>
      <c r="D1175" s="44"/>
      <c r="E1175" s="44"/>
      <c r="F1175" s="44"/>
      <c r="G1175" s="45"/>
      <c r="H1175" s="15" t="s">
        <v>4745</v>
      </c>
      <c r="I1175" s="33" t="s">
        <v>4746</v>
      </c>
      <c r="J1175" s="416" t="s">
        <v>4746</v>
      </c>
      <c r="K1175" s="33" t="s">
        <v>4747</v>
      </c>
      <c r="L1175" s="13" t="s">
        <v>1456</v>
      </c>
      <c r="M1175" s="13">
        <v>359</v>
      </c>
      <c r="N1175" s="14"/>
    </row>
    <row r="1176" ht="18.95" customHeight="1" spans="1:14">
      <c r="A1176" s="44"/>
      <c r="B1176" s="44"/>
      <c r="C1176" s="44"/>
      <c r="D1176" s="44"/>
      <c r="E1176" s="44"/>
      <c r="F1176" s="44"/>
      <c r="G1176" s="45"/>
      <c r="H1176" s="15" t="s">
        <v>3942</v>
      </c>
      <c r="I1176" s="33" t="s">
        <v>4748</v>
      </c>
      <c r="J1176" s="416" t="s">
        <v>4748</v>
      </c>
      <c r="K1176" s="33" t="s">
        <v>1470</v>
      </c>
      <c r="L1176" s="13" t="s">
        <v>1456</v>
      </c>
      <c r="M1176" s="13">
        <v>90</v>
      </c>
      <c r="N1176" s="14"/>
    </row>
    <row r="1177" ht="18.95" customHeight="1" spans="1:14">
      <c r="A1177" s="44"/>
      <c r="B1177" s="44"/>
      <c r="C1177" s="44"/>
      <c r="D1177" s="44"/>
      <c r="E1177" s="44"/>
      <c r="F1177" s="44"/>
      <c r="G1177" s="45"/>
      <c r="H1177" s="15" t="s">
        <v>3944</v>
      </c>
      <c r="I1177" s="33" t="s">
        <v>4749</v>
      </c>
      <c r="J1177" s="416" t="s">
        <v>4749</v>
      </c>
      <c r="K1177" s="33" t="s">
        <v>1476</v>
      </c>
      <c r="L1177" s="13" t="s">
        <v>1456</v>
      </c>
      <c r="M1177" s="13">
        <v>63</v>
      </c>
      <c r="N1177" s="14"/>
    </row>
    <row r="1178" ht="18.95" customHeight="1" spans="1:14">
      <c r="A1178" s="44"/>
      <c r="B1178" s="44"/>
      <c r="C1178" s="44"/>
      <c r="D1178" s="44"/>
      <c r="E1178" s="44"/>
      <c r="F1178" s="44"/>
      <c r="G1178" s="45"/>
      <c r="H1178" s="15" t="s">
        <v>3946</v>
      </c>
      <c r="I1178" s="33" t="s">
        <v>4750</v>
      </c>
      <c r="J1178" s="416" t="s">
        <v>4750</v>
      </c>
      <c r="K1178" s="33" t="s">
        <v>1482</v>
      </c>
      <c r="L1178" s="13" t="s">
        <v>1456</v>
      </c>
      <c r="M1178" s="13">
        <v>0</v>
      </c>
      <c r="N1178" s="14"/>
    </row>
    <row r="1179" ht="18.95" customHeight="1" spans="1:14">
      <c r="A1179" s="44"/>
      <c r="B1179" s="44"/>
      <c r="C1179" s="44"/>
      <c r="D1179" s="44"/>
      <c r="E1179" s="44"/>
      <c r="F1179" s="44"/>
      <c r="G1179" s="45"/>
      <c r="H1179" s="15" t="s">
        <v>4751</v>
      </c>
      <c r="I1179" s="33" t="s">
        <v>4752</v>
      </c>
      <c r="J1179" s="416" t="s">
        <v>4752</v>
      </c>
      <c r="K1179" s="33" t="s">
        <v>4753</v>
      </c>
      <c r="L1179" s="13" t="s">
        <v>1456</v>
      </c>
      <c r="M1179" s="13">
        <v>0</v>
      </c>
      <c r="N1179" s="14"/>
    </row>
    <row r="1180" ht="18.95" customHeight="1" spans="1:14">
      <c r="A1180" s="44"/>
      <c r="B1180" s="44"/>
      <c r="C1180" s="44"/>
      <c r="D1180" s="44"/>
      <c r="E1180" s="44"/>
      <c r="F1180" s="44"/>
      <c r="G1180" s="45"/>
      <c r="H1180" s="15" t="s">
        <v>4754</v>
      </c>
      <c r="I1180" s="33" t="s">
        <v>4755</v>
      </c>
      <c r="J1180" s="416" t="s">
        <v>4755</v>
      </c>
      <c r="K1180" s="33" t="s">
        <v>4756</v>
      </c>
      <c r="L1180" s="13" t="s">
        <v>1456</v>
      </c>
      <c r="M1180" s="13">
        <v>0</v>
      </c>
      <c r="N1180" s="14"/>
    </row>
    <row r="1181" ht="18.95" customHeight="1" spans="1:14">
      <c r="A1181" s="44"/>
      <c r="B1181" s="44"/>
      <c r="C1181" s="44"/>
      <c r="D1181" s="44"/>
      <c r="E1181" s="44"/>
      <c r="F1181" s="44"/>
      <c r="G1181" s="45"/>
      <c r="H1181" s="15" t="s">
        <v>4757</v>
      </c>
      <c r="I1181" s="33" t="s">
        <v>4758</v>
      </c>
      <c r="J1181" s="416" t="s">
        <v>4758</v>
      </c>
      <c r="K1181" s="33" t="s">
        <v>4759</v>
      </c>
      <c r="L1181" s="13" t="s">
        <v>1456</v>
      </c>
      <c r="M1181" s="13">
        <v>0</v>
      </c>
      <c r="N1181" s="14"/>
    </row>
    <row r="1182" ht="18.95" customHeight="1" spans="1:14">
      <c r="A1182" s="44"/>
      <c r="B1182" s="44"/>
      <c r="C1182" s="44"/>
      <c r="D1182" s="44"/>
      <c r="E1182" s="44"/>
      <c r="F1182" s="44"/>
      <c r="G1182" s="45"/>
      <c r="H1182" s="15" t="s">
        <v>4760</v>
      </c>
      <c r="I1182" s="33" t="s">
        <v>4761</v>
      </c>
      <c r="J1182" s="416" t="s">
        <v>4761</v>
      </c>
      <c r="K1182" s="33" t="s">
        <v>4762</v>
      </c>
      <c r="L1182" s="13" t="s">
        <v>1456</v>
      </c>
      <c r="M1182" s="13">
        <v>0</v>
      </c>
      <c r="N1182" s="14"/>
    </row>
    <row r="1183" ht="18.95" customHeight="1" spans="1:14">
      <c r="A1183" s="44"/>
      <c r="B1183" s="44"/>
      <c r="C1183" s="44"/>
      <c r="D1183" s="44"/>
      <c r="E1183" s="44"/>
      <c r="F1183" s="44"/>
      <c r="G1183" s="45"/>
      <c r="H1183" s="15" t="s">
        <v>4000</v>
      </c>
      <c r="I1183" s="33" t="s">
        <v>4763</v>
      </c>
      <c r="J1183" s="416" t="s">
        <v>4763</v>
      </c>
      <c r="K1183" s="33" t="s">
        <v>1524</v>
      </c>
      <c r="L1183" s="13" t="s">
        <v>1456</v>
      </c>
      <c r="M1183" s="13">
        <v>0</v>
      </c>
      <c r="N1183" s="14"/>
    </row>
    <row r="1184" ht="18.95" customHeight="1" spans="1:14">
      <c r="A1184" s="44"/>
      <c r="B1184" s="44"/>
      <c r="C1184" s="44"/>
      <c r="D1184" s="44"/>
      <c r="E1184" s="44"/>
      <c r="F1184" s="44"/>
      <c r="G1184" s="45"/>
      <c r="H1184" s="15" t="s">
        <v>4764</v>
      </c>
      <c r="I1184" s="33" t="s">
        <v>4765</v>
      </c>
      <c r="J1184" s="416" t="s">
        <v>4765</v>
      </c>
      <c r="K1184" s="33" t="s">
        <v>4766</v>
      </c>
      <c r="L1184" s="13" t="s">
        <v>1456</v>
      </c>
      <c r="M1184" s="13">
        <v>206</v>
      </c>
      <c r="N1184" s="14"/>
    </row>
    <row r="1185" ht="18.95" customHeight="1" spans="1:14">
      <c r="A1185" s="44"/>
      <c r="B1185" s="44"/>
      <c r="C1185" s="44"/>
      <c r="D1185" s="44"/>
      <c r="E1185" s="44"/>
      <c r="F1185" s="44"/>
      <c r="G1185" s="45"/>
      <c r="H1185" s="15" t="s">
        <v>4767</v>
      </c>
      <c r="I1185" s="33" t="s">
        <v>4768</v>
      </c>
      <c r="J1185" s="416" t="s">
        <v>4768</v>
      </c>
      <c r="K1185" s="33" t="s">
        <v>4769</v>
      </c>
      <c r="L1185" s="13" t="s">
        <v>1456</v>
      </c>
      <c r="M1185" s="13">
        <v>607</v>
      </c>
      <c r="N1185" s="14"/>
    </row>
    <row r="1186" ht="18.95" customHeight="1" spans="1:14">
      <c r="A1186" s="44"/>
      <c r="B1186" s="44"/>
      <c r="C1186" s="44"/>
      <c r="D1186" s="44"/>
      <c r="E1186" s="44"/>
      <c r="F1186" s="44"/>
      <c r="G1186" s="45"/>
      <c r="H1186" s="15" t="s">
        <v>3942</v>
      </c>
      <c r="I1186" s="33" t="s">
        <v>4770</v>
      </c>
      <c r="J1186" s="416" t="s">
        <v>4770</v>
      </c>
      <c r="K1186" s="33" t="s">
        <v>1470</v>
      </c>
      <c r="L1186" s="13" t="s">
        <v>1456</v>
      </c>
      <c r="M1186" s="13">
        <v>41</v>
      </c>
      <c r="N1186" s="14"/>
    </row>
    <row r="1187" ht="18.95" customHeight="1" spans="1:14">
      <c r="A1187" s="44"/>
      <c r="B1187" s="44"/>
      <c r="C1187" s="44"/>
      <c r="D1187" s="44"/>
      <c r="E1187" s="44"/>
      <c r="F1187" s="44"/>
      <c r="G1187" s="45"/>
      <c r="H1187" s="15" t="s">
        <v>3944</v>
      </c>
      <c r="I1187" s="33" t="s">
        <v>4771</v>
      </c>
      <c r="J1187" s="416" t="s">
        <v>4771</v>
      </c>
      <c r="K1187" s="33" t="s">
        <v>1476</v>
      </c>
      <c r="L1187" s="13" t="s">
        <v>1456</v>
      </c>
      <c r="M1187" s="13">
        <v>27</v>
      </c>
      <c r="N1187" s="14"/>
    </row>
    <row r="1188" ht="18.95" customHeight="1" spans="1:14">
      <c r="A1188" s="44"/>
      <c r="B1188" s="44"/>
      <c r="C1188" s="44"/>
      <c r="D1188" s="44"/>
      <c r="E1188" s="44"/>
      <c r="F1188" s="44"/>
      <c r="G1188" s="45"/>
      <c r="H1188" s="15" t="s">
        <v>3946</v>
      </c>
      <c r="I1188" s="33" t="s">
        <v>4772</v>
      </c>
      <c r="J1188" s="416" t="s">
        <v>4772</v>
      </c>
      <c r="K1188" s="33" t="s">
        <v>1482</v>
      </c>
      <c r="L1188" s="13" t="s">
        <v>1456</v>
      </c>
      <c r="M1188" s="13">
        <v>0</v>
      </c>
      <c r="N1188" s="14"/>
    </row>
    <row r="1189" ht="18.95" customHeight="1" spans="1:14">
      <c r="A1189" s="44"/>
      <c r="B1189" s="44"/>
      <c r="C1189" s="44"/>
      <c r="D1189" s="44"/>
      <c r="E1189" s="44"/>
      <c r="F1189" s="44"/>
      <c r="G1189" s="45"/>
      <c r="H1189" s="15" t="s">
        <v>4773</v>
      </c>
      <c r="I1189" s="33" t="s">
        <v>4774</v>
      </c>
      <c r="J1189" s="416" t="s">
        <v>4774</v>
      </c>
      <c r="K1189" s="33" t="s">
        <v>4775</v>
      </c>
      <c r="L1189" s="13" t="s">
        <v>1456</v>
      </c>
      <c r="M1189" s="13">
        <v>50</v>
      </c>
      <c r="N1189" s="14"/>
    </row>
    <row r="1190" ht="18.95" customHeight="1" spans="1:14">
      <c r="A1190" s="44"/>
      <c r="B1190" s="44"/>
      <c r="C1190" s="44"/>
      <c r="D1190" s="44"/>
      <c r="E1190" s="44"/>
      <c r="F1190" s="44"/>
      <c r="G1190" s="45"/>
      <c r="H1190" s="15" t="s">
        <v>4776</v>
      </c>
      <c r="I1190" s="33" t="s">
        <v>4777</v>
      </c>
      <c r="J1190" s="416" t="s">
        <v>4777</v>
      </c>
      <c r="K1190" s="33" t="s">
        <v>4778</v>
      </c>
      <c r="L1190" s="13" t="s">
        <v>1456</v>
      </c>
      <c r="M1190" s="13">
        <v>0</v>
      </c>
      <c r="N1190" s="14"/>
    </row>
    <row r="1191" ht="18.95" customHeight="1" spans="1:14">
      <c r="A1191" s="44"/>
      <c r="B1191" s="44"/>
      <c r="C1191" s="44"/>
      <c r="D1191" s="44"/>
      <c r="E1191" s="44"/>
      <c r="F1191" s="44"/>
      <c r="G1191" s="45"/>
      <c r="H1191" s="15" t="s">
        <v>4779</v>
      </c>
      <c r="I1191" s="33" t="s">
        <v>4780</v>
      </c>
      <c r="J1191" s="416" t="s">
        <v>4780</v>
      </c>
      <c r="K1191" s="33" t="s">
        <v>4781</v>
      </c>
      <c r="L1191" s="13" t="s">
        <v>1456</v>
      </c>
      <c r="M1191" s="13">
        <v>489</v>
      </c>
      <c r="N1191" s="14"/>
    </row>
    <row r="1192" ht="18.95" customHeight="1" spans="1:14">
      <c r="A1192" s="44"/>
      <c r="B1192" s="44"/>
      <c r="C1192" s="44"/>
      <c r="D1192" s="44"/>
      <c r="E1192" s="44"/>
      <c r="F1192" s="44"/>
      <c r="G1192" s="45"/>
      <c r="H1192" s="15" t="s">
        <v>4782</v>
      </c>
      <c r="I1192" s="33" t="s">
        <v>4783</v>
      </c>
      <c r="J1192" s="416" t="s">
        <v>4783</v>
      </c>
      <c r="K1192" s="33" t="s">
        <v>4784</v>
      </c>
      <c r="L1192" s="13" t="s">
        <v>1456</v>
      </c>
      <c r="M1192" s="13">
        <v>11</v>
      </c>
      <c r="N1192" s="14"/>
    </row>
    <row r="1193" ht="18.95" customHeight="1" spans="1:14">
      <c r="A1193" s="44"/>
      <c r="B1193" s="44"/>
      <c r="C1193" s="44"/>
      <c r="D1193" s="44"/>
      <c r="E1193" s="44"/>
      <c r="F1193" s="44"/>
      <c r="G1193" s="45"/>
      <c r="H1193" s="15" t="s">
        <v>3942</v>
      </c>
      <c r="I1193" s="33" t="s">
        <v>4785</v>
      </c>
      <c r="J1193" s="416" t="s">
        <v>4785</v>
      </c>
      <c r="K1193" s="33" t="s">
        <v>1470</v>
      </c>
      <c r="L1193" s="13" t="s">
        <v>1456</v>
      </c>
      <c r="M1193" s="13">
        <v>0</v>
      </c>
      <c r="N1193" s="14"/>
    </row>
    <row r="1194" ht="18.95" customHeight="1" spans="1:14">
      <c r="A1194" s="44"/>
      <c r="B1194" s="44"/>
      <c r="C1194" s="44"/>
      <c r="D1194" s="44"/>
      <c r="E1194" s="44"/>
      <c r="F1194" s="44"/>
      <c r="G1194" s="45"/>
      <c r="H1194" s="15" t="s">
        <v>3944</v>
      </c>
      <c r="I1194" s="33" t="s">
        <v>4786</v>
      </c>
      <c r="J1194" s="416" t="s">
        <v>4786</v>
      </c>
      <c r="K1194" s="33" t="s">
        <v>1476</v>
      </c>
      <c r="L1194" s="13" t="s">
        <v>1456</v>
      </c>
      <c r="M1194" s="13">
        <v>0</v>
      </c>
      <c r="N1194" s="14"/>
    </row>
    <row r="1195" ht="18.95" customHeight="1" spans="1:14">
      <c r="A1195" s="44"/>
      <c r="B1195" s="44"/>
      <c r="C1195" s="44"/>
      <c r="D1195" s="44"/>
      <c r="E1195" s="44"/>
      <c r="F1195" s="44"/>
      <c r="G1195" s="45"/>
      <c r="H1195" s="15" t="s">
        <v>3946</v>
      </c>
      <c r="I1195" s="33" t="s">
        <v>4787</v>
      </c>
      <c r="J1195" s="416" t="s">
        <v>4787</v>
      </c>
      <c r="K1195" s="33" t="s">
        <v>1482</v>
      </c>
      <c r="L1195" s="13" t="s">
        <v>1456</v>
      </c>
      <c r="M1195" s="13">
        <v>0</v>
      </c>
      <c r="N1195" s="14"/>
    </row>
    <row r="1196" ht="18.95" customHeight="1" spans="1:14">
      <c r="A1196" s="44"/>
      <c r="B1196" s="44"/>
      <c r="C1196" s="44"/>
      <c r="D1196" s="44"/>
      <c r="E1196" s="44"/>
      <c r="F1196" s="44"/>
      <c r="G1196" s="45"/>
      <c r="H1196" s="15" t="s">
        <v>4788</v>
      </c>
      <c r="I1196" s="33" t="s">
        <v>4789</v>
      </c>
      <c r="J1196" s="416" t="s">
        <v>4789</v>
      </c>
      <c r="K1196" s="33" t="s">
        <v>4790</v>
      </c>
      <c r="L1196" s="13" t="s">
        <v>1456</v>
      </c>
      <c r="M1196" s="13">
        <v>0</v>
      </c>
      <c r="N1196" s="14"/>
    </row>
    <row r="1197" ht="18.95" customHeight="1" spans="1:14">
      <c r="A1197" s="44"/>
      <c r="B1197" s="44"/>
      <c r="C1197" s="44"/>
      <c r="D1197" s="44"/>
      <c r="E1197" s="44"/>
      <c r="F1197" s="44"/>
      <c r="G1197" s="45"/>
      <c r="H1197" s="15" t="s">
        <v>4791</v>
      </c>
      <c r="I1197" s="33" t="s">
        <v>4792</v>
      </c>
      <c r="J1197" s="416" t="s">
        <v>4792</v>
      </c>
      <c r="K1197" s="33" t="s">
        <v>4793</v>
      </c>
      <c r="L1197" s="13" t="s">
        <v>1456</v>
      </c>
      <c r="M1197" s="13">
        <v>11</v>
      </c>
      <c r="N1197" s="14"/>
    </row>
    <row r="1198" ht="18.95" customHeight="1" spans="1:14">
      <c r="A1198" s="44"/>
      <c r="B1198" s="44"/>
      <c r="C1198" s="44"/>
      <c r="D1198" s="44"/>
      <c r="E1198" s="44"/>
      <c r="F1198" s="44"/>
      <c r="G1198" s="45"/>
      <c r="H1198" s="15" t="s">
        <v>4794</v>
      </c>
      <c r="I1198" s="33" t="s">
        <v>4795</v>
      </c>
      <c r="J1198" s="416" t="s">
        <v>4795</v>
      </c>
      <c r="K1198" s="33" t="s">
        <v>4796</v>
      </c>
      <c r="L1198" s="13" t="s">
        <v>1456</v>
      </c>
      <c r="M1198" s="13">
        <v>5</v>
      </c>
      <c r="N1198" s="14"/>
    </row>
    <row r="1199" ht="18.95" customHeight="1" spans="1:14">
      <c r="A1199" s="44"/>
      <c r="B1199" s="44"/>
      <c r="C1199" s="44"/>
      <c r="D1199" s="44"/>
      <c r="E1199" s="44"/>
      <c r="F1199" s="44"/>
      <c r="G1199" s="45"/>
      <c r="H1199" s="15" t="s">
        <v>4797</v>
      </c>
      <c r="I1199" s="33" t="s">
        <v>4798</v>
      </c>
      <c r="J1199" s="416" t="s">
        <v>4798</v>
      </c>
      <c r="K1199" s="33" t="s">
        <v>4799</v>
      </c>
      <c r="L1199" s="13" t="s">
        <v>1456</v>
      </c>
      <c r="M1199" s="13">
        <v>0</v>
      </c>
      <c r="N1199" s="14"/>
    </row>
    <row r="1200" ht="18.95" customHeight="1" spans="1:14">
      <c r="A1200" s="44"/>
      <c r="B1200" s="44"/>
      <c r="C1200" s="44"/>
      <c r="D1200" s="44"/>
      <c r="E1200" s="44"/>
      <c r="F1200" s="44"/>
      <c r="G1200" s="45"/>
      <c r="H1200" s="15" t="s">
        <v>4800</v>
      </c>
      <c r="I1200" s="33" t="s">
        <v>4801</v>
      </c>
      <c r="J1200" s="416" t="s">
        <v>4801</v>
      </c>
      <c r="K1200" s="33" t="s">
        <v>4796</v>
      </c>
      <c r="L1200" s="13" t="s">
        <v>1456</v>
      </c>
      <c r="M1200" s="13">
        <v>5</v>
      </c>
      <c r="N1200" s="14"/>
    </row>
    <row r="1201" ht="18.95" customHeight="1" spans="1:14">
      <c r="A1201" s="44"/>
      <c r="B1201" s="44"/>
      <c r="C1201" s="44"/>
      <c r="D1201" s="44"/>
      <c r="E1201" s="44"/>
      <c r="F1201" s="44"/>
      <c r="G1201" s="45"/>
      <c r="H1201" s="16" t="s">
        <v>4802</v>
      </c>
      <c r="I1201" s="16" t="s">
        <v>4803</v>
      </c>
      <c r="J1201" s="421" t="s">
        <v>4803</v>
      </c>
      <c r="K1201" s="49" t="s">
        <v>4804</v>
      </c>
      <c r="L1201" s="13" t="s">
        <v>1456</v>
      </c>
      <c r="M1201" s="13">
        <v>3</v>
      </c>
      <c r="N1201" s="14"/>
    </row>
    <row r="1202" ht="18.95" customHeight="1" spans="1:14">
      <c r="A1202" s="44"/>
      <c r="B1202" s="44"/>
      <c r="C1202" s="44"/>
      <c r="D1202" s="44"/>
      <c r="E1202" s="44"/>
      <c r="F1202" s="44"/>
      <c r="G1202" s="45"/>
      <c r="H1202" s="15" t="s">
        <v>4805</v>
      </c>
      <c r="I1202" s="416" t="s">
        <v>4806</v>
      </c>
      <c r="J1202" s="421" t="s">
        <v>4807</v>
      </c>
      <c r="K1202" s="49" t="s">
        <v>4808</v>
      </c>
      <c r="L1202" s="13" t="s">
        <v>1456</v>
      </c>
      <c r="M1202" s="13">
        <v>0</v>
      </c>
      <c r="N1202" s="14"/>
    </row>
    <row r="1203" ht="18.95" customHeight="1" spans="1:14">
      <c r="A1203" s="44"/>
      <c r="B1203" s="44"/>
      <c r="C1203" s="44"/>
      <c r="D1203" s="44"/>
      <c r="E1203" s="44"/>
      <c r="F1203" s="44"/>
      <c r="G1203" s="45"/>
      <c r="H1203" s="16"/>
      <c r="I1203" s="16" t="s">
        <v>4809</v>
      </c>
      <c r="J1203" s="421" t="s">
        <v>4810</v>
      </c>
      <c r="K1203" s="49" t="s">
        <v>4811</v>
      </c>
      <c r="L1203" s="13" t="s">
        <v>1456</v>
      </c>
      <c r="M1203" s="13">
        <v>0</v>
      </c>
      <c r="N1203" s="14"/>
    </row>
    <row r="1204" ht="18.95" customHeight="1" spans="1:14">
      <c r="A1204" s="44"/>
      <c r="B1204" s="44"/>
      <c r="C1204" s="44"/>
      <c r="G1204" s="45"/>
      <c r="H1204" s="15" t="s">
        <v>4812</v>
      </c>
      <c r="I1204" s="416" t="s">
        <v>4813</v>
      </c>
      <c r="J1204" s="421" t="s">
        <v>4814</v>
      </c>
      <c r="K1204" s="49" t="s">
        <v>4815</v>
      </c>
      <c r="L1204" s="13" t="s">
        <v>1456</v>
      </c>
      <c r="M1204" s="13">
        <v>0</v>
      </c>
      <c r="N1204" s="14"/>
    </row>
    <row r="1205" ht="18.95" customHeight="1" spans="1:14">
      <c r="A1205" s="44"/>
      <c r="B1205" s="44"/>
      <c r="C1205" s="44"/>
      <c r="G1205" s="45"/>
      <c r="H1205" s="16"/>
      <c r="I1205" s="16" t="s">
        <v>4809</v>
      </c>
      <c r="J1205" s="421" t="s">
        <v>4816</v>
      </c>
      <c r="K1205" s="49" t="s">
        <v>4817</v>
      </c>
      <c r="L1205" s="13" t="s">
        <v>1456</v>
      </c>
      <c r="M1205" s="13">
        <v>0</v>
      </c>
      <c r="N1205" s="14"/>
    </row>
    <row r="1206" ht="18.95" customHeight="1" spans="1:14">
      <c r="A1206" s="44"/>
      <c r="B1206" s="44"/>
      <c r="C1206" s="44"/>
      <c r="G1206" s="45"/>
      <c r="H1206" s="16" t="s">
        <v>4818</v>
      </c>
      <c r="I1206" s="16" t="s">
        <v>4809</v>
      </c>
      <c r="J1206" s="421" t="s">
        <v>4809</v>
      </c>
      <c r="K1206" s="49" t="s">
        <v>4819</v>
      </c>
      <c r="L1206" s="13" t="s">
        <v>1456</v>
      </c>
      <c r="M1206" s="13">
        <v>3</v>
      </c>
      <c r="N1206" s="14"/>
    </row>
    <row r="1207" ht="18.95" customHeight="1" spans="1:14">
      <c r="A1207" s="44"/>
      <c r="B1207" s="44"/>
      <c r="C1207" s="44"/>
      <c r="G1207" s="45"/>
      <c r="H1207" s="16"/>
      <c r="I1207" s="422" t="s">
        <v>4820</v>
      </c>
      <c r="J1207" s="421" t="s">
        <v>4821</v>
      </c>
      <c r="K1207" s="49" t="s">
        <v>4822</v>
      </c>
      <c r="L1207" s="13" t="s">
        <v>1456</v>
      </c>
      <c r="M1207" s="13"/>
      <c r="N1207" s="14"/>
    </row>
    <row r="1208" ht="18.95" customHeight="1" spans="1:14">
      <c r="A1208" s="44"/>
      <c r="B1208" s="44"/>
      <c r="C1208" s="44"/>
      <c r="G1208" s="45"/>
      <c r="H1208" s="15" t="s">
        <v>4823</v>
      </c>
      <c r="I1208" s="33" t="s">
        <v>4824</v>
      </c>
      <c r="J1208" s="416" t="s">
        <v>4824</v>
      </c>
      <c r="K1208" s="33" t="s">
        <v>4825</v>
      </c>
      <c r="L1208" s="13" t="s">
        <v>1456</v>
      </c>
      <c r="M1208" s="13">
        <v>0</v>
      </c>
      <c r="N1208" s="14"/>
    </row>
    <row r="1209" ht="18.95" customHeight="1" spans="1:14">
      <c r="A1209" s="44"/>
      <c r="B1209" s="44"/>
      <c r="C1209" s="44"/>
      <c r="G1209" s="45"/>
      <c r="H1209" s="15" t="s">
        <v>848</v>
      </c>
      <c r="I1209" s="33" t="s">
        <v>4826</v>
      </c>
      <c r="J1209" s="416" t="s">
        <v>4826</v>
      </c>
      <c r="K1209" s="33" t="s">
        <v>1458</v>
      </c>
      <c r="L1209" s="13" t="s">
        <v>1456</v>
      </c>
      <c r="M1209" s="13">
        <v>0</v>
      </c>
      <c r="N1209" s="14"/>
    </row>
    <row r="1210" ht="18.95" customHeight="1" spans="1:14">
      <c r="A1210" s="44"/>
      <c r="B1210" s="44"/>
      <c r="C1210" s="44"/>
      <c r="G1210" s="45"/>
      <c r="H1210" s="15" t="s">
        <v>851</v>
      </c>
      <c r="I1210" s="33" t="s">
        <v>4827</v>
      </c>
      <c r="J1210" s="416" t="s">
        <v>4827</v>
      </c>
      <c r="K1210" s="33" t="s">
        <v>1755</v>
      </c>
      <c r="L1210" s="13" t="s">
        <v>1456</v>
      </c>
      <c r="M1210" s="13">
        <v>0</v>
      </c>
      <c r="N1210" s="14"/>
    </row>
    <row r="1211" ht="18.95" customHeight="1" spans="1:14">
      <c r="A1211" s="44"/>
      <c r="B1211" s="44"/>
      <c r="C1211" s="44"/>
      <c r="H1211" s="15" t="s">
        <v>1764</v>
      </c>
      <c r="I1211" s="33" t="s">
        <v>4828</v>
      </c>
      <c r="J1211" s="416" t="s">
        <v>4828</v>
      </c>
      <c r="K1211" s="33" t="s">
        <v>1766</v>
      </c>
      <c r="L1211" s="13" t="s">
        <v>1456</v>
      </c>
      <c r="M1211" s="13">
        <v>0</v>
      </c>
      <c r="N1211" s="14"/>
    </row>
    <row r="1212" ht="18.95" customHeight="1" spans="1:14">
      <c r="A1212" s="44"/>
      <c r="B1212" s="44"/>
      <c r="C1212" s="44"/>
      <c r="H1212" s="15" t="s">
        <v>1775</v>
      </c>
      <c r="I1212" s="33" t="s">
        <v>4829</v>
      </c>
      <c r="J1212" s="416" t="s">
        <v>4829</v>
      </c>
      <c r="K1212" s="33" t="s">
        <v>1777</v>
      </c>
      <c r="L1212" s="13" t="s">
        <v>1456</v>
      </c>
      <c r="M1212" s="13">
        <v>0</v>
      </c>
      <c r="N1212" s="14"/>
    </row>
    <row r="1213" ht="18.95" customHeight="1" spans="1:14">
      <c r="A1213" s="44"/>
      <c r="B1213" s="44"/>
      <c r="C1213" s="44"/>
      <c r="H1213" s="15" t="s">
        <v>856</v>
      </c>
      <c r="I1213" s="416" t="s">
        <v>4830</v>
      </c>
      <c r="J1213" s="416" t="s">
        <v>4830</v>
      </c>
      <c r="K1213" s="33" t="s">
        <v>1782</v>
      </c>
      <c r="L1213" s="13" t="s">
        <v>1456</v>
      </c>
      <c r="M1213" s="13">
        <v>0</v>
      </c>
      <c r="N1213" s="14"/>
    </row>
    <row r="1214" ht="18.95" customHeight="1" spans="1:14">
      <c r="A1214" s="44"/>
      <c r="B1214" s="44"/>
      <c r="C1214" s="44"/>
      <c r="H1214" s="15" t="s">
        <v>3994</v>
      </c>
      <c r="I1214" s="33" t="s">
        <v>4831</v>
      </c>
      <c r="J1214" s="416" t="s">
        <v>4831</v>
      </c>
      <c r="K1214" s="33" t="s">
        <v>3996</v>
      </c>
      <c r="L1214" s="13" t="s">
        <v>1456</v>
      </c>
      <c r="M1214" s="13">
        <v>0</v>
      </c>
      <c r="N1214" s="14"/>
    </row>
    <row r="1215" ht="18.95" customHeight="1" spans="1:14">
      <c r="A1215" s="44"/>
      <c r="B1215" s="44"/>
      <c r="C1215" s="44"/>
      <c r="H1215" s="15" t="s">
        <v>859</v>
      </c>
      <c r="I1215" s="33" t="s">
        <v>4832</v>
      </c>
      <c r="J1215" s="416" t="s">
        <v>4832</v>
      </c>
      <c r="K1215" s="33" t="s">
        <v>1795</v>
      </c>
      <c r="L1215" s="13" t="s">
        <v>1456</v>
      </c>
      <c r="M1215" s="13">
        <v>0</v>
      </c>
      <c r="N1215" s="14"/>
    </row>
    <row r="1216" ht="18.95" customHeight="1" spans="1:14">
      <c r="A1216" s="44"/>
      <c r="B1216" s="44"/>
      <c r="C1216" s="44"/>
      <c r="H1216" s="15" t="s">
        <v>864</v>
      </c>
      <c r="I1216" s="33" t="s">
        <v>4833</v>
      </c>
      <c r="J1216" s="416" t="s">
        <v>4833</v>
      </c>
      <c r="K1216" s="33" t="s">
        <v>1816</v>
      </c>
      <c r="L1216" s="13" t="s">
        <v>1456</v>
      </c>
      <c r="M1216" s="13">
        <v>0</v>
      </c>
      <c r="N1216" s="14"/>
    </row>
    <row r="1217" ht="18.95" customHeight="1" spans="1:14">
      <c r="A1217" s="44"/>
      <c r="B1217" s="44"/>
      <c r="C1217" s="44"/>
      <c r="H1217" s="15" t="s">
        <v>4834</v>
      </c>
      <c r="I1217" s="33" t="s">
        <v>4835</v>
      </c>
      <c r="J1217" s="416" t="s">
        <v>4835</v>
      </c>
      <c r="K1217" s="33" t="s">
        <v>947</v>
      </c>
      <c r="L1217" s="13" t="s">
        <v>1456</v>
      </c>
      <c r="M1217" s="13">
        <v>0</v>
      </c>
      <c r="N1217" s="14"/>
    </row>
    <row r="1218" ht="18.95" customHeight="1" spans="1:14">
      <c r="A1218" s="44"/>
      <c r="B1218" s="44"/>
      <c r="C1218" s="44"/>
      <c r="H1218" s="15" t="s">
        <v>4836</v>
      </c>
      <c r="I1218" s="33" t="s">
        <v>976</v>
      </c>
      <c r="J1218" s="416" t="s">
        <v>976</v>
      </c>
      <c r="K1218" s="33" t="s">
        <v>1811</v>
      </c>
      <c r="L1218" s="13" t="s">
        <v>1456</v>
      </c>
      <c r="M1218" s="13">
        <v>6359</v>
      </c>
      <c r="N1218" s="14"/>
    </row>
    <row r="1219" ht="18.95" customHeight="1" spans="1:14">
      <c r="A1219" s="44"/>
      <c r="B1219" s="44"/>
      <c r="C1219" s="44"/>
      <c r="H1219" s="15" t="s">
        <v>4837</v>
      </c>
      <c r="I1219" s="33" t="s">
        <v>4838</v>
      </c>
      <c r="J1219" s="416" t="s">
        <v>4838</v>
      </c>
      <c r="K1219" s="33" t="s">
        <v>4839</v>
      </c>
      <c r="L1219" s="13" t="s">
        <v>1456</v>
      </c>
      <c r="M1219" s="13">
        <v>5998</v>
      </c>
      <c r="N1219" s="14"/>
    </row>
    <row r="1220" ht="18.95" customHeight="1" spans="1:14">
      <c r="A1220" s="44"/>
      <c r="B1220" s="44"/>
      <c r="C1220" s="44"/>
      <c r="H1220" s="15" t="s">
        <v>3942</v>
      </c>
      <c r="I1220" s="33" t="s">
        <v>4840</v>
      </c>
      <c r="J1220" s="416" t="s">
        <v>4840</v>
      </c>
      <c r="K1220" s="33" t="s">
        <v>1470</v>
      </c>
      <c r="L1220" s="13" t="s">
        <v>1456</v>
      </c>
      <c r="M1220" s="13">
        <v>402</v>
      </c>
      <c r="N1220" s="55"/>
    </row>
    <row r="1221" ht="18.95" customHeight="1" spans="1:14">
      <c r="A1221" s="44"/>
      <c r="B1221" s="44"/>
      <c r="C1221" s="44"/>
      <c r="H1221" s="15" t="s">
        <v>3944</v>
      </c>
      <c r="I1221" s="33" t="s">
        <v>4841</v>
      </c>
      <c r="J1221" s="416" t="s">
        <v>4841</v>
      </c>
      <c r="K1221" s="33" t="s">
        <v>1476</v>
      </c>
      <c r="L1221" s="13" t="s">
        <v>1456</v>
      </c>
      <c r="M1221" s="13">
        <v>965</v>
      </c>
      <c r="N1221" s="55"/>
    </row>
    <row r="1222" ht="18.95" customHeight="1" spans="1:14">
      <c r="A1222" s="44"/>
      <c r="B1222" s="44"/>
      <c r="C1222" s="44"/>
      <c r="H1222" s="15" t="s">
        <v>3946</v>
      </c>
      <c r="I1222" s="33" t="s">
        <v>4842</v>
      </c>
      <c r="J1222" s="416" t="s">
        <v>4842</v>
      </c>
      <c r="K1222" s="33" t="s">
        <v>1482</v>
      </c>
      <c r="L1222" s="13" t="s">
        <v>1456</v>
      </c>
      <c r="M1222" s="13">
        <v>0</v>
      </c>
      <c r="N1222" s="14"/>
    </row>
    <row r="1223" ht="18.95" customHeight="1" spans="3:14">
      <c r="C1223" s="44"/>
      <c r="H1223" s="15" t="s">
        <v>4843</v>
      </c>
      <c r="I1223" s="33" t="s">
        <v>4844</v>
      </c>
      <c r="J1223" s="416" t="s">
        <v>4844</v>
      </c>
      <c r="K1223" s="33" t="s">
        <v>4845</v>
      </c>
      <c r="L1223" s="13" t="s">
        <v>1456</v>
      </c>
      <c r="M1223" s="13">
        <v>0</v>
      </c>
      <c r="N1223" s="14"/>
    </row>
    <row r="1224" ht="18.95" customHeight="1" spans="8:14">
      <c r="H1224" s="15" t="s">
        <v>4846</v>
      </c>
      <c r="I1224" s="33" t="s">
        <v>4847</v>
      </c>
      <c r="J1224" s="416" t="s">
        <v>4847</v>
      </c>
      <c r="K1224" s="33" t="s">
        <v>4848</v>
      </c>
      <c r="L1224" s="13" t="s">
        <v>1456</v>
      </c>
      <c r="M1224" s="13">
        <v>0</v>
      </c>
      <c r="N1224" s="14"/>
    </row>
    <row r="1225" ht="18.95" customHeight="1" spans="8:14">
      <c r="H1225" s="15" t="s">
        <v>4849</v>
      </c>
      <c r="I1225" s="33" t="s">
        <v>4850</v>
      </c>
      <c r="J1225" s="416" t="s">
        <v>4850</v>
      </c>
      <c r="K1225" s="33" t="s">
        <v>4851</v>
      </c>
      <c r="L1225" s="13" t="s">
        <v>1456</v>
      </c>
      <c r="M1225" s="13">
        <v>1500</v>
      </c>
      <c r="N1225" s="14"/>
    </row>
    <row r="1226" ht="18.95" customHeight="1" spans="8:14">
      <c r="H1226" s="15" t="s">
        <v>4852</v>
      </c>
      <c r="I1226" s="33" t="s">
        <v>4853</v>
      </c>
      <c r="J1226" s="416" t="s">
        <v>4853</v>
      </c>
      <c r="K1226" s="33" t="s">
        <v>4854</v>
      </c>
      <c r="L1226" s="13" t="s">
        <v>1456</v>
      </c>
      <c r="M1226" s="13">
        <v>0</v>
      </c>
      <c r="N1226" s="14"/>
    </row>
    <row r="1227" ht="18.95" customHeight="1" spans="8:14">
      <c r="H1227" s="15" t="s">
        <v>4855</v>
      </c>
      <c r="I1227" s="33" t="s">
        <v>4856</v>
      </c>
      <c r="J1227" s="416" t="s">
        <v>4856</v>
      </c>
      <c r="K1227" s="33" t="s">
        <v>4857</v>
      </c>
      <c r="L1227" s="13" t="s">
        <v>1456</v>
      </c>
      <c r="M1227" s="13">
        <v>0</v>
      </c>
      <c r="N1227" s="14"/>
    </row>
    <row r="1228" ht="18.95" customHeight="1" spans="8:14">
      <c r="H1228" s="15" t="s">
        <v>4858</v>
      </c>
      <c r="I1228" s="33" t="s">
        <v>4859</v>
      </c>
      <c r="J1228" s="416" t="s">
        <v>4859</v>
      </c>
      <c r="K1228" s="33" t="s">
        <v>4860</v>
      </c>
      <c r="L1228" s="13" t="s">
        <v>1456</v>
      </c>
      <c r="M1228" s="13">
        <v>0</v>
      </c>
      <c r="N1228" s="14"/>
    </row>
    <row r="1229" ht="18.95" customHeight="1" spans="8:14">
      <c r="H1229" s="15" t="s">
        <v>4861</v>
      </c>
      <c r="I1229" s="33" t="s">
        <v>4862</v>
      </c>
      <c r="J1229" s="416" t="s">
        <v>4862</v>
      </c>
      <c r="K1229" s="33" t="s">
        <v>4863</v>
      </c>
      <c r="L1229" s="13" t="s">
        <v>1456</v>
      </c>
      <c r="M1229" s="13">
        <v>0</v>
      </c>
      <c r="N1229" s="14"/>
    </row>
    <row r="1230" ht="18.95" customHeight="1" spans="8:14">
      <c r="H1230" s="15" t="s">
        <v>4864</v>
      </c>
      <c r="I1230" s="33" t="s">
        <v>4865</v>
      </c>
      <c r="J1230" s="416" t="s">
        <v>4865</v>
      </c>
      <c r="K1230" s="52" t="s">
        <v>4866</v>
      </c>
      <c r="L1230" s="13" t="s">
        <v>1456</v>
      </c>
      <c r="M1230" s="13">
        <v>956</v>
      </c>
      <c r="N1230" s="14"/>
    </row>
    <row r="1231" ht="18.95" customHeight="1" spans="8:14">
      <c r="H1231" s="15" t="s">
        <v>4867</v>
      </c>
      <c r="I1231" s="33" t="s">
        <v>4868</v>
      </c>
      <c r="J1231" s="416" t="s">
        <v>4868</v>
      </c>
      <c r="K1231" s="33" t="s">
        <v>4869</v>
      </c>
      <c r="L1231" s="13" t="s">
        <v>1456</v>
      </c>
      <c r="M1231" s="13">
        <v>0</v>
      </c>
      <c r="N1231" s="14"/>
    </row>
    <row r="1232" ht="18.95" customHeight="1" spans="8:14">
      <c r="H1232" s="15" t="s">
        <v>4870</v>
      </c>
      <c r="I1232" s="33" t="s">
        <v>4871</v>
      </c>
      <c r="J1232" s="416" t="s">
        <v>4871</v>
      </c>
      <c r="K1232" s="33" t="s">
        <v>4872</v>
      </c>
      <c r="L1232" s="13" t="s">
        <v>1456</v>
      </c>
      <c r="M1232" s="13">
        <v>0</v>
      </c>
      <c r="N1232" s="14"/>
    </row>
    <row r="1233" ht="18.95" customHeight="1" spans="8:14">
      <c r="H1233" s="15" t="s">
        <v>4873</v>
      </c>
      <c r="I1233" s="33" t="s">
        <v>4874</v>
      </c>
      <c r="J1233" s="416" t="s">
        <v>4874</v>
      </c>
      <c r="K1233" s="33" t="s">
        <v>4875</v>
      </c>
      <c r="L1233" s="13" t="s">
        <v>1456</v>
      </c>
      <c r="M1233" s="13">
        <v>0</v>
      </c>
      <c r="N1233" s="14"/>
    </row>
    <row r="1234" ht="18.95" customHeight="1" spans="8:14">
      <c r="H1234" s="15" t="s">
        <v>4876</v>
      </c>
      <c r="I1234" s="33" t="s">
        <v>4877</v>
      </c>
      <c r="J1234" s="416" t="s">
        <v>4877</v>
      </c>
      <c r="K1234" s="33" t="s">
        <v>4878</v>
      </c>
      <c r="L1234" s="13" t="s">
        <v>1456</v>
      </c>
      <c r="M1234" s="13">
        <v>0</v>
      </c>
      <c r="N1234" s="14"/>
    </row>
    <row r="1235" ht="18.95" customHeight="1" spans="8:14">
      <c r="H1235" s="15" t="s">
        <v>4879</v>
      </c>
      <c r="I1235" s="33" t="s">
        <v>4880</v>
      </c>
      <c r="J1235" s="416" t="s">
        <v>4880</v>
      </c>
      <c r="K1235" s="33" t="s">
        <v>4881</v>
      </c>
      <c r="L1235" s="13" t="s">
        <v>1456</v>
      </c>
      <c r="M1235" s="13">
        <v>0</v>
      </c>
      <c r="N1235" s="14"/>
    </row>
    <row r="1236" ht="18.95" customHeight="1" spans="8:14">
      <c r="H1236" s="15" t="s">
        <v>4882</v>
      </c>
      <c r="I1236" s="33" t="s">
        <v>4883</v>
      </c>
      <c r="J1236" s="416" t="s">
        <v>4883</v>
      </c>
      <c r="K1236" s="33" t="s">
        <v>4884</v>
      </c>
      <c r="L1236" s="13" t="s">
        <v>1456</v>
      </c>
      <c r="M1236" s="13">
        <v>0</v>
      </c>
      <c r="N1236" s="14"/>
    </row>
    <row r="1237" ht="18.95" customHeight="1" spans="8:14">
      <c r="H1237" s="15" t="s">
        <v>4885</v>
      </c>
      <c r="I1237" s="33" t="s">
        <v>4886</v>
      </c>
      <c r="J1237" s="416" t="s">
        <v>4886</v>
      </c>
      <c r="K1237" s="33" t="s">
        <v>4887</v>
      </c>
      <c r="L1237" s="13" t="s">
        <v>1456</v>
      </c>
      <c r="M1237" s="13">
        <v>1275</v>
      </c>
      <c r="N1237" s="14"/>
    </row>
    <row r="1238" ht="18.95" customHeight="1" spans="8:14">
      <c r="H1238" s="15" t="s">
        <v>4000</v>
      </c>
      <c r="I1238" s="33" t="s">
        <v>4888</v>
      </c>
      <c r="J1238" s="416" t="s">
        <v>4888</v>
      </c>
      <c r="K1238" s="33" t="s">
        <v>1524</v>
      </c>
      <c r="L1238" s="13" t="s">
        <v>1456</v>
      </c>
      <c r="M1238" s="13">
        <v>0</v>
      </c>
      <c r="N1238" s="14"/>
    </row>
    <row r="1239" ht="18.95" customHeight="1" spans="8:14">
      <c r="H1239" s="15" t="s">
        <v>4889</v>
      </c>
      <c r="I1239" s="33" t="s">
        <v>4890</v>
      </c>
      <c r="J1239" s="416" t="s">
        <v>4890</v>
      </c>
      <c r="K1239" s="33" t="s">
        <v>4891</v>
      </c>
      <c r="L1239" s="13" t="s">
        <v>1456</v>
      </c>
      <c r="M1239" s="13">
        <v>900</v>
      </c>
      <c r="N1239" s="14"/>
    </row>
    <row r="1240" ht="18.95" customHeight="1" spans="8:14">
      <c r="H1240" s="15" t="s">
        <v>4892</v>
      </c>
      <c r="I1240" s="33" t="s">
        <v>4893</v>
      </c>
      <c r="J1240" s="416" t="s">
        <v>4893</v>
      </c>
      <c r="K1240" s="33" t="s">
        <v>4894</v>
      </c>
      <c r="L1240" s="13" t="s">
        <v>1456</v>
      </c>
      <c r="M1240" s="13">
        <v>0</v>
      </c>
      <c r="N1240" s="14"/>
    </row>
    <row r="1241" ht="18.95" customHeight="1" spans="8:14">
      <c r="H1241" s="15" t="s">
        <v>3942</v>
      </c>
      <c r="I1241" s="33" t="s">
        <v>4895</v>
      </c>
      <c r="J1241" s="416" t="s">
        <v>4895</v>
      </c>
      <c r="K1241" s="33" t="s">
        <v>1470</v>
      </c>
      <c r="L1241" s="13" t="s">
        <v>1456</v>
      </c>
      <c r="M1241" s="13">
        <v>0</v>
      </c>
      <c r="N1241" s="14"/>
    </row>
    <row r="1242" ht="18.95" customHeight="1" spans="8:14">
      <c r="H1242" s="15" t="s">
        <v>3944</v>
      </c>
      <c r="I1242" s="33" t="s">
        <v>4896</v>
      </c>
      <c r="J1242" s="416" t="s">
        <v>4896</v>
      </c>
      <c r="K1242" s="33" t="s">
        <v>1476</v>
      </c>
      <c r="L1242" s="13" t="s">
        <v>1456</v>
      </c>
      <c r="M1242" s="13">
        <v>0</v>
      </c>
      <c r="N1242" s="14"/>
    </row>
    <row r="1243" ht="18.95" customHeight="1" spans="8:14">
      <c r="H1243" s="15" t="s">
        <v>3946</v>
      </c>
      <c r="I1243" s="33" t="s">
        <v>4897</v>
      </c>
      <c r="J1243" s="416" t="s">
        <v>4897</v>
      </c>
      <c r="K1243" s="33" t="s">
        <v>1482</v>
      </c>
      <c r="L1243" s="13" t="s">
        <v>1456</v>
      </c>
      <c r="M1243" s="13">
        <v>0</v>
      </c>
      <c r="N1243" s="14"/>
    </row>
    <row r="1244" ht="18.95" customHeight="1" spans="8:14">
      <c r="H1244" s="15" t="s">
        <v>4898</v>
      </c>
      <c r="I1244" s="33" t="s">
        <v>4899</v>
      </c>
      <c r="J1244" s="416" t="s">
        <v>4899</v>
      </c>
      <c r="K1244" s="33" t="s">
        <v>4900</v>
      </c>
      <c r="L1244" s="13" t="s">
        <v>1456</v>
      </c>
      <c r="M1244" s="13">
        <v>0</v>
      </c>
      <c r="N1244" s="14"/>
    </row>
    <row r="1245" ht="18.95" customHeight="1" spans="8:14">
      <c r="H1245" s="15" t="s">
        <v>4901</v>
      </c>
      <c r="I1245" s="33" t="s">
        <v>4902</v>
      </c>
      <c r="J1245" s="416" t="s">
        <v>4902</v>
      </c>
      <c r="K1245" s="33" t="s">
        <v>4903</v>
      </c>
      <c r="L1245" s="13" t="s">
        <v>1456</v>
      </c>
      <c r="M1245" s="13">
        <v>0</v>
      </c>
      <c r="N1245" s="14"/>
    </row>
    <row r="1246" ht="18.95" customHeight="1" spans="8:14">
      <c r="H1246" s="15" t="s">
        <v>4904</v>
      </c>
      <c r="I1246" s="33" t="s">
        <v>4905</v>
      </c>
      <c r="J1246" s="416" t="s">
        <v>4905</v>
      </c>
      <c r="K1246" s="33" t="s">
        <v>4906</v>
      </c>
      <c r="L1246" s="13" t="s">
        <v>1456</v>
      </c>
      <c r="M1246" s="13">
        <v>0</v>
      </c>
      <c r="N1246" s="14"/>
    </row>
    <row r="1247" ht="18.95" customHeight="1" spans="8:14">
      <c r="H1247" s="15" t="s">
        <v>4907</v>
      </c>
      <c r="I1247" s="33" t="s">
        <v>4908</v>
      </c>
      <c r="J1247" s="416" t="s">
        <v>4908</v>
      </c>
      <c r="K1247" s="33" t="s">
        <v>4909</v>
      </c>
      <c r="L1247" s="13" t="s">
        <v>1456</v>
      </c>
      <c r="M1247" s="13">
        <v>0</v>
      </c>
      <c r="N1247" s="14"/>
    </row>
    <row r="1248" ht="18.75" customHeight="1" spans="8:14">
      <c r="H1248" s="15" t="s">
        <v>4910</v>
      </c>
      <c r="I1248" s="33" t="s">
        <v>4911</v>
      </c>
      <c r="J1248" s="416" t="s">
        <v>4911</v>
      </c>
      <c r="K1248" s="33" t="s">
        <v>4912</v>
      </c>
      <c r="L1248" s="13" t="s">
        <v>1456</v>
      </c>
      <c r="M1248" s="13">
        <v>0</v>
      </c>
      <c r="N1248" s="14"/>
    </row>
    <row r="1249" ht="18.95" customHeight="1" spans="8:14">
      <c r="H1249" s="15" t="s">
        <v>4913</v>
      </c>
      <c r="I1249" s="33" t="s">
        <v>4914</v>
      </c>
      <c r="J1249" s="416" t="s">
        <v>4914</v>
      </c>
      <c r="K1249" s="33" t="s">
        <v>4915</v>
      </c>
      <c r="L1249" s="13" t="s">
        <v>1456</v>
      </c>
      <c r="M1249" s="13">
        <v>0</v>
      </c>
      <c r="N1249" s="14"/>
    </row>
    <row r="1250" ht="18.95" customHeight="1" spans="8:14">
      <c r="H1250" s="15" t="s">
        <v>4916</v>
      </c>
      <c r="I1250" s="33" t="s">
        <v>4917</v>
      </c>
      <c r="J1250" s="416" t="s">
        <v>4917</v>
      </c>
      <c r="K1250" s="33" t="s">
        <v>4918</v>
      </c>
      <c r="L1250" s="13" t="s">
        <v>1456</v>
      </c>
      <c r="M1250" s="13">
        <v>0</v>
      </c>
      <c r="N1250" s="14"/>
    </row>
    <row r="1251" ht="18.75" customHeight="1" spans="8:14">
      <c r="H1251" s="15" t="s">
        <v>4919</v>
      </c>
      <c r="I1251" s="33" t="s">
        <v>4920</v>
      </c>
      <c r="J1251" s="416" t="s">
        <v>4920</v>
      </c>
      <c r="K1251" s="33" t="s">
        <v>4921</v>
      </c>
      <c r="L1251" s="13" t="s">
        <v>1456</v>
      </c>
      <c r="M1251" s="13">
        <v>0</v>
      </c>
      <c r="N1251" s="14"/>
    </row>
    <row r="1252" ht="18.95" customHeight="1" spans="8:14">
      <c r="H1252" s="15" t="s">
        <v>4922</v>
      </c>
      <c r="I1252" s="33" t="s">
        <v>4923</v>
      </c>
      <c r="J1252" s="416" t="s">
        <v>4923</v>
      </c>
      <c r="K1252" s="33" t="s">
        <v>4924</v>
      </c>
      <c r="L1252" s="13" t="s">
        <v>1456</v>
      </c>
      <c r="M1252" s="13">
        <v>0</v>
      </c>
      <c r="N1252" s="14"/>
    </row>
    <row r="1253" ht="18.95" customHeight="1" spans="8:14">
      <c r="H1253" s="15" t="s">
        <v>4925</v>
      </c>
      <c r="I1253" s="33" t="s">
        <v>4926</v>
      </c>
      <c r="J1253" s="416" t="s">
        <v>4926</v>
      </c>
      <c r="K1253" s="33" t="s">
        <v>4927</v>
      </c>
      <c r="L1253" s="13" t="s">
        <v>1456</v>
      </c>
      <c r="M1253" s="13">
        <v>0</v>
      </c>
      <c r="N1253" s="14"/>
    </row>
    <row r="1254" ht="18.95" customHeight="1" spans="8:14">
      <c r="H1254" s="15" t="s">
        <v>4928</v>
      </c>
      <c r="I1254" s="33" t="s">
        <v>4929</v>
      </c>
      <c r="J1254" s="416" t="s">
        <v>4929</v>
      </c>
      <c r="K1254" s="33" t="s">
        <v>4930</v>
      </c>
      <c r="L1254" s="13" t="s">
        <v>1456</v>
      </c>
      <c r="M1254" s="13">
        <v>0</v>
      </c>
      <c r="N1254" s="14"/>
    </row>
    <row r="1255" ht="18.95" customHeight="1" spans="8:14">
      <c r="H1255" s="15" t="s">
        <v>4931</v>
      </c>
      <c r="I1255" s="33" t="s">
        <v>4932</v>
      </c>
      <c r="J1255" s="416" t="s">
        <v>4932</v>
      </c>
      <c r="K1255" s="33" t="s">
        <v>4933</v>
      </c>
      <c r="L1255" s="13" t="s">
        <v>1456</v>
      </c>
      <c r="M1255" s="13">
        <v>0</v>
      </c>
      <c r="N1255" s="14"/>
    </row>
    <row r="1256" ht="18.95" customHeight="1" spans="8:14">
      <c r="H1256" s="15" t="s">
        <v>4934</v>
      </c>
      <c r="I1256" s="33" t="s">
        <v>4935</v>
      </c>
      <c r="J1256" s="416" t="s">
        <v>4935</v>
      </c>
      <c r="K1256" s="33" t="s">
        <v>4936</v>
      </c>
      <c r="L1256" s="13" t="s">
        <v>1456</v>
      </c>
      <c r="M1256" s="13">
        <v>0</v>
      </c>
      <c r="N1256" s="14"/>
    </row>
    <row r="1257" ht="18.95" customHeight="1" spans="8:14">
      <c r="H1257" s="15" t="s">
        <v>4937</v>
      </c>
      <c r="I1257" s="33" t="s">
        <v>4938</v>
      </c>
      <c r="J1257" s="416" t="s">
        <v>4938</v>
      </c>
      <c r="K1257" s="33" t="s">
        <v>4939</v>
      </c>
      <c r="L1257" s="13" t="s">
        <v>1456</v>
      </c>
      <c r="M1257" s="13">
        <v>0</v>
      </c>
      <c r="N1257" s="14"/>
    </row>
    <row r="1258" ht="18.95" customHeight="1" spans="8:14">
      <c r="H1258" s="15" t="s">
        <v>4000</v>
      </c>
      <c r="I1258" s="33" t="s">
        <v>4940</v>
      </c>
      <c r="J1258" s="416" t="s">
        <v>4940</v>
      </c>
      <c r="K1258" s="33" t="s">
        <v>1524</v>
      </c>
      <c r="L1258" s="13" t="s">
        <v>1456</v>
      </c>
      <c r="M1258" s="13">
        <v>0</v>
      </c>
      <c r="N1258" s="14"/>
    </row>
    <row r="1259" ht="18.95" customHeight="1" spans="8:14">
      <c r="H1259" s="15" t="s">
        <v>4941</v>
      </c>
      <c r="I1259" s="33" t="s">
        <v>4942</v>
      </c>
      <c r="J1259" s="416" t="s">
        <v>4942</v>
      </c>
      <c r="K1259" s="33" t="s">
        <v>4943</v>
      </c>
      <c r="L1259" s="13" t="s">
        <v>1456</v>
      </c>
      <c r="M1259" s="13">
        <v>0</v>
      </c>
      <c r="N1259" s="14"/>
    </row>
    <row r="1260" ht="18.95" customHeight="1" spans="8:14">
      <c r="H1260" s="15" t="s">
        <v>4944</v>
      </c>
      <c r="I1260" s="33" t="s">
        <v>4945</v>
      </c>
      <c r="J1260" s="416" t="s">
        <v>4945</v>
      </c>
      <c r="K1260" s="33" t="s">
        <v>4946</v>
      </c>
      <c r="L1260" s="13" t="s">
        <v>1456</v>
      </c>
      <c r="M1260" s="13">
        <v>137</v>
      </c>
      <c r="N1260" s="14"/>
    </row>
    <row r="1261" ht="18.95" customHeight="1" spans="8:14">
      <c r="H1261" s="15" t="s">
        <v>3942</v>
      </c>
      <c r="I1261" s="33" t="s">
        <v>4947</v>
      </c>
      <c r="J1261" s="416" t="s">
        <v>4947</v>
      </c>
      <c r="K1261" s="33" t="s">
        <v>1470</v>
      </c>
      <c r="L1261" s="13" t="s">
        <v>1456</v>
      </c>
      <c r="M1261" s="13">
        <v>0</v>
      </c>
      <c r="N1261" s="14"/>
    </row>
    <row r="1262" ht="18.95" customHeight="1" spans="8:14">
      <c r="H1262" s="15" t="s">
        <v>3944</v>
      </c>
      <c r="I1262" s="33" t="s">
        <v>4948</v>
      </c>
      <c r="J1262" s="416" t="s">
        <v>4948</v>
      </c>
      <c r="K1262" s="33" t="s">
        <v>1476</v>
      </c>
      <c r="L1262" s="13" t="s">
        <v>1456</v>
      </c>
      <c r="M1262" s="13">
        <v>0</v>
      </c>
      <c r="N1262" s="14"/>
    </row>
    <row r="1263" ht="18.95" customHeight="1" spans="8:14">
      <c r="H1263" s="15" t="s">
        <v>3946</v>
      </c>
      <c r="I1263" s="33" t="s">
        <v>4949</v>
      </c>
      <c r="J1263" s="416" t="s">
        <v>4949</v>
      </c>
      <c r="K1263" s="33" t="s">
        <v>1482</v>
      </c>
      <c r="L1263" s="13" t="s">
        <v>1456</v>
      </c>
      <c r="M1263" s="13">
        <v>0</v>
      </c>
      <c r="N1263" s="14"/>
    </row>
    <row r="1264" ht="18.95" customHeight="1" spans="8:14">
      <c r="H1264" s="15" t="s">
        <v>4950</v>
      </c>
      <c r="I1264" s="33" t="s">
        <v>4951</v>
      </c>
      <c r="J1264" s="416" t="s">
        <v>4951</v>
      </c>
      <c r="K1264" s="33" t="s">
        <v>4952</v>
      </c>
      <c r="L1264" s="13" t="s">
        <v>1456</v>
      </c>
      <c r="M1264" s="13">
        <v>0</v>
      </c>
      <c r="N1264" s="14"/>
    </row>
    <row r="1265" ht="18.95" customHeight="1" spans="8:14">
      <c r="H1265" s="15" t="s">
        <v>4953</v>
      </c>
      <c r="I1265" s="33" t="s">
        <v>4954</v>
      </c>
      <c r="J1265" s="416" t="s">
        <v>4954</v>
      </c>
      <c r="K1265" s="33" t="s">
        <v>4955</v>
      </c>
      <c r="L1265" s="13" t="s">
        <v>1456</v>
      </c>
      <c r="M1265" s="13">
        <v>0</v>
      </c>
      <c r="N1265" s="14"/>
    </row>
    <row r="1266" ht="18.95" customHeight="1" spans="8:14">
      <c r="H1266" s="15" t="s">
        <v>4956</v>
      </c>
      <c r="I1266" s="33" t="s">
        <v>4957</v>
      </c>
      <c r="J1266" s="416" t="s">
        <v>4957</v>
      </c>
      <c r="K1266" s="33" t="s">
        <v>4958</v>
      </c>
      <c r="L1266" s="13" t="s">
        <v>1456</v>
      </c>
      <c r="M1266" s="13">
        <v>0</v>
      </c>
      <c r="N1266" s="14"/>
    </row>
    <row r="1267" ht="18.95" customHeight="1" spans="8:14">
      <c r="H1267" s="15" t="s">
        <v>4000</v>
      </c>
      <c r="I1267" s="33" t="s">
        <v>4959</v>
      </c>
      <c r="J1267" s="416" t="s">
        <v>4959</v>
      </c>
      <c r="K1267" s="33" t="s">
        <v>1524</v>
      </c>
      <c r="L1267" s="13" t="s">
        <v>1456</v>
      </c>
      <c r="M1267" s="13">
        <v>0</v>
      </c>
      <c r="N1267" s="14"/>
    </row>
    <row r="1268" ht="18.95" customHeight="1" spans="8:14">
      <c r="H1268" s="15" t="s">
        <v>4960</v>
      </c>
      <c r="I1268" s="33" t="s">
        <v>4961</v>
      </c>
      <c r="J1268" s="416" t="s">
        <v>4961</v>
      </c>
      <c r="K1268" s="33" t="s">
        <v>4962</v>
      </c>
      <c r="L1268" s="13" t="s">
        <v>1456</v>
      </c>
      <c r="M1268" s="13">
        <v>137</v>
      </c>
      <c r="N1268" s="14"/>
    </row>
    <row r="1269" ht="18.95" customHeight="1" spans="8:14">
      <c r="H1269" s="15" t="s">
        <v>4963</v>
      </c>
      <c r="I1269" s="33" t="s">
        <v>4964</v>
      </c>
      <c r="J1269" s="416" t="s">
        <v>4964</v>
      </c>
      <c r="K1269" s="33" t="s">
        <v>4965</v>
      </c>
      <c r="L1269" s="13" t="s">
        <v>1456</v>
      </c>
      <c r="M1269" s="13">
        <v>105</v>
      </c>
      <c r="N1269" s="14"/>
    </row>
    <row r="1270" ht="18.95" customHeight="1" spans="8:14">
      <c r="H1270" s="15" t="s">
        <v>3942</v>
      </c>
      <c r="I1270" s="33" t="s">
        <v>4966</v>
      </c>
      <c r="J1270" s="416" t="s">
        <v>4966</v>
      </c>
      <c r="K1270" s="33" t="s">
        <v>1470</v>
      </c>
      <c r="L1270" s="13" t="s">
        <v>1456</v>
      </c>
      <c r="M1270" s="13">
        <v>36</v>
      </c>
      <c r="N1270" s="14"/>
    </row>
    <row r="1271" ht="18.95" customHeight="1" spans="8:14">
      <c r="H1271" s="15" t="s">
        <v>3944</v>
      </c>
      <c r="I1271" s="33" t="s">
        <v>4967</v>
      </c>
      <c r="J1271" s="416" t="s">
        <v>4967</v>
      </c>
      <c r="K1271" s="33" t="s">
        <v>1476</v>
      </c>
      <c r="L1271" s="13" t="s">
        <v>1456</v>
      </c>
      <c r="M1271" s="13">
        <v>6</v>
      </c>
      <c r="N1271" s="14"/>
    </row>
    <row r="1272" ht="18.95" customHeight="1" spans="8:14">
      <c r="H1272" s="15" t="s">
        <v>3946</v>
      </c>
      <c r="I1272" s="33" t="s">
        <v>4968</v>
      </c>
      <c r="J1272" s="416" t="s">
        <v>4968</v>
      </c>
      <c r="K1272" s="33" t="s">
        <v>1482</v>
      </c>
      <c r="L1272" s="13" t="s">
        <v>1456</v>
      </c>
      <c r="M1272" s="13">
        <v>0</v>
      </c>
      <c r="N1272" s="14"/>
    </row>
    <row r="1273" ht="18.95" customHeight="1" spans="8:14">
      <c r="H1273" s="15" t="s">
        <v>4969</v>
      </c>
      <c r="I1273" s="33" t="s">
        <v>4970</v>
      </c>
      <c r="J1273" s="416" t="s">
        <v>4970</v>
      </c>
      <c r="K1273" s="33" t="s">
        <v>4971</v>
      </c>
      <c r="L1273" s="13" t="s">
        <v>1456</v>
      </c>
      <c r="M1273" s="13"/>
      <c r="N1273" s="14"/>
    </row>
    <row r="1274" ht="18.95" customHeight="1" spans="8:14">
      <c r="H1274" s="15" t="s">
        <v>4972</v>
      </c>
      <c r="I1274" s="33" t="s">
        <v>4973</v>
      </c>
      <c r="J1274" s="416" t="s">
        <v>4973</v>
      </c>
      <c r="K1274" s="33" t="s">
        <v>4974</v>
      </c>
      <c r="L1274" s="13" t="s">
        <v>1456</v>
      </c>
      <c r="M1274" s="13"/>
      <c r="N1274" s="14"/>
    </row>
    <row r="1275" ht="18.95" customHeight="1" spans="8:14">
      <c r="H1275" s="15" t="s">
        <v>4975</v>
      </c>
      <c r="I1275" s="33" t="s">
        <v>4976</v>
      </c>
      <c r="J1275" s="416" t="s">
        <v>4976</v>
      </c>
      <c r="K1275" s="33" t="s">
        <v>4977</v>
      </c>
      <c r="L1275" s="13" t="s">
        <v>1456</v>
      </c>
      <c r="M1275" s="13">
        <v>0</v>
      </c>
      <c r="N1275" s="14"/>
    </row>
    <row r="1276" ht="18.95" customHeight="1" spans="8:14">
      <c r="H1276" s="15" t="s">
        <v>4978</v>
      </c>
      <c r="I1276" s="33" t="s">
        <v>4979</v>
      </c>
      <c r="J1276" s="416" t="s">
        <v>4979</v>
      </c>
      <c r="K1276" s="33" t="s">
        <v>4980</v>
      </c>
      <c r="L1276" s="13" t="s">
        <v>1456</v>
      </c>
      <c r="M1276" s="13">
        <v>0</v>
      </c>
      <c r="N1276" s="14"/>
    </row>
    <row r="1277" ht="18.95" customHeight="1" spans="8:14">
      <c r="H1277" s="15" t="s">
        <v>4981</v>
      </c>
      <c r="I1277" s="33" t="s">
        <v>4982</v>
      </c>
      <c r="J1277" s="416" t="s">
        <v>4982</v>
      </c>
      <c r="K1277" s="33" t="s">
        <v>4983</v>
      </c>
      <c r="L1277" s="13" t="s">
        <v>1456</v>
      </c>
      <c r="M1277" s="13"/>
      <c r="N1277" s="14"/>
    </row>
    <row r="1278" ht="18.95" customHeight="1" spans="8:14">
      <c r="H1278" s="15" t="s">
        <v>4984</v>
      </c>
      <c r="I1278" s="33" t="s">
        <v>4985</v>
      </c>
      <c r="J1278" s="416" t="s">
        <v>4985</v>
      </c>
      <c r="K1278" s="33" t="s">
        <v>4986</v>
      </c>
      <c r="L1278" s="13" t="s">
        <v>1456</v>
      </c>
      <c r="M1278" s="13"/>
      <c r="N1278" s="14"/>
    </row>
    <row r="1279" ht="18.95" customHeight="1" spans="8:14">
      <c r="H1279" s="15" t="s">
        <v>4987</v>
      </c>
      <c r="I1279" s="33" t="s">
        <v>4988</v>
      </c>
      <c r="J1279" s="416" t="s">
        <v>4988</v>
      </c>
      <c r="K1279" s="33" t="s">
        <v>4989</v>
      </c>
      <c r="L1279" s="13" t="s">
        <v>1456</v>
      </c>
      <c r="M1279" s="13"/>
      <c r="N1279" s="14"/>
    </row>
    <row r="1280" ht="18.95" customHeight="1" spans="8:14">
      <c r="H1280" s="15" t="s">
        <v>4990</v>
      </c>
      <c r="I1280" s="416" t="s">
        <v>4991</v>
      </c>
      <c r="J1280" s="416" t="s">
        <v>4991</v>
      </c>
      <c r="K1280" s="33" t="s">
        <v>4992</v>
      </c>
      <c r="L1280" s="13" t="s">
        <v>1456</v>
      </c>
      <c r="M1280" s="13">
        <v>0</v>
      </c>
      <c r="N1280" s="14"/>
    </row>
    <row r="1281" ht="18.95" customHeight="1" spans="8:14">
      <c r="H1281" s="15" t="s">
        <v>4993</v>
      </c>
      <c r="I1281" s="416" t="s">
        <v>4994</v>
      </c>
      <c r="J1281" s="416" t="s">
        <v>4994</v>
      </c>
      <c r="K1281" s="33" t="s">
        <v>4995</v>
      </c>
      <c r="L1281" s="13" t="s">
        <v>1456</v>
      </c>
      <c r="M1281" s="13">
        <v>0</v>
      </c>
      <c r="N1281" s="14"/>
    </row>
    <row r="1282" ht="18.95" customHeight="1" spans="8:14">
      <c r="H1282" s="15" t="s">
        <v>4996</v>
      </c>
      <c r="I1282" s="416" t="s">
        <v>4997</v>
      </c>
      <c r="J1282" s="416" t="s">
        <v>4997</v>
      </c>
      <c r="K1282" s="33" t="s">
        <v>4998</v>
      </c>
      <c r="L1282" s="13" t="s">
        <v>1456</v>
      </c>
      <c r="M1282" s="13">
        <v>119</v>
      </c>
      <c r="N1282" s="14"/>
    </row>
    <row r="1283" ht="18.95" customHeight="1" spans="8:14">
      <c r="H1283" s="15" t="s">
        <v>3942</v>
      </c>
      <c r="I1283" s="416" t="s">
        <v>4999</v>
      </c>
      <c r="J1283" s="416" t="s">
        <v>4999</v>
      </c>
      <c r="K1283" s="33" t="s">
        <v>1470</v>
      </c>
      <c r="L1283" s="13" t="s">
        <v>1456</v>
      </c>
      <c r="M1283" s="13">
        <v>0</v>
      </c>
      <c r="N1283" s="14"/>
    </row>
    <row r="1284" ht="18.95" customHeight="1" spans="8:14">
      <c r="H1284" s="15" t="s">
        <v>3944</v>
      </c>
      <c r="I1284" s="416" t="s">
        <v>5000</v>
      </c>
      <c r="J1284" s="416" t="s">
        <v>5000</v>
      </c>
      <c r="K1284" s="33" t="s">
        <v>1476</v>
      </c>
      <c r="L1284" s="13" t="s">
        <v>1456</v>
      </c>
      <c r="M1284" s="13">
        <v>0</v>
      </c>
      <c r="N1284" s="14"/>
    </row>
    <row r="1285" ht="18.95" customHeight="1" spans="8:14">
      <c r="H1285" s="15" t="s">
        <v>3946</v>
      </c>
      <c r="I1285" s="416" t="s">
        <v>5001</v>
      </c>
      <c r="J1285" s="416" t="s">
        <v>5001</v>
      </c>
      <c r="K1285" s="33" t="s">
        <v>1482</v>
      </c>
      <c r="L1285" s="13" t="s">
        <v>1456</v>
      </c>
      <c r="M1285" s="13">
        <v>0</v>
      </c>
      <c r="N1285" s="14"/>
    </row>
    <row r="1286" ht="18.95" customHeight="1" spans="8:14">
      <c r="H1286" s="15" t="s">
        <v>5002</v>
      </c>
      <c r="I1286" s="416" t="s">
        <v>5003</v>
      </c>
      <c r="J1286" s="416" t="s">
        <v>5003</v>
      </c>
      <c r="K1286" s="33" t="s">
        <v>5004</v>
      </c>
      <c r="L1286" s="13" t="s">
        <v>1456</v>
      </c>
      <c r="M1286" s="13">
        <v>0</v>
      </c>
      <c r="N1286" s="14"/>
    </row>
    <row r="1287" ht="18.95" customHeight="1" spans="8:14">
      <c r="H1287" s="15" t="s">
        <v>5005</v>
      </c>
      <c r="I1287" s="416" t="s">
        <v>5006</v>
      </c>
      <c r="J1287" s="416" t="s">
        <v>5006</v>
      </c>
      <c r="K1287" s="33" t="s">
        <v>5007</v>
      </c>
      <c r="L1287" s="13" t="s">
        <v>1456</v>
      </c>
      <c r="M1287" s="13">
        <v>0</v>
      </c>
      <c r="N1287" s="14"/>
    </row>
    <row r="1288" ht="18.95" customHeight="1" spans="8:14">
      <c r="H1288" s="15" t="s">
        <v>5008</v>
      </c>
      <c r="I1288" s="416" t="s">
        <v>5009</v>
      </c>
      <c r="J1288" s="416" t="s">
        <v>5009</v>
      </c>
      <c r="K1288" s="33" t="s">
        <v>5010</v>
      </c>
      <c r="L1288" s="13" t="s">
        <v>1456</v>
      </c>
      <c r="M1288" s="13">
        <v>0</v>
      </c>
      <c r="N1288" s="14"/>
    </row>
    <row r="1289" ht="18.95" customHeight="1" spans="8:14">
      <c r="H1289" s="15" t="s">
        <v>5011</v>
      </c>
      <c r="I1289" s="416" t="s">
        <v>5012</v>
      </c>
      <c r="J1289" s="416" t="s">
        <v>5012</v>
      </c>
      <c r="K1289" s="33" t="s">
        <v>5013</v>
      </c>
      <c r="L1289" s="13" t="s">
        <v>1456</v>
      </c>
      <c r="M1289" s="13">
        <v>0</v>
      </c>
      <c r="N1289" s="56"/>
    </row>
    <row r="1290" ht="18.95" customHeight="1" spans="8:14">
      <c r="H1290" s="15" t="s">
        <v>5014</v>
      </c>
      <c r="I1290" s="33" t="s">
        <v>5015</v>
      </c>
      <c r="J1290" s="416" t="s">
        <v>5015</v>
      </c>
      <c r="K1290" s="33" t="s">
        <v>5016</v>
      </c>
      <c r="L1290" s="13" t="s">
        <v>1456</v>
      </c>
      <c r="M1290" s="13">
        <v>0</v>
      </c>
      <c r="N1290" s="16"/>
    </row>
    <row r="1291" ht="18.95" customHeight="1" spans="8:14">
      <c r="H1291" s="15" t="s">
        <v>5017</v>
      </c>
      <c r="I1291" s="33" t="s">
        <v>5018</v>
      </c>
      <c r="J1291" s="416" t="s">
        <v>5018</v>
      </c>
      <c r="K1291" s="33" t="s">
        <v>5019</v>
      </c>
      <c r="L1291" s="13" t="s">
        <v>1456</v>
      </c>
      <c r="M1291" s="13">
        <v>119</v>
      </c>
      <c r="N1291" s="16"/>
    </row>
    <row r="1292" ht="18.95" customHeight="1" spans="8:14">
      <c r="H1292" s="15" t="s">
        <v>5020</v>
      </c>
      <c r="I1292" s="33" t="s">
        <v>5021</v>
      </c>
      <c r="J1292" s="416" t="s">
        <v>5021</v>
      </c>
      <c r="K1292" s="33" t="s">
        <v>5022</v>
      </c>
      <c r="L1292" s="13" t="s">
        <v>1456</v>
      </c>
      <c r="M1292" s="13">
        <v>0</v>
      </c>
      <c r="N1292" s="16"/>
    </row>
    <row r="1293" ht="18.95" customHeight="1" spans="8:14">
      <c r="H1293" s="15" t="s">
        <v>5023</v>
      </c>
      <c r="I1293" s="33" t="s">
        <v>5024</v>
      </c>
      <c r="J1293" s="416" t="s">
        <v>5024</v>
      </c>
      <c r="K1293" s="33" t="s">
        <v>5025</v>
      </c>
      <c r="L1293" s="13" t="s">
        <v>1456</v>
      </c>
      <c r="M1293" s="13">
        <v>0</v>
      </c>
      <c r="N1293" s="16"/>
    </row>
    <row r="1294" ht="18.95" customHeight="1" spans="8:14">
      <c r="H1294" s="15" t="s">
        <v>5026</v>
      </c>
      <c r="I1294" s="33" t="s">
        <v>5027</v>
      </c>
      <c r="J1294" s="416" t="s">
        <v>5027</v>
      </c>
      <c r="K1294" s="33" t="s">
        <v>5028</v>
      </c>
      <c r="L1294" s="13" t="s">
        <v>1456</v>
      </c>
      <c r="M1294" s="13">
        <v>0</v>
      </c>
      <c r="N1294" s="16"/>
    </row>
    <row r="1295" ht="18.95" customHeight="1" spans="8:14">
      <c r="H1295" s="15" t="s">
        <v>5029</v>
      </c>
      <c r="I1295" s="33" t="s">
        <v>5030</v>
      </c>
      <c r="J1295" s="416" t="s">
        <v>5030</v>
      </c>
      <c r="K1295" s="33" t="s">
        <v>5031</v>
      </c>
      <c r="L1295" s="13" t="s">
        <v>1456</v>
      </c>
      <c r="M1295" s="13">
        <v>0</v>
      </c>
      <c r="N1295" s="16"/>
    </row>
    <row r="1296" ht="18.95" customHeight="1" spans="8:14">
      <c r="H1296" s="15" t="s">
        <v>5032</v>
      </c>
      <c r="I1296" s="33" t="s">
        <v>5033</v>
      </c>
      <c r="J1296" s="416" t="s">
        <v>5033</v>
      </c>
      <c r="K1296" s="33" t="s">
        <v>5034</v>
      </c>
      <c r="L1296" s="13" t="s">
        <v>1456</v>
      </c>
      <c r="M1296" s="13">
        <v>0</v>
      </c>
      <c r="N1296" s="16"/>
    </row>
    <row r="1297" ht="18.95" customHeight="1" spans="8:14">
      <c r="H1297" s="15" t="s">
        <v>5035</v>
      </c>
      <c r="I1297" s="33" t="s">
        <v>5036</v>
      </c>
      <c r="J1297" s="416" t="s">
        <v>5036</v>
      </c>
      <c r="K1297" s="33" t="s">
        <v>5037</v>
      </c>
      <c r="L1297" s="13" t="s">
        <v>1456</v>
      </c>
      <c r="M1297" s="13">
        <v>0</v>
      </c>
      <c r="N1297" s="16"/>
    </row>
    <row r="1298" ht="18.95" customHeight="1" spans="8:14">
      <c r="H1298" s="15" t="s">
        <v>5038</v>
      </c>
      <c r="I1298" s="33" t="s">
        <v>5039</v>
      </c>
      <c r="J1298" s="416" t="s">
        <v>5039</v>
      </c>
      <c r="K1298" s="33" t="s">
        <v>5040</v>
      </c>
      <c r="L1298" s="13" t="s">
        <v>1456</v>
      </c>
      <c r="M1298" s="13">
        <v>0</v>
      </c>
      <c r="N1298" s="16"/>
    </row>
    <row r="1299" ht="18.95" customHeight="1" spans="8:14">
      <c r="H1299" s="15" t="s">
        <v>5041</v>
      </c>
      <c r="I1299" s="33" t="s">
        <v>978</v>
      </c>
      <c r="J1299" s="416" t="s">
        <v>978</v>
      </c>
      <c r="K1299" s="33" t="s">
        <v>5042</v>
      </c>
      <c r="L1299" s="13" t="s">
        <v>1456</v>
      </c>
      <c r="M1299" s="13">
        <v>10764</v>
      </c>
      <c r="N1299" s="16"/>
    </row>
    <row r="1300" ht="18.95" customHeight="1" spans="8:14">
      <c r="H1300" s="15" t="s">
        <v>5043</v>
      </c>
      <c r="I1300" s="33" t="s">
        <v>5044</v>
      </c>
      <c r="J1300" s="416" t="s">
        <v>5044</v>
      </c>
      <c r="K1300" s="33" t="s">
        <v>5045</v>
      </c>
      <c r="L1300" s="13" t="s">
        <v>1456</v>
      </c>
      <c r="M1300" s="13">
        <v>7981</v>
      </c>
      <c r="N1300" s="16"/>
    </row>
    <row r="1301" ht="18.95" customHeight="1" spans="8:14">
      <c r="H1301" s="15" t="s">
        <v>5046</v>
      </c>
      <c r="I1301" s="33" t="s">
        <v>5047</v>
      </c>
      <c r="J1301" s="416" t="s">
        <v>5047</v>
      </c>
      <c r="K1301" s="33" t="s">
        <v>5048</v>
      </c>
      <c r="L1301" s="13" t="s">
        <v>1456</v>
      </c>
      <c r="M1301" s="13">
        <v>250</v>
      </c>
      <c r="N1301" s="16"/>
    </row>
    <row r="1302" ht="18.95" customHeight="1" spans="8:14">
      <c r="H1302" s="15" t="s">
        <v>5049</v>
      </c>
      <c r="I1302" s="33" t="s">
        <v>5050</v>
      </c>
      <c r="J1302" s="416" t="s">
        <v>5050</v>
      </c>
      <c r="K1302" s="33" t="s">
        <v>5051</v>
      </c>
      <c r="L1302" s="13" t="s">
        <v>1456</v>
      </c>
      <c r="M1302" s="13">
        <v>0</v>
      </c>
      <c r="N1302" s="16"/>
    </row>
    <row r="1303" ht="18.95" customHeight="1" spans="8:14">
      <c r="H1303" s="15" t="s">
        <v>5052</v>
      </c>
      <c r="I1303" s="33" t="s">
        <v>5053</v>
      </c>
      <c r="J1303" s="416" t="s">
        <v>5053</v>
      </c>
      <c r="K1303" s="33" t="s">
        <v>5054</v>
      </c>
      <c r="L1303" s="13" t="s">
        <v>1456</v>
      </c>
      <c r="M1303" s="13">
        <v>332</v>
      </c>
      <c r="N1303" s="16"/>
    </row>
    <row r="1304" ht="18.95" customHeight="1" spans="8:14">
      <c r="H1304" s="15" t="s">
        <v>5055</v>
      </c>
      <c r="I1304" s="33" t="s">
        <v>5056</v>
      </c>
      <c r="J1304" s="416" t="s">
        <v>5056</v>
      </c>
      <c r="K1304" s="33" t="s">
        <v>5057</v>
      </c>
      <c r="L1304" s="13" t="s">
        <v>1456</v>
      </c>
      <c r="M1304" s="13">
        <v>0</v>
      </c>
      <c r="N1304" s="16"/>
    </row>
    <row r="1305" ht="18.95" customHeight="1" spans="8:14">
      <c r="H1305" s="15" t="s">
        <v>5058</v>
      </c>
      <c r="I1305" s="33" t="s">
        <v>5059</v>
      </c>
      <c r="J1305" s="416" t="s">
        <v>5059</v>
      </c>
      <c r="K1305" s="33" t="s">
        <v>5060</v>
      </c>
      <c r="L1305" s="13" t="s">
        <v>1456</v>
      </c>
      <c r="M1305" s="13">
        <v>1764</v>
      </c>
      <c r="N1305" s="16"/>
    </row>
    <row r="1306" ht="18.95" customHeight="1" spans="8:14">
      <c r="H1306" s="15" t="s">
        <v>5061</v>
      </c>
      <c r="I1306" s="33" t="s">
        <v>5062</v>
      </c>
      <c r="J1306" s="416" t="s">
        <v>5062</v>
      </c>
      <c r="K1306" s="33" t="s">
        <v>5063</v>
      </c>
      <c r="L1306" s="13" t="s">
        <v>1456</v>
      </c>
      <c r="M1306" s="13">
        <v>2197</v>
      </c>
      <c r="N1306" s="16"/>
    </row>
    <row r="1307" ht="18.95" customHeight="1" spans="8:14">
      <c r="H1307" s="15" t="s">
        <v>5064</v>
      </c>
      <c r="I1307" s="33" t="s">
        <v>5065</v>
      </c>
      <c r="J1307" s="416" t="s">
        <v>5065</v>
      </c>
      <c r="K1307" s="33" t="s">
        <v>5066</v>
      </c>
      <c r="L1307" s="13" t="s">
        <v>1456</v>
      </c>
      <c r="M1307" s="13">
        <v>0</v>
      </c>
      <c r="N1307" s="16"/>
    </row>
    <row r="1308" ht="18.95" customHeight="1" spans="8:14">
      <c r="H1308" s="15" t="s">
        <v>5067</v>
      </c>
      <c r="I1308" s="33" t="s">
        <v>5068</v>
      </c>
      <c r="J1308" s="416" t="s">
        <v>5068</v>
      </c>
      <c r="K1308" s="33" t="s">
        <v>5069</v>
      </c>
      <c r="L1308" s="13" t="s">
        <v>1456</v>
      </c>
      <c r="M1308" s="13">
        <v>3438</v>
      </c>
      <c r="N1308" s="16"/>
    </row>
    <row r="1309" ht="18.95" customHeight="1" spans="8:14">
      <c r="H1309" s="15" t="s">
        <v>5070</v>
      </c>
      <c r="I1309" s="33" t="s">
        <v>5071</v>
      </c>
      <c r="J1309" s="416" t="s">
        <v>5071</v>
      </c>
      <c r="K1309" s="33" t="s">
        <v>5072</v>
      </c>
      <c r="L1309" s="13" t="s">
        <v>1456</v>
      </c>
      <c r="M1309" s="13">
        <v>2783</v>
      </c>
      <c r="N1309" s="16"/>
    </row>
    <row r="1310" ht="18.95" customHeight="1" spans="8:14">
      <c r="H1310" s="15" t="s">
        <v>5073</v>
      </c>
      <c r="I1310" s="33" t="s">
        <v>5074</v>
      </c>
      <c r="J1310" s="416" t="s">
        <v>5074</v>
      </c>
      <c r="K1310" s="33" t="s">
        <v>5075</v>
      </c>
      <c r="L1310" s="13" t="s">
        <v>1456</v>
      </c>
      <c r="M1310" s="13">
        <v>2781</v>
      </c>
      <c r="N1310" s="16"/>
    </row>
    <row r="1311" ht="18.95" customHeight="1" spans="8:14">
      <c r="H1311" s="15" t="s">
        <v>5076</v>
      </c>
      <c r="I1311" s="33" t="s">
        <v>5077</v>
      </c>
      <c r="J1311" s="416" t="s">
        <v>5077</v>
      </c>
      <c r="K1311" s="33" t="s">
        <v>5078</v>
      </c>
      <c r="L1311" s="13" t="s">
        <v>1456</v>
      </c>
      <c r="M1311" s="13">
        <v>0</v>
      </c>
      <c r="N1311" s="16"/>
    </row>
    <row r="1312" ht="18.95" customHeight="1" spans="8:14">
      <c r="H1312" s="15" t="s">
        <v>5079</v>
      </c>
      <c r="I1312" s="33" t="s">
        <v>5080</v>
      </c>
      <c r="J1312" s="416" t="s">
        <v>5080</v>
      </c>
      <c r="K1312" s="33" t="s">
        <v>5081</v>
      </c>
      <c r="L1312" s="13" t="s">
        <v>1456</v>
      </c>
      <c r="M1312" s="13">
        <v>2</v>
      </c>
      <c r="N1312" s="16"/>
    </row>
    <row r="1313" ht="18.95" customHeight="1" spans="8:14">
      <c r="H1313" s="15" t="s">
        <v>5082</v>
      </c>
      <c r="I1313" s="33" t="s">
        <v>5083</v>
      </c>
      <c r="J1313" s="416" t="s">
        <v>5083</v>
      </c>
      <c r="K1313" s="33" t="s">
        <v>5084</v>
      </c>
      <c r="L1313" s="13" t="s">
        <v>1456</v>
      </c>
      <c r="M1313" s="13">
        <v>0</v>
      </c>
      <c r="N1313" s="16"/>
    </row>
    <row r="1314" ht="18.95" customHeight="1" spans="8:14">
      <c r="H1314" s="15" t="s">
        <v>5085</v>
      </c>
      <c r="I1314" s="33" t="s">
        <v>5086</v>
      </c>
      <c r="J1314" s="416" t="s">
        <v>5086</v>
      </c>
      <c r="K1314" s="33" t="s">
        <v>5087</v>
      </c>
      <c r="L1314" s="13" t="s">
        <v>1456</v>
      </c>
      <c r="M1314" s="13">
        <v>0</v>
      </c>
      <c r="N1314" s="16"/>
    </row>
    <row r="1315" ht="18.95" customHeight="1" spans="8:14">
      <c r="H1315" s="15" t="s">
        <v>5088</v>
      </c>
      <c r="I1315" s="33" t="s">
        <v>5089</v>
      </c>
      <c r="J1315" s="416" t="s">
        <v>5089</v>
      </c>
      <c r="K1315" s="33" t="s">
        <v>5090</v>
      </c>
      <c r="L1315" s="13" t="s">
        <v>1456</v>
      </c>
      <c r="M1315" s="13">
        <v>0</v>
      </c>
      <c r="N1315" s="16"/>
    </row>
    <row r="1316" ht="18.95" customHeight="1" spans="8:14">
      <c r="H1316" s="15" t="s">
        <v>5091</v>
      </c>
      <c r="I1316" s="33" t="s">
        <v>980</v>
      </c>
      <c r="J1316" s="416" t="s">
        <v>980</v>
      </c>
      <c r="K1316" s="33" t="s">
        <v>1821</v>
      </c>
      <c r="L1316" s="13" t="s">
        <v>1456</v>
      </c>
      <c r="M1316" s="13">
        <v>354</v>
      </c>
      <c r="N1316" s="16"/>
    </row>
    <row r="1317" ht="18.95" customHeight="1" spans="8:14">
      <c r="H1317" s="15" t="s">
        <v>5092</v>
      </c>
      <c r="I1317" s="33" t="s">
        <v>5093</v>
      </c>
      <c r="J1317" s="416" t="s">
        <v>5093</v>
      </c>
      <c r="K1317" s="33" t="s">
        <v>5094</v>
      </c>
      <c r="L1317" s="13" t="s">
        <v>1456</v>
      </c>
      <c r="M1317" s="13">
        <v>281</v>
      </c>
      <c r="N1317" s="16"/>
    </row>
    <row r="1318" ht="18.95" customHeight="1" spans="8:14">
      <c r="H1318" s="15" t="s">
        <v>3942</v>
      </c>
      <c r="I1318" s="33" t="s">
        <v>5095</v>
      </c>
      <c r="J1318" s="416" t="s">
        <v>5095</v>
      </c>
      <c r="K1318" s="33" t="s">
        <v>1470</v>
      </c>
      <c r="L1318" s="13" t="s">
        <v>1456</v>
      </c>
      <c r="M1318" s="13">
        <v>51</v>
      </c>
      <c r="N1318" s="16"/>
    </row>
    <row r="1319" ht="18.95" customHeight="1" spans="8:14">
      <c r="H1319" s="15" t="s">
        <v>3944</v>
      </c>
      <c r="I1319" s="33" t="s">
        <v>5096</v>
      </c>
      <c r="J1319" s="416" t="s">
        <v>5096</v>
      </c>
      <c r="K1319" s="33" t="s">
        <v>1476</v>
      </c>
      <c r="L1319" s="13" t="s">
        <v>1456</v>
      </c>
      <c r="M1319" s="13">
        <v>11</v>
      </c>
      <c r="N1319" s="16"/>
    </row>
    <row r="1320" ht="18.95" customHeight="1" spans="8:14">
      <c r="H1320" s="15" t="s">
        <v>3946</v>
      </c>
      <c r="I1320" s="33" t="s">
        <v>5097</v>
      </c>
      <c r="J1320" s="416" t="s">
        <v>5097</v>
      </c>
      <c r="K1320" s="33" t="s">
        <v>1482</v>
      </c>
      <c r="L1320" s="13" t="s">
        <v>1456</v>
      </c>
      <c r="M1320" s="13">
        <v>0</v>
      </c>
      <c r="N1320" s="16"/>
    </row>
    <row r="1321" ht="18.95" customHeight="1" spans="8:14">
      <c r="H1321" s="15" t="s">
        <v>5098</v>
      </c>
      <c r="I1321" s="33" t="s">
        <v>5099</v>
      </c>
      <c r="J1321" s="416" t="s">
        <v>5099</v>
      </c>
      <c r="K1321" s="33" t="s">
        <v>5100</v>
      </c>
      <c r="L1321" s="13" t="s">
        <v>1456</v>
      </c>
      <c r="M1321" s="13">
        <v>0</v>
      </c>
      <c r="N1321" s="16"/>
    </row>
    <row r="1322" ht="18.95" customHeight="1" spans="8:14">
      <c r="H1322" s="15" t="s">
        <v>5101</v>
      </c>
      <c r="I1322" s="33" t="s">
        <v>5102</v>
      </c>
      <c r="J1322" s="416" t="s">
        <v>5102</v>
      </c>
      <c r="K1322" s="33" t="s">
        <v>5103</v>
      </c>
      <c r="L1322" s="13" t="s">
        <v>1456</v>
      </c>
      <c r="M1322" s="13">
        <v>0</v>
      </c>
      <c r="N1322" s="16"/>
    </row>
    <row r="1323" ht="18.95" customHeight="1" spans="8:14">
      <c r="H1323" s="15" t="s">
        <v>5104</v>
      </c>
      <c r="I1323" s="33" t="s">
        <v>5105</v>
      </c>
      <c r="J1323" s="416" t="s">
        <v>5105</v>
      </c>
      <c r="K1323" s="33" t="s">
        <v>5106</v>
      </c>
      <c r="L1323" s="13" t="s">
        <v>1456</v>
      </c>
      <c r="M1323" s="13">
        <v>29</v>
      </c>
      <c r="N1323" s="16"/>
    </row>
    <row r="1324" ht="18.95" customHeight="1" spans="8:14">
      <c r="H1324" s="15" t="s">
        <v>5107</v>
      </c>
      <c r="I1324" s="33" t="s">
        <v>5108</v>
      </c>
      <c r="J1324" s="416" t="s">
        <v>5108</v>
      </c>
      <c r="K1324" s="33" t="s">
        <v>5109</v>
      </c>
      <c r="L1324" s="13" t="s">
        <v>1456</v>
      </c>
      <c r="M1324" s="13">
        <v>0</v>
      </c>
      <c r="N1324" s="16"/>
    </row>
    <row r="1325" ht="18.95" customHeight="1" spans="8:14">
      <c r="H1325" s="15" t="s">
        <v>5110</v>
      </c>
      <c r="I1325" s="33" t="s">
        <v>5111</v>
      </c>
      <c r="J1325" s="416" t="s">
        <v>5111</v>
      </c>
      <c r="K1325" s="33" t="s">
        <v>5112</v>
      </c>
      <c r="L1325" s="13" t="s">
        <v>1456</v>
      </c>
      <c r="M1325" s="13">
        <v>0</v>
      </c>
      <c r="N1325" s="16"/>
    </row>
    <row r="1326" ht="18.95" customHeight="1" spans="8:14">
      <c r="H1326" s="15" t="s">
        <v>5113</v>
      </c>
      <c r="I1326" s="33" t="s">
        <v>5114</v>
      </c>
      <c r="J1326" s="416" t="s">
        <v>5114</v>
      </c>
      <c r="K1326" s="33" t="s">
        <v>5115</v>
      </c>
      <c r="L1326" s="13" t="s">
        <v>1456</v>
      </c>
      <c r="M1326" s="13">
        <v>0</v>
      </c>
      <c r="N1326" s="16"/>
    </row>
    <row r="1327" ht="18.95" customHeight="1" spans="8:14">
      <c r="H1327" s="15" t="s">
        <v>5116</v>
      </c>
      <c r="I1327" s="33" t="s">
        <v>5117</v>
      </c>
      <c r="J1327" s="416" t="s">
        <v>5117</v>
      </c>
      <c r="K1327" s="33" t="s">
        <v>5118</v>
      </c>
      <c r="L1327" s="13" t="s">
        <v>1456</v>
      </c>
      <c r="M1327" s="13">
        <v>0</v>
      </c>
      <c r="N1327" s="16"/>
    </row>
    <row r="1328" ht="18.95" customHeight="1" spans="8:14">
      <c r="H1328" s="15" t="s">
        <v>5119</v>
      </c>
      <c r="I1328" s="33" t="s">
        <v>5120</v>
      </c>
      <c r="J1328" s="416" t="s">
        <v>5120</v>
      </c>
      <c r="K1328" s="33" t="s">
        <v>5121</v>
      </c>
      <c r="L1328" s="13" t="s">
        <v>1456</v>
      </c>
      <c r="M1328" s="13">
        <v>190</v>
      </c>
      <c r="N1328" s="16"/>
    </row>
    <row r="1329" ht="18.95" customHeight="1" spans="8:14">
      <c r="H1329" s="15" t="s">
        <v>5122</v>
      </c>
      <c r="I1329" s="33" t="s">
        <v>5123</v>
      </c>
      <c r="J1329" s="416" t="s">
        <v>5123</v>
      </c>
      <c r="K1329" s="33" t="s">
        <v>5124</v>
      </c>
      <c r="L1329" s="13" t="s">
        <v>1456</v>
      </c>
      <c r="M1329" s="13">
        <v>0</v>
      </c>
      <c r="N1329" s="16"/>
    </row>
    <row r="1330" ht="18.95" customHeight="1" spans="8:14">
      <c r="H1330" s="15" t="s">
        <v>4000</v>
      </c>
      <c r="I1330" s="33" t="s">
        <v>5125</v>
      </c>
      <c r="J1330" s="416" t="s">
        <v>5125</v>
      </c>
      <c r="K1330" s="33" t="s">
        <v>1524</v>
      </c>
      <c r="L1330" s="13" t="s">
        <v>1456</v>
      </c>
      <c r="M1330" s="13">
        <v>0</v>
      </c>
      <c r="N1330" s="16"/>
    </row>
    <row r="1331" ht="18.95" customHeight="1" spans="8:14">
      <c r="H1331" s="15" t="s">
        <v>5126</v>
      </c>
      <c r="I1331" s="33" t="s">
        <v>5127</v>
      </c>
      <c r="J1331" s="416" t="s">
        <v>5127</v>
      </c>
      <c r="K1331" s="33" t="s">
        <v>5128</v>
      </c>
      <c r="L1331" s="13" t="s">
        <v>1456</v>
      </c>
      <c r="M1331" s="13">
        <v>0</v>
      </c>
      <c r="N1331" s="16"/>
    </row>
    <row r="1332" ht="18.95" customHeight="1" spans="8:14">
      <c r="H1332" s="15" t="s">
        <v>5129</v>
      </c>
      <c r="I1332" s="33" t="s">
        <v>5130</v>
      </c>
      <c r="J1332" s="416" t="s">
        <v>5130</v>
      </c>
      <c r="K1332" s="33" t="s">
        <v>5131</v>
      </c>
      <c r="L1332" s="13" t="s">
        <v>1456</v>
      </c>
      <c r="M1332" s="13">
        <v>0</v>
      </c>
      <c r="N1332" s="16"/>
    </row>
    <row r="1333" ht="18.95" customHeight="1" spans="8:14">
      <c r="H1333" s="15" t="s">
        <v>3942</v>
      </c>
      <c r="I1333" s="33" t="s">
        <v>5132</v>
      </c>
      <c r="J1333" s="416" t="s">
        <v>5132</v>
      </c>
      <c r="K1333" s="33" t="s">
        <v>1470</v>
      </c>
      <c r="L1333" s="13" t="s">
        <v>1456</v>
      </c>
      <c r="M1333" s="13">
        <v>0</v>
      </c>
      <c r="N1333" s="16"/>
    </row>
    <row r="1334" ht="18.95" customHeight="1" spans="8:14">
      <c r="H1334" s="15" t="s">
        <v>3944</v>
      </c>
      <c r="I1334" s="33" t="s">
        <v>5133</v>
      </c>
      <c r="J1334" s="416" t="s">
        <v>5133</v>
      </c>
      <c r="K1334" s="33" t="s">
        <v>1476</v>
      </c>
      <c r="L1334" s="13" t="s">
        <v>1456</v>
      </c>
      <c r="M1334" s="13">
        <v>0</v>
      </c>
      <c r="N1334" s="16"/>
    </row>
    <row r="1335" ht="18.95" customHeight="1" spans="8:14">
      <c r="H1335" s="15" t="s">
        <v>3946</v>
      </c>
      <c r="I1335" s="33" t="s">
        <v>5134</v>
      </c>
      <c r="J1335" s="416" t="s">
        <v>5134</v>
      </c>
      <c r="K1335" s="33" t="s">
        <v>1482</v>
      </c>
      <c r="L1335" s="13" t="s">
        <v>1456</v>
      </c>
      <c r="M1335" s="13">
        <v>0</v>
      </c>
      <c r="N1335" s="16"/>
    </row>
    <row r="1336" ht="18.95" customHeight="1" spans="8:14">
      <c r="H1336" s="15" t="s">
        <v>5135</v>
      </c>
      <c r="I1336" s="33" t="s">
        <v>5136</v>
      </c>
      <c r="J1336" s="416" t="s">
        <v>5136</v>
      </c>
      <c r="K1336" s="33" t="s">
        <v>5137</v>
      </c>
      <c r="L1336" s="13" t="s">
        <v>1456</v>
      </c>
      <c r="M1336" s="13">
        <v>0</v>
      </c>
      <c r="N1336" s="16"/>
    </row>
    <row r="1337" ht="18.95" customHeight="1" spans="8:14">
      <c r="H1337" s="15" t="s">
        <v>5138</v>
      </c>
      <c r="I1337" s="33" t="s">
        <v>5139</v>
      </c>
      <c r="J1337" s="416" t="s">
        <v>5139</v>
      </c>
      <c r="K1337" s="33" t="s">
        <v>5140</v>
      </c>
      <c r="L1337" s="13" t="s">
        <v>1456</v>
      </c>
      <c r="M1337" s="13">
        <v>0</v>
      </c>
      <c r="N1337" s="16"/>
    </row>
    <row r="1338" ht="18.95" customHeight="1" spans="8:14">
      <c r="H1338" s="15" t="s">
        <v>5141</v>
      </c>
      <c r="I1338" s="33" t="s">
        <v>5142</v>
      </c>
      <c r="J1338" s="416" t="s">
        <v>5142</v>
      </c>
      <c r="K1338" s="33" t="s">
        <v>5143</v>
      </c>
      <c r="L1338" s="13" t="s">
        <v>1456</v>
      </c>
      <c r="M1338" s="13">
        <v>0</v>
      </c>
      <c r="N1338" s="16"/>
    </row>
    <row r="1339" ht="18.95" customHeight="1" spans="8:14">
      <c r="H1339" s="15" t="s">
        <v>5144</v>
      </c>
      <c r="I1339" s="33" t="s">
        <v>5145</v>
      </c>
      <c r="J1339" s="416" t="s">
        <v>5145</v>
      </c>
      <c r="K1339" s="33" t="s">
        <v>5146</v>
      </c>
      <c r="L1339" s="13" t="s">
        <v>1456</v>
      </c>
      <c r="M1339" s="13">
        <v>0</v>
      </c>
      <c r="N1339" s="16"/>
    </row>
    <row r="1340" ht="18.95" customHeight="1" spans="8:14">
      <c r="H1340" s="15" t="s">
        <v>5147</v>
      </c>
      <c r="I1340" s="33" t="s">
        <v>5148</v>
      </c>
      <c r="J1340" s="416" t="s">
        <v>5148</v>
      </c>
      <c r="K1340" s="33" t="s">
        <v>5149</v>
      </c>
      <c r="L1340" s="13" t="s">
        <v>1456</v>
      </c>
      <c r="M1340" s="13">
        <v>0</v>
      </c>
      <c r="N1340" s="16"/>
    </row>
    <row r="1341" ht="18.95" customHeight="1" spans="8:14">
      <c r="H1341" s="15" t="s">
        <v>5150</v>
      </c>
      <c r="I1341" s="33" t="s">
        <v>5151</v>
      </c>
      <c r="J1341" s="416" t="s">
        <v>5151</v>
      </c>
      <c r="K1341" s="33" t="s">
        <v>5152</v>
      </c>
      <c r="L1341" s="13" t="s">
        <v>1456</v>
      </c>
      <c r="M1341" s="13">
        <v>0</v>
      </c>
      <c r="N1341" s="16"/>
    </row>
    <row r="1342" ht="18.95" customHeight="1" spans="8:14">
      <c r="H1342" s="15" t="s">
        <v>5153</v>
      </c>
      <c r="I1342" s="33" t="s">
        <v>5154</v>
      </c>
      <c r="J1342" s="416" t="s">
        <v>5154</v>
      </c>
      <c r="K1342" s="33" t="s">
        <v>5155</v>
      </c>
      <c r="L1342" s="13" t="s">
        <v>1456</v>
      </c>
      <c r="M1342" s="13">
        <v>0</v>
      </c>
      <c r="N1342" s="16"/>
    </row>
    <row r="1343" ht="18.95" customHeight="1" spans="8:14">
      <c r="H1343" s="15" t="s">
        <v>5156</v>
      </c>
      <c r="I1343" s="33" t="s">
        <v>5157</v>
      </c>
      <c r="J1343" s="416" t="s">
        <v>5157</v>
      </c>
      <c r="K1343" s="33" t="s">
        <v>5158</v>
      </c>
      <c r="L1343" s="13" t="s">
        <v>1456</v>
      </c>
      <c r="M1343" s="13">
        <v>0</v>
      </c>
      <c r="N1343" s="16"/>
    </row>
    <row r="1344" ht="18.95" customHeight="1" spans="8:14">
      <c r="H1344" s="15" t="s">
        <v>4000</v>
      </c>
      <c r="I1344" s="33" t="s">
        <v>5159</v>
      </c>
      <c r="J1344" s="416" t="s">
        <v>5159</v>
      </c>
      <c r="K1344" s="33" t="s">
        <v>1524</v>
      </c>
      <c r="L1344" s="13" t="s">
        <v>1456</v>
      </c>
      <c r="M1344" s="13">
        <v>0</v>
      </c>
      <c r="N1344" s="16"/>
    </row>
    <row r="1345" ht="18.95" customHeight="1" spans="8:14">
      <c r="H1345" s="15" t="s">
        <v>5160</v>
      </c>
      <c r="I1345" s="33" t="s">
        <v>5161</v>
      </c>
      <c r="J1345" s="416" t="s">
        <v>5161</v>
      </c>
      <c r="K1345" s="33" t="s">
        <v>5162</v>
      </c>
      <c r="L1345" s="13" t="s">
        <v>1456</v>
      </c>
      <c r="M1345" s="13">
        <v>0</v>
      </c>
      <c r="N1345" s="16"/>
    </row>
    <row r="1346" ht="18.95" customHeight="1" spans="8:14">
      <c r="H1346" s="15" t="s">
        <v>5163</v>
      </c>
      <c r="I1346" s="33" t="s">
        <v>5164</v>
      </c>
      <c r="J1346" s="416" t="s">
        <v>5164</v>
      </c>
      <c r="K1346" s="33" t="s">
        <v>5165</v>
      </c>
      <c r="L1346" s="13" t="s">
        <v>1456</v>
      </c>
      <c r="M1346" s="13">
        <v>0</v>
      </c>
      <c r="N1346" s="16"/>
    </row>
    <row r="1347" ht="18.95" customHeight="1" spans="8:14">
      <c r="H1347" s="15" t="s">
        <v>5166</v>
      </c>
      <c r="I1347" s="33" t="s">
        <v>5167</v>
      </c>
      <c r="J1347" s="416" t="s">
        <v>5167</v>
      </c>
      <c r="K1347" s="33" t="s">
        <v>5168</v>
      </c>
      <c r="L1347" s="13" t="s">
        <v>1456</v>
      </c>
      <c r="M1347" s="13">
        <v>0</v>
      </c>
      <c r="N1347" s="16"/>
    </row>
    <row r="1348" ht="18.95" customHeight="1" spans="8:14">
      <c r="H1348" s="15" t="s">
        <v>5169</v>
      </c>
      <c r="I1348" s="33" t="s">
        <v>5170</v>
      </c>
      <c r="J1348" s="416" t="s">
        <v>5170</v>
      </c>
      <c r="K1348" s="33" t="s">
        <v>5171</v>
      </c>
      <c r="L1348" s="13" t="s">
        <v>1456</v>
      </c>
      <c r="M1348" s="13">
        <v>0</v>
      </c>
      <c r="N1348" s="16"/>
    </row>
    <row r="1349" ht="18.95" customHeight="1" spans="8:14">
      <c r="H1349" s="15" t="s">
        <v>5172</v>
      </c>
      <c r="I1349" s="33" t="s">
        <v>5173</v>
      </c>
      <c r="J1349" s="416" t="s">
        <v>5173</v>
      </c>
      <c r="K1349" s="33" t="s">
        <v>5174</v>
      </c>
      <c r="L1349" s="13" t="s">
        <v>1456</v>
      </c>
      <c r="M1349" s="13">
        <v>0</v>
      </c>
      <c r="N1349" s="16"/>
    </row>
    <row r="1350" ht="18.95" customHeight="1" spans="8:14">
      <c r="H1350" s="15" t="s">
        <v>5175</v>
      </c>
      <c r="I1350" s="33" t="s">
        <v>5176</v>
      </c>
      <c r="J1350" s="416" t="s">
        <v>5176</v>
      </c>
      <c r="K1350" s="33" t="s">
        <v>5177</v>
      </c>
      <c r="L1350" s="13" t="s">
        <v>1456</v>
      </c>
      <c r="M1350" s="13">
        <v>0</v>
      </c>
      <c r="N1350" s="16"/>
    </row>
    <row r="1351" ht="18.95" customHeight="1" spans="8:14">
      <c r="H1351" s="15" t="s">
        <v>5178</v>
      </c>
      <c r="I1351" s="33" t="s">
        <v>5179</v>
      </c>
      <c r="J1351" s="416" t="s">
        <v>5179</v>
      </c>
      <c r="K1351" s="33" t="s">
        <v>5180</v>
      </c>
      <c r="L1351" s="13" t="s">
        <v>1456</v>
      </c>
      <c r="M1351" s="13">
        <v>0</v>
      </c>
      <c r="N1351" s="16"/>
    </row>
    <row r="1352" ht="18.95" customHeight="1" spans="8:14">
      <c r="H1352" s="15" t="s">
        <v>5181</v>
      </c>
      <c r="I1352" s="33" t="s">
        <v>5182</v>
      </c>
      <c r="J1352" s="416" t="s">
        <v>5182</v>
      </c>
      <c r="K1352" s="33" t="s">
        <v>5183</v>
      </c>
      <c r="L1352" s="13" t="s">
        <v>1456</v>
      </c>
      <c r="M1352" s="13">
        <v>73</v>
      </c>
      <c r="N1352" s="16"/>
    </row>
    <row r="1353" ht="18.95" customHeight="1" spans="8:14">
      <c r="H1353" s="15" t="s">
        <v>5184</v>
      </c>
      <c r="I1353" s="33" t="s">
        <v>5185</v>
      </c>
      <c r="J1353" s="416" t="s">
        <v>5185</v>
      </c>
      <c r="K1353" s="33" t="s">
        <v>5186</v>
      </c>
      <c r="L1353" s="13" t="s">
        <v>1456</v>
      </c>
      <c r="M1353" s="13">
        <v>0</v>
      </c>
      <c r="N1353" s="16"/>
    </row>
    <row r="1354" ht="18.95" customHeight="1" spans="8:14">
      <c r="H1354" s="15" t="s">
        <v>5187</v>
      </c>
      <c r="I1354" s="33" t="s">
        <v>5188</v>
      </c>
      <c r="J1354" s="416" t="s">
        <v>5188</v>
      </c>
      <c r="K1354" s="33" t="s">
        <v>5189</v>
      </c>
      <c r="L1354" s="13" t="s">
        <v>1456</v>
      </c>
      <c r="M1354" s="13">
        <v>0</v>
      </c>
      <c r="N1354" s="16"/>
    </row>
    <row r="1355" ht="18.95" customHeight="1" spans="8:14">
      <c r="H1355" s="15" t="s">
        <v>5190</v>
      </c>
      <c r="I1355" s="33" t="s">
        <v>5191</v>
      </c>
      <c r="J1355" s="416" t="s">
        <v>5191</v>
      </c>
      <c r="K1355" s="33" t="s">
        <v>5192</v>
      </c>
      <c r="L1355" s="13" t="s">
        <v>1456</v>
      </c>
      <c r="M1355" s="13">
        <v>73</v>
      </c>
      <c r="N1355" s="16"/>
    </row>
    <row r="1356" ht="18.95" customHeight="1" spans="8:14">
      <c r="H1356" s="15" t="s">
        <v>5193</v>
      </c>
      <c r="I1356" s="33" t="s">
        <v>5194</v>
      </c>
      <c r="J1356" s="416" t="s">
        <v>5194</v>
      </c>
      <c r="K1356" s="33" t="s">
        <v>5195</v>
      </c>
      <c r="L1356" s="13" t="s">
        <v>1456</v>
      </c>
      <c r="M1356" s="13">
        <v>0</v>
      </c>
      <c r="N1356" s="16"/>
    </row>
    <row r="1357" ht="18.95" customHeight="1" spans="8:14">
      <c r="H1357" s="15" t="s">
        <v>5196</v>
      </c>
      <c r="I1357" s="33" t="s">
        <v>5197</v>
      </c>
      <c r="J1357" s="416" t="s">
        <v>5197</v>
      </c>
      <c r="K1357" s="33" t="s">
        <v>5198</v>
      </c>
      <c r="L1357" s="13" t="s">
        <v>1456</v>
      </c>
      <c r="M1357" s="13">
        <v>0</v>
      </c>
      <c r="N1357" s="16"/>
    </row>
    <row r="1358" ht="18.95" customHeight="1" spans="8:14">
      <c r="H1358" s="15" t="s">
        <v>5199</v>
      </c>
      <c r="I1358" s="33" t="s">
        <v>5200</v>
      </c>
      <c r="J1358" s="416" t="s">
        <v>5200</v>
      </c>
      <c r="K1358" s="33" t="s">
        <v>5201</v>
      </c>
      <c r="L1358" s="13" t="s">
        <v>1456</v>
      </c>
      <c r="M1358" s="13">
        <v>0</v>
      </c>
      <c r="N1358" s="16"/>
    </row>
    <row r="1359" ht="18.95" customHeight="1" spans="8:14">
      <c r="H1359" s="15" t="s">
        <v>5202</v>
      </c>
      <c r="I1359" s="33" t="s">
        <v>5203</v>
      </c>
      <c r="J1359" s="416" t="s">
        <v>5203</v>
      </c>
      <c r="K1359" s="33" t="s">
        <v>5204</v>
      </c>
      <c r="L1359" s="13" t="s">
        <v>1456</v>
      </c>
      <c r="M1359" s="13">
        <v>0</v>
      </c>
      <c r="N1359" s="16"/>
    </row>
    <row r="1360" ht="18.95" customHeight="1" spans="8:14">
      <c r="H1360" s="15" t="s">
        <v>5205</v>
      </c>
      <c r="I1360" s="33" t="s">
        <v>5206</v>
      </c>
      <c r="J1360" s="416" t="s">
        <v>5206</v>
      </c>
      <c r="K1360" s="33" t="s">
        <v>5207</v>
      </c>
      <c r="L1360" s="13" t="s">
        <v>1456</v>
      </c>
      <c r="M1360" s="13">
        <v>0</v>
      </c>
      <c r="N1360" s="16"/>
    </row>
    <row r="1361" ht="18.95" customHeight="1" spans="8:14">
      <c r="H1361" s="15" t="s">
        <v>5208</v>
      </c>
      <c r="I1361" s="33" t="s">
        <v>5209</v>
      </c>
      <c r="J1361" s="416" t="s">
        <v>5209</v>
      </c>
      <c r="K1361" s="33" t="s">
        <v>5210</v>
      </c>
      <c r="L1361" s="13" t="s">
        <v>1456</v>
      </c>
      <c r="M1361" s="13">
        <v>0</v>
      </c>
      <c r="N1361" s="16"/>
    </row>
    <row r="1362" ht="18.95" customHeight="1" spans="8:14">
      <c r="H1362" s="15" t="s">
        <v>5211</v>
      </c>
      <c r="I1362" s="33" t="s">
        <v>5212</v>
      </c>
      <c r="J1362" s="416" t="s">
        <v>5212</v>
      </c>
      <c r="K1362" s="33" t="s">
        <v>5213</v>
      </c>
      <c r="L1362" s="13" t="s">
        <v>1456</v>
      </c>
      <c r="M1362" s="13">
        <v>0</v>
      </c>
      <c r="N1362" s="16"/>
    </row>
    <row r="1363" ht="18.95" customHeight="1" spans="8:14">
      <c r="H1363" s="15" t="s">
        <v>5214</v>
      </c>
      <c r="I1363" s="33" t="s">
        <v>5215</v>
      </c>
      <c r="J1363" s="416" t="s">
        <v>5215</v>
      </c>
      <c r="K1363" s="33" t="s">
        <v>5216</v>
      </c>
      <c r="L1363" s="13" t="s">
        <v>1456</v>
      </c>
      <c r="M1363" s="13">
        <v>0</v>
      </c>
      <c r="N1363" s="16"/>
    </row>
    <row r="1364" ht="18.95" customHeight="1" spans="8:14">
      <c r="H1364" s="15" t="s">
        <v>5217</v>
      </c>
      <c r="I1364" s="33" t="s">
        <v>5218</v>
      </c>
      <c r="J1364" s="416" t="s">
        <v>5218</v>
      </c>
      <c r="K1364" s="33" t="s">
        <v>5219</v>
      </c>
      <c r="L1364" s="13" t="s">
        <v>1456</v>
      </c>
      <c r="M1364" s="13">
        <v>0</v>
      </c>
      <c r="N1364" s="16"/>
    </row>
    <row r="1365" ht="18.95" customHeight="1" spans="8:14">
      <c r="H1365" s="15" t="s">
        <v>5220</v>
      </c>
      <c r="I1365" s="33" t="s">
        <v>5221</v>
      </c>
      <c r="J1365" s="416" t="s">
        <v>5221</v>
      </c>
      <c r="K1365" s="33" t="s">
        <v>5222</v>
      </c>
      <c r="L1365" s="13" t="s">
        <v>1456</v>
      </c>
      <c r="M1365" s="13">
        <v>0</v>
      </c>
      <c r="N1365" s="16"/>
    </row>
    <row r="1366" ht="18.95" customHeight="1" spans="8:14">
      <c r="H1366" s="15" t="s">
        <v>5223</v>
      </c>
      <c r="I1366" s="33" t="s">
        <v>5224</v>
      </c>
      <c r="J1366" s="416" t="s">
        <v>5224</v>
      </c>
      <c r="K1366" s="33" t="s">
        <v>5225</v>
      </c>
      <c r="L1366" s="13" t="s">
        <v>1456</v>
      </c>
      <c r="M1366" s="13">
        <v>0</v>
      </c>
      <c r="N1366" s="16"/>
    </row>
    <row r="1367" ht="18.95" customHeight="1" spans="8:14">
      <c r="H1367" s="15" t="s">
        <v>5226</v>
      </c>
      <c r="I1367" s="33" t="s">
        <v>5227</v>
      </c>
      <c r="J1367" s="416" t="s">
        <v>5227</v>
      </c>
      <c r="K1367" s="33" t="s">
        <v>5228</v>
      </c>
      <c r="L1367" s="13" t="s">
        <v>1456</v>
      </c>
      <c r="M1367" s="13">
        <v>0</v>
      </c>
      <c r="N1367" s="16"/>
    </row>
    <row r="1368" ht="18.95" customHeight="1" spans="8:14">
      <c r="H1368" s="15" t="s">
        <v>5229</v>
      </c>
      <c r="I1368" s="33" t="s">
        <v>5230</v>
      </c>
      <c r="J1368" s="416" t="s">
        <v>5230</v>
      </c>
      <c r="K1368" s="33" t="s">
        <v>5231</v>
      </c>
      <c r="L1368" s="13" t="s">
        <v>1456</v>
      </c>
      <c r="M1368" s="13">
        <v>0</v>
      </c>
      <c r="N1368" s="16"/>
    </row>
    <row r="1369" ht="18.95" customHeight="1" spans="8:14">
      <c r="H1369" s="15" t="s">
        <v>5232</v>
      </c>
      <c r="I1369" s="33" t="s">
        <v>5233</v>
      </c>
      <c r="J1369" s="416" t="s">
        <v>5233</v>
      </c>
      <c r="K1369" s="33" t="s">
        <v>5234</v>
      </c>
      <c r="L1369" s="13" t="s">
        <v>1456</v>
      </c>
      <c r="M1369" s="13">
        <v>0</v>
      </c>
      <c r="N1369" s="16"/>
    </row>
    <row r="1370" ht="18.95" customHeight="1" spans="8:14">
      <c r="H1370" s="15" t="s">
        <v>5235</v>
      </c>
      <c r="I1370" s="33" t="s">
        <v>984</v>
      </c>
      <c r="J1370" s="416" t="s">
        <v>984</v>
      </c>
      <c r="K1370" s="33" t="s">
        <v>5236</v>
      </c>
      <c r="L1370" s="13" t="s">
        <v>1456</v>
      </c>
      <c r="M1370" s="13"/>
      <c r="N1370" s="16"/>
    </row>
    <row r="1371" ht="18.95" customHeight="1" spans="8:14">
      <c r="H1371" s="15" t="s">
        <v>5237</v>
      </c>
      <c r="I1371" s="416" t="s">
        <v>5238</v>
      </c>
      <c r="J1371" s="416" t="s">
        <v>5238</v>
      </c>
      <c r="K1371" s="33" t="s">
        <v>5239</v>
      </c>
      <c r="L1371" s="13" t="s">
        <v>1456</v>
      </c>
      <c r="M1371" s="13">
        <v>3</v>
      </c>
      <c r="N1371" s="16"/>
    </row>
    <row r="1372" ht="18.95" customHeight="1" spans="8:14">
      <c r="H1372" s="15" t="s">
        <v>5240</v>
      </c>
      <c r="I1372" s="33" t="s">
        <v>5241</v>
      </c>
      <c r="J1372" s="416" t="s">
        <v>5241</v>
      </c>
      <c r="K1372" s="33" t="s">
        <v>5242</v>
      </c>
      <c r="L1372" s="13" t="s">
        <v>1456</v>
      </c>
      <c r="M1372" s="13"/>
      <c r="N1372" s="16"/>
    </row>
    <row r="1373" ht="18.95" customHeight="1" spans="8:14">
      <c r="H1373" s="15" t="s">
        <v>5243</v>
      </c>
      <c r="I1373" s="33" t="s">
        <v>5244</v>
      </c>
      <c r="J1373" s="416" t="s">
        <v>5244</v>
      </c>
      <c r="K1373" s="33" t="s">
        <v>5245</v>
      </c>
      <c r="L1373" s="13" t="s">
        <v>1456</v>
      </c>
      <c r="M1373" s="13">
        <v>0</v>
      </c>
      <c r="N1373" s="16"/>
    </row>
    <row r="1374" ht="18.95" customHeight="1" spans="8:14">
      <c r="H1374" s="15" t="s">
        <v>5246</v>
      </c>
      <c r="I1374" s="33" t="s">
        <v>5247</v>
      </c>
      <c r="J1374" s="416" t="s">
        <v>5247</v>
      </c>
      <c r="K1374" s="33" t="s">
        <v>5248</v>
      </c>
      <c r="L1374" s="13" t="s">
        <v>1456</v>
      </c>
      <c r="M1374" s="13">
        <v>0</v>
      </c>
      <c r="N1374" s="16"/>
    </row>
    <row r="1375" ht="18.95" customHeight="1" spans="8:14">
      <c r="H1375" s="15" t="s">
        <v>5249</v>
      </c>
      <c r="I1375" s="33" t="s">
        <v>5250</v>
      </c>
      <c r="J1375" s="416" t="s">
        <v>5250</v>
      </c>
      <c r="K1375" s="33" t="s">
        <v>5251</v>
      </c>
      <c r="L1375" s="13" t="s">
        <v>1456</v>
      </c>
      <c r="M1375" s="13">
        <v>0</v>
      </c>
      <c r="N1375" s="16"/>
    </row>
    <row r="1376" ht="18.95" customHeight="1" spans="8:14">
      <c r="H1376" s="15" t="s">
        <v>5252</v>
      </c>
      <c r="I1376" s="33" t="s">
        <v>5253</v>
      </c>
      <c r="J1376" s="416" t="s">
        <v>5253</v>
      </c>
      <c r="K1376" s="33" t="s">
        <v>5254</v>
      </c>
      <c r="L1376" s="13" t="s">
        <v>1456</v>
      </c>
      <c r="M1376" s="13">
        <v>0</v>
      </c>
      <c r="N1376" s="16"/>
    </row>
    <row r="1377" ht="18.95" customHeight="1" spans="8:14">
      <c r="H1377" s="15" t="s">
        <v>5255</v>
      </c>
      <c r="I1377" s="33" t="s">
        <v>5256</v>
      </c>
      <c r="J1377" s="416" t="s">
        <v>5256</v>
      </c>
      <c r="K1377" s="33" t="s">
        <v>5257</v>
      </c>
      <c r="L1377" s="13" t="s">
        <v>1456</v>
      </c>
      <c r="M1377" s="13">
        <v>3</v>
      </c>
      <c r="N1377" s="16"/>
    </row>
    <row r="1378" ht="18.95" customHeight="1" spans="8:14">
      <c r="H1378" s="15" t="s">
        <v>5258</v>
      </c>
      <c r="I1378" s="33" t="s">
        <v>5259</v>
      </c>
      <c r="J1378" s="416" t="s">
        <v>5259</v>
      </c>
      <c r="K1378" s="33" t="s">
        <v>947</v>
      </c>
      <c r="L1378" s="13" t="s">
        <v>1456</v>
      </c>
      <c r="M1378" s="13">
        <v>0</v>
      </c>
      <c r="N1378" s="16"/>
    </row>
    <row r="1379" ht="18.95" customHeight="1" spans="8:14">
      <c r="H1379" s="15" t="s">
        <v>5260</v>
      </c>
      <c r="I1379" s="33" t="s">
        <v>5261</v>
      </c>
      <c r="J1379" s="416" t="s">
        <v>5261</v>
      </c>
      <c r="K1379" s="33" t="s">
        <v>5262</v>
      </c>
      <c r="L1379" s="13" t="s">
        <v>1456</v>
      </c>
      <c r="M1379" s="13"/>
      <c r="N1379" s="16"/>
    </row>
    <row r="1380" ht="18.95" customHeight="1" spans="8:14">
      <c r="H1380" s="15" t="s">
        <v>5263</v>
      </c>
      <c r="I1380" s="416" t="s">
        <v>4820</v>
      </c>
      <c r="J1380" s="416" t="s">
        <v>4820</v>
      </c>
      <c r="K1380" s="33" t="s">
        <v>947</v>
      </c>
      <c r="L1380" s="13" t="s">
        <v>1456</v>
      </c>
      <c r="M1380" s="13">
        <v>0</v>
      </c>
      <c r="N1380" s="16"/>
    </row>
    <row r="1381" ht="18.95" customHeight="1" spans="8:14">
      <c r="H1381" s="16"/>
      <c r="I1381" s="16"/>
      <c r="J1381" s="49"/>
      <c r="K1381" s="49"/>
      <c r="L1381" s="13" t="s">
        <v>1456</v>
      </c>
      <c r="M1381" s="13">
        <v>0</v>
      </c>
      <c r="N1381" s="16"/>
    </row>
    <row r="1382" ht="18.95" customHeight="1" spans="8:14">
      <c r="H1382" s="57"/>
      <c r="I1382" s="16"/>
      <c r="J1382" s="49"/>
      <c r="K1382" s="49"/>
      <c r="L1382" s="13" t="s">
        <v>1456</v>
      </c>
      <c r="M1382" s="13">
        <v>0</v>
      </c>
      <c r="N1382" s="16"/>
    </row>
    <row r="1383" ht="18.95" customHeight="1" spans="8:14">
      <c r="H1383" s="57"/>
      <c r="I1383" s="16"/>
      <c r="J1383" s="49"/>
      <c r="K1383" s="49"/>
      <c r="L1383" s="13" t="s">
        <v>1456</v>
      </c>
      <c r="M1383" s="13">
        <v>0</v>
      </c>
      <c r="N1383" s="16"/>
    </row>
    <row r="1384" ht="18.95" customHeight="1" spans="8:14">
      <c r="H1384" s="58" t="str">
        <f>""</f>
        <v/>
      </c>
      <c r="I1384" s="16"/>
      <c r="J1384" s="49"/>
      <c r="K1384" s="49"/>
      <c r="L1384" s="13" t="s">
        <v>1456</v>
      </c>
      <c r="M1384" s="13">
        <v>0</v>
      </c>
      <c r="N1384" s="16"/>
    </row>
    <row r="1385" ht="18.95" customHeight="1" spans="8:14">
      <c r="H1385" s="59" t="s">
        <v>668</v>
      </c>
      <c r="I1385" s="58" t="str">
        <f>""</f>
        <v/>
      </c>
      <c r="J1385" s="424" t="s">
        <v>5264</v>
      </c>
      <c r="K1385" s="64" t="s">
        <v>5265</v>
      </c>
      <c r="L1385" s="13" t="s">
        <v>1456</v>
      </c>
      <c r="M1385" s="13">
        <v>184961</v>
      </c>
      <c r="N1385" s="16"/>
    </row>
    <row r="1386" ht="18.95" customHeight="1" spans="8:14">
      <c r="H1386" s="60" t="s">
        <v>669</v>
      </c>
      <c r="I1386" s="65" t="s">
        <v>5266</v>
      </c>
      <c r="J1386" s="66"/>
      <c r="K1386" s="66"/>
      <c r="L1386" s="13" t="s">
        <v>1456</v>
      </c>
      <c r="M1386" s="13">
        <v>0</v>
      </c>
      <c r="N1386" s="16"/>
    </row>
    <row r="1387" ht="18.95" customHeight="1" spans="8:14">
      <c r="H1387" s="61" t="s">
        <v>5267</v>
      </c>
      <c r="I1387" s="33" t="s">
        <v>5266</v>
      </c>
      <c r="J1387" s="416" t="s">
        <v>5266</v>
      </c>
      <c r="K1387" s="33" t="s">
        <v>5268</v>
      </c>
      <c r="L1387" s="13" t="s">
        <v>1456</v>
      </c>
      <c r="M1387" s="13">
        <v>1500</v>
      </c>
      <c r="N1387" s="16"/>
    </row>
    <row r="1388" ht="18.95" customHeight="1" spans="8:14">
      <c r="H1388" s="61" t="s">
        <v>5269</v>
      </c>
      <c r="I1388" s="33" t="s">
        <v>5270</v>
      </c>
      <c r="J1388" s="416" t="s">
        <v>5270</v>
      </c>
      <c r="K1388" s="33" t="s">
        <v>5271</v>
      </c>
      <c r="L1388" s="13" t="s">
        <v>1456</v>
      </c>
      <c r="M1388" s="13">
        <v>0</v>
      </c>
      <c r="N1388" s="16"/>
    </row>
    <row r="1389" ht="18.95" customHeight="1" spans="8:14">
      <c r="H1389" s="61" t="s">
        <v>5272</v>
      </c>
      <c r="I1389" s="33" t="s">
        <v>5273</v>
      </c>
      <c r="J1389" s="416" t="s">
        <v>5273</v>
      </c>
      <c r="K1389" s="33" t="s">
        <v>5274</v>
      </c>
      <c r="L1389" s="13" t="s">
        <v>1456</v>
      </c>
      <c r="M1389" s="13">
        <v>0</v>
      </c>
      <c r="N1389" s="16"/>
    </row>
    <row r="1390" ht="18.95" customHeight="1" spans="8:14">
      <c r="H1390" s="61" t="s">
        <v>5275</v>
      </c>
      <c r="I1390" s="33" t="s">
        <v>5276</v>
      </c>
      <c r="J1390" s="416" t="s">
        <v>5276</v>
      </c>
      <c r="K1390" s="33" t="s">
        <v>5277</v>
      </c>
      <c r="L1390" s="13" t="s">
        <v>1456</v>
      </c>
      <c r="M1390" s="13">
        <v>0</v>
      </c>
      <c r="N1390" s="16"/>
    </row>
    <row r="1391" ht="18.95" customHeight="1" spans="8:14">
      <c r="H1391" s="61" t="s">
        <v>5278</v>
      </c>
      <c r="I1391" s="33" t="s">
        <v>5279</v>
      </c>
      <c r="J1391" s="416" t="s">
        <v>5279</v>
      </c>
      <c r="K1391" s="33" t="s">
        <v>5280</v>
      </c>
      <c r="L1391" s="13" t="s">
        <v>1456</v>
      </c>
      <c r="M1391" s="13">
        <v>1500</v>
      </c>
      <c r="N1391" s="16"/>
    </row>
    <row r="1392" ht="18.95" customHeight="1" spans="8:14">
      <c r="H1392" s="61" t="s">
        <v>5281</v>
      </c>
      <c r="I1392" s="33" t="s">
        <v>5266</v>
      </c>
      <c r="J1392" s="416" t="s">
        <v>5266</v>
      </c>
      <c r="K1392" s="33" t="s">
        <v>5282</v>
      </c>
      <c r="L1392" s="13" t="s">
        <v>1456</v>
      </c>
      <c r="M1392" s="13">
        <v>0</v>
      </c>
      <c r="N1392" s="16"/>
    </row>
    <row r="1393" ht="18.95" customHeight="1" spans="8:14">
      <c r="H1393" s="61" t="s">
        <v>5283</v>
      </c>
      <c r="I1393" s="33" t="s">
        <v>5284</v>
      </c>
      <c r="J1393" s="416" t="s">
        <v>5284</v>
      </c>
      <c r="K1393" s="33" t="s">
        <v>5285</v>
      </c>
      <c r="L1393" s="13" t="s">
        <v>1456</v>
      </c>
      <c r="M1393" s="13">
        <v>0</v>
      </c>
      <c r="N1393" s="16"/>
    </row>
    <row r="1394" ht="18.95" customHeight="1" spans="8:14">
      <c r="H1394" s="61" t="s">
        <v>5286</v>
      </c>
      <c r="I1394" s="33" t="s">
        <v>5287</v>
      </c>
      <c r="J1394" s="416" t="s">
        <v>5287</v>
      </c>
      <c r="K1394" s="33" t="s">
        <v>5288</v>
      </c>
      <c r="L1394" s="13" t="s">
        <v>1456</v>
      </c>
      <c r="M1394" s="13">
        <v>0</v>
      </c>
      <c r="N1394" s="16"/>
    </row>
    <row r="1395" ht="18.95" customHeight="1" spans="8:14">
      <c r="H1395" s="61" t="s">
        <v>5289</v>
      </c>
      <c r="I1395" s="33" t="s">
        <v>5290</v>
      </c>
      <c r="J1395" s="416" t="s">
        <v>5290</v>
      </c>
      <c r="K1395" s="33" t="s">
        <v>5291</v>
      </c>
      <c r="L1395" s="13" t="s">
        <v>1456</v>
      </c>
      <c r="M1395" s="13">
        <v>0</v>
      </c>
      <c r="N1395" s="16"/>
    </row>
    <row r="1396" ht="18.95" customHeight="1" spans="8:14">
      <c r="H1396" s="61" t="s">
        <v>5292</v>
      </c>
      <c r="I1396" s="33" t="s">
        <v>5293</v>
      </c>
      <c r="J1396" s="416" t="s">
        <v>5293</v>
      </c>
      <c r="K1396" s="33" t="s">
        <v>5294</v>
      </c>
      <c r="L1396" s="13" t="s">
        <v>1456</v>
      </c>
      <c r="M1396" s="13">
        <v>0</v>
      </c>
      <c r="N1396" s="16"/>
    </row>
    <row r="1397" ht="18.95" customHeight="1" spans="8:14">
      <c r="H1397" s="61" t="s">
        <v>5295</v>
      </c>
      <c r="I1397" s="33" t="s">
        <v>5296</v>
      </c>
      <c r="J1397" s="416" t="s">
        <v>5296</v>
      </c>
      <c r="K1397" s="33" t="s">
        <v>5297</v>
      </c>
      <c r="L1397" s="13" t="s">
        <v>1456</v>
      </c>
      <c r="M1397" s="13">
        <v>0</v>
      </c>
      <c r="N1397" s="16"/>
    </row>
    <row r="1398" ht="18.95" customHeight="1" spans="8:14">
      <c r="H1398" s="61" t="s">
        <v>5298</v>
      </c>
      <c r="I1398" s="33" t="s">
        <v>5299</v>
      </c>
      <c r="J1398" s="416" t="s">
        <v>5299</v>
      </c>
      <c r="K1398" s="33" t="s">
        <v>5300</v>
      </c>
      <c r="L1398" s="13" t="s">
        <v>1456</v>
      </c>
      <c r="M1398" s="13">
        <v>0</v>
      </c>
      <c r="N1398" s="16"/>
    </row>
    <row r="1399" ht="18.95" customHeight="1" spans="8:14">
      <c r="H1399" s="61" t="s">
        <v>5301</v>
      </c>
      <c r="I1399" s="33" t="s">
        <v>5302</v>
      </c>
      <c r="J1399" s="416" t="s">
        <v>5302</v>
      </c>
      <c r="K1399" s="33" t="s">
        <v>5303</v>
      </c>
      <c r="L1399" s="13" t="s">
        <v>1456</v>
      </c>
      <c r="M1399" s="13">
        <v>0</v>
      </c>
      <c r="N1399" s="16"/>
    </row>
    <row r="1400" ht="18.95" customHeight="1" spans="8:14">
      <c r="H1400" s="61" t="s">
        <v>5304</v>
      </c>
      <c r="I1400" s="33" t="s">
        <v>5305</v>
      </c>
      <c r="J1400" s="416" t="s">
        <v>5305</v>
      </c>
      <c r="K1400" s="33" t="s">
        <v>5306</v>
      </c>
      <c r="L1400" s="13" t="s">
        <v>1456</v>
      </c>
      <c r="M1400" s="13">
        <v>0</v>
      </c>
      <c r="N1400" s="16"/>
    </row>
    <row r="1401" ht="18.95" customHeight="1" spans="8:14">
      <c r="H1401" s="62" t="s">
        <v>5307</v>
      </c>
      <c r="I1401" s="33" t="s">
        <v>5308</v>
      </c>
      <c r="J1401" s="416" t="s">
        <v>5308</v>
      </c>
      <c r="K1401" s="33" t="s">
        <v>5309</v>
      </c>
      <c r="L1401" s="13" t="s">
        <v>1456</v>
      </c>
      <c r="M1401" s="13">
        <v>0</v>
      </c>
      <c r="N1401" s="16"/>
    </row>
    <row r="1402" ht="18.95" customHeight="1" spans="8:14">
      <c r="H1402" s="63" t="s">
        <v>5310</v>
      </c>
      <c r="I1402" s="33" t="s">
        <v>5311</v>
      </c>
      <c r="J1402" s="416" t="s">
        <v>5311</v>
      </c>
      <c r="K1402" s="33" t="s">
        <v>5312</v>
      </c>
      <c r="L1402" s="13" t="s">
        <v>1456</v>
      </c>
      <c r="M1402" s="13">
        <v>0</v>
      </c>
      <c r="N1402" s="16"/>
    </row>
    <row r="1403" ht="18.95" customHeight="1" spans="8:14">
      <c r="H1403" s="63" t="s">
        <v>5313</v>
      </c>
      <c r="I1403" s="33" t="s">
        <v>5314</v>
      </c>
      <c r="J1403" s="416" t="s">
        <v>5314</v>
      </c>
      <c r="K1403" s="33" t="s">
        <v>5315</v>
      </c>
      <c r="L1403" s="13" t="s">
        <v>1456</v>
      </c>
      <c r="M1403" s="13"/>
      <c r="N1403" s="16"/>
    </row>
    <row r="1404" ht="18.95" customHeight="1" spans="8:14">
      <c r="H1404" s="61" t="s">
        <v>5316</v>
      </c>
      <c r="I1404" s="33" t="s">
        <v>5317</v>
      </c>
      <c r="J1404" s="416" t="s">
        <v>5317</v>
      </c>
      <c r="K1404" s="33" t="s">
        <v>5318</v>
      </c>
      <c r="L1404" s="13" t="s">
        <v>1456</v>
      </c>
      <c r="M1404" s="13">
        <v>0</v>
      </c>
      <c r="N1404" s="16"/>
    </row>
    <row r="1405" ht="18.95" customHeight="1" spans="8:14">
      <c r="H1405" s="61" t="s">
        <v>5319</v>
      </c>
      <c r="I1405" s="33" t="s">
        <v>5320</v>
      </c>
      <c r="J1405" s="416" t="s">
        <v>5320</v>
      </c>
      <c r="K1405" s="33" t="s">
        <v>5321</v>
      </c>
      <c r="L1405" s="13" t="s">
        <v>1456</v>
      </c>
      <c r="M1405" s="13">
        <v>0</v>
      </c>
      <c r="N1405" s="16"/>
    </row>
    <row r="1406" ht="18.95" customHeight="1" spans="8:14">
      <c r="H1406" s="61" t="s">
        <v>5322</v>
      </c>
      <c r="I1406" s="33" t="s">
        <v>5323</v>
      </c>
      <c r="J1406" s="416" t="s">
        <v>5323</v>
      </c>
      <c r="K1406" s="33" t="s">
        <v>5324</v>
      </c>
      <c r="L1406" s="13" t="s">
        <v>1456</v>
      </c>
      <c r="M1406" s="13">
        <v>0</v>
      </c>
      <c r="N1406" s="16"/>
    </row>
    <row r="1407" ht="18.95" customHeight="1" spans="8:14">
      <c r="H1407" s="61" t="s">
        <v>5325</v>
      </c>
      <c r="I1407" s="33" t="s">
        <v>5326</v>
      </c>
      <c r="J1407" s="416" t="s">
        <v>5326</v>
      </c>
      <c r="K1407" s="33" t="s">
        <v>5327</v>
      </c>
      <c r="L1407" s="13" t="s">
        <v>1456</v>
      </c>
      <c r="M1407" s="13">
        <v>0</v>
      </c>
      <c r="N1407" s="16"/>
    </row>
    <row r="1408" ht="18.95" customHeight="1" spans="8:14">
      <c r="H1408" s="61" t="s">
        <v>5328</v>
      </c>
      <c r="I1408" s="33" t="s">
        <v>5329</v>
      </c>
      <c r="J1408" s="416" t="s">
        <v>5329</v>
      </c>
      <c r="K1408" s="33" t="s">
        <v>5330</v>
      </c>
      <c r="L1408" s="13" t="s">
        <v>1456</v>
      </c>
      <c r="M1408" s="13">
        <v>0</v>
      </c>
      <c r="N1408" s="16"/>
    </row>
    <row r="1409" ht="18.95" customHeight="1" spans="8:14">
      <c r="H1409" s="61" t="s">
        <v>5331</v>
      </c>
      <c r="I1409" s="33" t="s">
        <v>5332</v>
      </c>
      <c r="J1409" s="416" t="s">
        <v>5332</v>
      </c>
      <c r="K1409" s="33" t="s">
        <v>5333</v>
      </c>
      <c r="L1409" s="13" t="s">
        <v>1456</v>
      </c>
      <c r="M1409" s="13">
        <v>0</v>
      </c>
      <c r="N1409" s="16"/>
    </row>
    <row r="1410" ht="18.95" customHeight="1" spans="8:14">
      <c r="H1410" s="63" t="s">
        <v>5334</v>
      </c>
      <c r="I1410" s="33" t="s">
        <v>5335</v>
      </c>
      <c r="J1410" s="416" t="s">
        <v>5335</v>
      </c>
      <c r="K1410" s="33" t="s">
        <v>5336</v>
      </c>
      <c r="L1410" s="13" t="s">
        <v>1456</v>
      </c>
      <c r="M1410" s="13">
        <v>0</v>
      </c>
      <c r="N1410" s="16"/>
    </row>
    <row r="1411" ht="18.95" customHeight="1" spans="8:14">
      <c r="H1411" s="67" t="s">
        <v>5337</v>
      </c>
      <c r="I1411" s="33" t="s">
        <v>5338</v>
      </c>
      <c r="J1411" s="416" t="s">
        <v>5338</v>
      </c>
      <c r="K1411" s="33" t="s">
        <v>5339</v>
      </c>
      <c r="L1411" s="13" t="s">
        <v>1456</v>
      </c>
      <c r="M1411" s="13">
        <v>0</v>
      </c>
      <c r="N1411" s="16"/>
    </row>
    <row r="1412" ht="18.95" customHeight="1" spans="8:14">
      <c r="H1412" s="67" t="s">
        <v>5340</v>
      </c>
      <c r="I1412" s="33" t="s">
        <v>5341</v>
      </c>
      <c r="J1412" s="416" t="s">
        <v>5341</v>
      </c>
      <c r="K1412" s="33" t="s">
        <v>5342</v>
      </c>
      <c r="L1412" s="13" t="s">
        <v>1456</v>
      </c>
      <c r="M1412" s="13">
        <v>0</v>
      </c>
      <c r="N1412" s="16"/>
    </row>
    <row r="1413" ht="18.95" customHeight="1" spans="8:14">
      <c r="H1413" s="67" t="s">
        <v>5343</v>
      </c>
      <c r="I1413" s="33" t="s">
        <v>5344</v>
      </c>
      <c r="J1413" s="416" t="s">
        <v>5344</v>
      </c>
      <c r="K1413" s="33" t="s">
        <v>5345</v>
      </c>
      <c r="L1413" s="13" t="s">
        <v>1456</v>
      </c>
      <c r="M1413" s="13">
        <v>0</v>
      </c>
      <c r="N1413" s="16"/>
    </row>
    <row r="1414" ht="18.95" customHeight="1" spans="8:14">
      <c r="H1414" s="62" t="s">
        <v>5346</v>
      </c>
      <c r="I1414" s="33" t="s">
        <v>5347</v>
      </c>
      <c r="J1414" s="416" t="s">
        <v>5347</v>
      </c>
      <c r="K1414" s="33" t="s">
        <v>5348</v>
      </c>
      <c r="L1414" s="13" t="s">
        <v>1456</v>
      </c>
      <c r="M1414" s="13">
        <v>0</v>
      </c>
      <c r="N1414" s="16"/>
    </row>
    <row r="1415" ht="18.95" customHeight="1" spans="8:14">
      <c r="H1415" s="67" t="s">
        <v>5349</v>
      </c>
      <c r="I1415" s="33" t="s">
        <v>5350</v>
      </c>
      <c r="J1415" s="416" t="s">
        <v>5350</v>
      </c>
      <c r="K1415" s="33" t="s">
        <v>5351</v>
      </c>
      <c r="L1415" s="13" t="s">
        <v>1456</v>
      </c>
      <c r="M1415" s="13"/>
      <c r="N1415" s="16"/>
    </row>
    <row r="1416" ht="18.95" customHeight="1" spans="8:14">
      <c r="H1416" s="67" t="s">
        <v>5352</v>
      </c>
      <c r="I1416" s="33" t="s">
        <v>5353</v>
      </c>
      <c r="J1416" s="416" t="s">
        <v>5353</v>
      </c>
      <c r="K1416" s="33" t="s">
        <v>5354</v>
      </c>
      <c r="L1416" s="13" t="s">
        <v>1456</v>
      </c>
      <c r="M1416" s="13">
        <v>0</v>
      </c>
      <c r="N1416" s="16"/>
    </row>
    <row r="1417" ht="18.95" customHeight="1" spans="8:14">
      <c r="H1417" s="67" t="s">
        <v>5355</v>
      </c>
      <c r="I1417" s="33" t="s">
        <v>5356</v>
      </c>
      <c r="J1417" s="416" t="s">
        <v>5356</v>
      </c>
      <c r="K1417" s="33" t="s">
        <v>5357</v>
      </c>
      <c r="L1417" s="13" t="s">
        <v>1456</v>
      </c>
      <c r="M1417" s="13">
        <v>0</v>
      </c>
      <c r="N1417" s="16"/>
    </row>
    <row r="1418" ht="18.95" customHeight="1" spans="8:14">
      <c r="H1418" s="67" t="s">
        <v>5358</v>
      </c>
      <c r="I1418" s="416" t="s">
        <v>5359</v>
      </c>
      <c r="J1418" s="416" t="s">
        <v>5360</v>
      </c>
      <c r="K1418" s="33" t="s">
        <v>5361</v>
      </c>
      <c r="L1418" s="13" t="s">
        <v>1456</v>
      </c>
      <c r="M1418" s="13">
        <v>0</v>
      </c>
      <c r="N1418" s="16"/>
    </row>
    <row r="1419" ht="18.95" customHeight="1" spans="8:14">
      <c r="H1419" s="61" t="s">
        <v>5362</v>
      </c>
      <c r="I1419" s="33" t="s">
        <v>5363</v>
      </c>
      <c r="J1419" s="416" t="s">
        <v>5363</v>
      </c>
      <c r="K1419" s="33" t="s">
        <v>5364</v>
      </c>
      <c r="L1419" s="13" t="s">
        <v>1456</v>
      </c>
      <c r="M1419" s="13">
        <v>0</v>
      </c>
      <c r="N1419" s="16"/>
    </row>
    <row r="1420" ht="18.95" customHeight="1" spans="8:14">
      <c r="H1420" s="61" t="s">
        <v>5365</v>
      </c>
      <c r="I1420" s="33" t="s">
        <v>5366</v>
      </c>
      <c r="J1420" s="416" t="s">
        <v>5366</v>
      </c>
      <c r="K1420" s="33" t="s">
        <v>5367</v>
      </c>
      <c r="L1420" s="13" t="s">
        <v>1456</v>
      </c>
      <c r="M1420" s="13">
        <v>0</v>
      </c>
      <c r="N1420" s="16"/>
    </row>
    <row r="1421" ht="18.95" customHeight="1" spans="8:14">
      <c r="H1421" s="61" t="s">
        <v>848</v>
      </c>
      <c r="I1421" s="33" t="s">
        <v>5368</v>
      </c>
      <c r="J1421" s="416" t="s">
        <v>5368</v>
      </c>
      <c r="K1421" s="33" t="s">
        <v>1458</v>
      </c>
      <c r="L1421" s="13" t="s">
        <v>1456</v>
      </c>
      <c r="M1421" s="13">
        <v>0</v>
      </c>
      <c r="N1421" s="16"/>
    </row>
    <row r="1422" ht="18.95" customHeight="1" spans="8:14">
      <c r="H1422" s="61" t="s">
        <v>1744</v>
      </c>
      <c r="I1422" s="33" t="s">
        <v>5369</v>
      </c>
      <c r="J1422" s="416" t="s">
        <v>5369</v>
      </c>
      <c r="K1422" s="33" t="s">
        <v>1746</v>
      </c>
      <c r="L1422" s="13" t="s">
        <v>1456</v>
      </c>
      <c r="M1422" s="13">
        <v>0</v>
      </c>
      <c r="N1422" s="16"/>
    </row>
    <row r="1423" ht="18.95" customHeight="1" spans="8:14">
      <c r="H1423" s="61" t="s">
        <v>849</v>
      </c>
      <c r="I1423" s="33" t="s">
        <v>5370</v>
      </c>
      <c r="J1423" s="416" t="s">
        <v>5370</v>
      </c>
      <c r="K1423" s="33" t="s">
        <v>1749</v>
      </c>
      <c r="L1423" s="13" t="s">
        <v>1456</v>
      </c>
      <c r="M1423" s="13">
        <v>0</v>
      </c>
      <c r="N1423" s="16"/>
    </row>
    <row r="1424" ht="18.95" customHeight="1" spans="8:14">
      <c r="H1424" s="61" t="s">
        <v>850</v>
      </c>
      <c r="I1424" s="33" t="s">
        <v>5371</v>
      </c>
      <c r="J1424" s="416" t="s">
        <v>5371</v>
      </c>
      <c r="K1424" s="33" t="s">
        <v>1752</v>
      </c>
      <c r="L1424" s="13" t="s">
        <v>1456</v>
      </c>
      <c r="M1424" s="13">
        <v>0</v>
      </c>
      <c r="N1424" s="16"/>
    </row>
    <row r="1425" ht="18.95" customHeight="1" spans="8:14">
      <c r="H1425" s="61" t="s">
        <v>851</v>
      </c>
      <c r="I1425" s="33" t="s">
        <v>5372</v>
      </c>
      <c r="J1425" s="416" t="s">
        <v>5372</v>
      </c>
      <c r="K1425" s="33" t="s">
        <v>1755</v>
      </c>
      <c r="L1425" s="13" t="s">
        <v>1456</v>
      </c>
      <c r="M1425" s="13">
        <v>0</v>
      </c>
      <c r="N1425" s="16"/>
    </row>
    <row r="1426" ht="18.95" customHeight="1" spans="8:14">
      <c r="H1426" s="61" t="s">
        <v>852</v>
      </c>
      <c r="I1426" s="33" t="s">
        <v>5373</v>
      </c>
      <c r="J1426" s="416" t="s">
        <v>5373</v>
      </c>
      <c r="K1426" s="33" t="s">
        <v>1760</v>
      </c>
      <c r="L1426" s="13" t="s">
        <v>1456</v>
      </c>
      <c r="M1426" s="13">
        <v>0</v>
      </c>
      <c r="N1426" s="16"/>
    </row>
    <row r="1427" ht="18.95" customHeight="1" spans="8:14">
      <c r="H1427" s="61" t="s">
        <v>1764</v>
      </c>
      <c r="I1427" s="33" t="s">
        <v>5374</v>
      </c>
      <c r="J1427" s="416" t="s">
        <v>5374</v>
      </c>
      <c r="K1427" s="33" t="s">
        <v>1766</v>
      </c>
      <c r="L1427" s="13" t="s">
        <v>1456</v>
      </c>
      <c r="M1427" s="13">
        <v>0</v>
      </c>
      <c r="N1427" s="16"/>
    </row>
    <row r="1428" ht="18.95" customHeight="1" spans="8:14">
      <c r="H1428" s="61" t="s">
        <v>854</v>
      </c>
      <c r="I1428" s="33" t="s">
        <v>5375</v>
      </c>
      <c r="J1428" s="416" t="s">
        <v>5375</v>
      </c>
      <c r="K1428" s="33" t="s">
        <v>1771</v>
      </c>
      <c r="L1428" s="13" t="s">
        <v>1456</v>
      </c>
      <c r="M1428" s="13">
        <v>0</v>
      </c>
      <c r="N1428" s="16"/>
    </row>
    <row r="1429" ht="18.95" customHeight="1" spans="8:14">
      <c r="H1429" s="61" t="s">
        <v>1775</v>
      </c>
      <c r="I1429" s="33" t="s">
        <v>5376</v>
      </c>
      <c r="J1429" s="416" t="s">
        <v>5376</v>
      </c>
      <c r="K1429" s="33" t="s">
        <v>1777</v>
      </c>
      <c r="L1429" s="13" t="s">
        <v>1456</v>
      </c>
      <c r="M1429" s="73">
        <v>0</v>
      </c>
      <c r="N1429" s="65"/>
    </row>
    <row r="1430" ht="18.95" customHeight="1" spans="8:14">
      <c r="H1430" s="61" t="s">
        <v>856</v>
      </c>
      <c r="I1430" s="33" t="s">
        <v>5377</v>
      </c>
      <c r="J1430" s="416" t="s">
        <v>5377</v>
      </c>
      <c r="K1430" s="33" t="s">
        <v>1782</v>
      </c>
      <c r="L1430" s="13" t="s">
        <v>1456</v>
      </c>
      <c r="M1430" s="13">
        <v>0</v>
      </c>
      <c r="N1430" s="74"/>
    </row>
    <row r="1431" ht="18.95" customHeight="1" spans="8:14">
      <c r="H1431" s="61" t="s">
        <v>857</v>
      </c>
      <c r="I1431" s="33" t="s">
        <v>5378</v>
      </c>
      <c r="J1431" s="416" t="s">
        <v>5378</v>
      </c>
      <c r="K1431" s="33" t="s">
        <v>1785</v>
      </c>
      <c r="L1431" s="13" t="s">
        <v>1456</v>
      </c>
      <c r="M1431" s="13">
        <v>0</v>
      </c>
      <c r="N1431" s="74"/>
    </row>
    <row r="1432" ht="18.95" customHeight="1" spans="8:14">
      <c r="H1432" s="61" t="s">
        <v>858</v>
      </c>
      <c r="I1432" s="33" t="s">
        <v>5379</v>
      </c>
      <c r="J1432" s="416" t="s">
        <v>5379</v>
      </c>
      <c r="K1432" s="33" t="s">
        <v>1790</v>
      </c>
      <c r="L1432" s="13" t="s">
        <v>1456</v>
      </c>
      <c r="M1432" s="13">
        <v>0</v>
      </c>
      <c r="N1432" s="74"/>
    </row>
    <row r="1433" ht="18.95" customHeight="1" spans="8:14">
      <c r="H1433" s="67" t="s">
        <v>859</v>
      </c>
      <c r="I1433" s="33" t="s">
        <v>5380</v>
      </c>
      <c r="J1433" s="416" t="s">
        <v>5380</v>
      </c>
      <c r="K1433" s="33" t="s">
        <v>1795</v>
      </c>
      <c r="L1433" s="13" t="s">
        <v>1456</v>
      </c>
      <c r="M1433" s="13">
        <v>0</v>
      </c>
      <c r="N1433" s="74"/>
    </row>
    <row r="1434" ht="18.95" customHeight="1" spans="8:14">
      <c r="H1434" s="67" t="s">
        <v>1797</v>
      </c>
      <c r="I1434" s="33" t="s">
        <v>5381</v>
      </c>
      <c r="J1434" s="416" t="s">
        <v>5381</v>
      </c>
      <c r="K1434" s="33" t="s">
        <v>1799</v>
      </c>
      <c r="L1434" s="13" t="s">
        <v>1456</v>
      </c>
      <c r="M1434" s="13">
        <v>0</v>
      </c>
      <c r="N1434" s="74"/>
    </row>
    <row r="1435" ht="18.95" customHeight="1" spans="8:14">
      <c r="H1435" s="67" t="s">
        <v>861</v>
      </c>
      <c r="I1435" s="33" t="s">
        <v>5382</v>
      </c>
      <c r="J1435" s="416" t="s">
        <v>5382</v>
      </c>
      <c r="K1435" s="33" t="s">
        <v>1802</v>
      </c>
      <c r="L1435" s="13" t="s">
        <v>1456</v>
      </c>
      <c r="M1435" s="13">
        <v>0</v>
      </c>
      <c r="N1435" s="74"/>
    </row>
    <row r="1436" ht="18.95" customHeight="1" spans="8:14">
      <c r="H1436" s="67" t="s">
        <v>862</v>
      </c>
      <c r="I1436" s="33" t="s">
        <v>5383</v>
      </c>
      <c r="J1436" s="416" t="s">
        <v>5383</v>
      </c>
      <c r="K1436" s="33" t="s">
        <v>1805</v>
      </c>
      <c r="L1436" s="13" t="s">
        <v>1456</v>
      </c>
      <c r="M1436" s="13">
        <v>0</v>
      </c>
      <c r="N1436" s="74"/>
    </row>
    <row r="1437" ht="18.95" customHeight="1" spans="8:14">
      <c r="H1437" s="67" t="s">
        <v>5384</v>
      </c>
      <c r="I1437" s="33" t="s">
        <v>5385</v>
      </c>
      <c r="J1437" s="416" t="s">
        <v>5385</v>
      </c>
      <c r="K1437" s="33" t="s">
        <v>1811</v>
      </c>
      <c r="L1437" s="13" t="s">
        <v>1456</v>
      </c>
      <c r="M1437" s="13">
        <v>0</v>
      </c>
      <c r="N1437" s="74"/>
    </row>
    <row r="1438" ht="18.95" customHeight="1" spans="8:14">
      <c r="H1438" s="67" t="s">
        <v>864</v>
      </c>
      <c r="I1438" s="33" t="s">
        <v>5386</v>
      </c>
      <c r="J1438" s="416" t="s">
        <v>5386</v>
      </c>
      <c r="K1438" s="33" t="s">
        <v>1816</v>
      </c>
      <c r="L1438" s="13" t="s">
        <v>1456</v>
      </c>
      <c r="M1438" s="13">
        <v>0</v>
      </c>
      <c r="N1438" s="74"/>
    </row>
    <row r="1439" ht="18.95" customHeight="1" spans="8:14">
      <c r="H1439" s="67" t="s">
        <v>865</v>
      </c>
      <c r="I1439" s="33" t="s">
        <v>5387</v>
      </c>
      <c r="J1439" s="416" t="s">
        <v>5387</v>
      </c>
      <c r="K1439" s="33" t="s">
        <v>1821</v>
      </c>
      <c r="L1439" s="13" t="s">
        <v>1456</v>
      </c>
      <c r="M1439" s="13">
        <v>0</v>
      </c>
      <c r="N1439" s="74"/>
    </row>
    <row r="1440" ht="18.95" customHeight="1" spans="8:14">
      <c r="H1440" s="61" t="s">
        <v>4834</v>
      </c>
      <c r="I1440" s="33" t="s">
        <v>5388</v>
      </c>
      <c r="J1440" s="416" t="s">
        <v>5388</v>
      </c>
      <c r="K1440" s="33" t="s">
        <v>947</v>
      </c>
      <c r="L1440" s="13" t="s">
        <v>1456</v>
      </c>
      <c r="M1440" s="13">
        <v>0</v>
      </c>
      <c r="N1440" s="74"/>
    </row>
    <row r="1441" ht="18.95" customHeight="1" spans="8:14">
      <c r="H1441" s="68" t="s">
        <v>5389</v>
      </c>
      <c r="I1441" s="33" t="s">
        <v>5390</v>
      </c>
      <c r="J1441" s="33" t="s">
        <v>5390</v>
      </c>
      <c r="K1441" s="33" t="s">
        <v>5391</v>
      </c>
      <c r="L1441" s="13" t="s">
        <v>1456</v>
      </c>
      <c r="M1441" s="13">
        <v>0</v>
      </c>
      <c r="N1441" s="74"/>
    </row>
    <row r="1442" ht="18.95" customHeight="1" spans="8:14">
      <c r="H1442" s="51" t="s">
        <v>5392</v>
      </c>
      <c r="I1442" s="33" t="s">
        <v>5393</v>
      </c>
      <c r="J1442" s="416" t="s">
        <v>5394</v>
      </c>
      <c r="K1442" s="33" t="s">
        <v>5395</v>
      </c>
      <c r="L1442" s="13" t="s">
        <v>1456</v>
      </c>
      <c r="M1442" s="13">
        <v>64</v>
      </c>
      <c r="N1442" s="74"/>
    </row>
    <row r="1443" ht="18.95" customHeight="1" spans="8:14">
      <c r="H1443" s="61" t="s">
        <v>1024</v>
      </c>
      <c r="I1443" s="33" t="s">
        <v>5396</v>
      </c>
      <c r="J1443" s="416" t="s">
        <v>5396</v>
      </c>
      <c r="K1443" s="33" t="s">
        <v>5397</v>
      </c>
      <c r="L1443" s="13" t="s">
        <v>1456</v>
      </c>
      <c r="M1443" s="13">
        <v>0</v>
      </c>
      <c r="N1443" s="74"/>
    </row>
    <row r="1444" ht="18.95" customHeight="1" spans="8:14">
      <c r="H1444" s="61" t="s">
        <v>5398</v>
      </c>
      <c r="I1444" s="416" t="s">
        <v>5399</v>
      </c>
      <c r="J1444" s="416" t="s">
        <v>5399</v>
      </c>
      <c r="K1444" s="33" t="s">
        <v>677</v>
      </c>
      <c r="L1444" s="13" t="s">
        <v>1456</v>
      </c>
      <c r="M1444" s="13">
        <v>628</v>
      </c>
      <c r="N1444" s="74"/>
    </row>
    <row r="1445" ht="18.95" customHeight="1" spans="8:14">
      <c r="H1445" s="61" t="s">
        <v>5400</v>
      </c>
      <c r="I1445" s="33" t="s">
        <v>5401</v>
      </c>
      <c r="J1445" s="33" t="s">
        <v>5401</v>
      </c>
      <c r="K1445" s="33" t="s">
        <v>1864</v>
      </c>
      <c r="L1445" s="13" t="s">
        <v>1456</v>
      </c>
      <c r="M1445" s="13">
        <v>303</v>
      </c>
      <c r="N1445" s="74"/>
    </row>
    <row r="1446" ht="18.95" customHeight="1" spans="8:14">
      <c r="H1446" s="61" t="s">
        <v>1868</v>
      </c>
      <c r="I1446" s="33" t="s">
        <v>5402</v>
      </c>
      <c r="J1446" s="33" t="s">
        <v>5402</v>
      </c>
      <c r="K1446" s="33" t="s">
        <v>1870</v>
      </c>
      <c r="L1446" s="13" t="s">
        <v>1456</v>
      </c>
      <c r="M1446" s="13">
        <v>325</v>
      </c>
      <c r="N1446" s="74"/>
    </row>
    <row r="1447" ht="18.95" customHeight="1" spans="8:14">
      <c r="H1447" s="69" t="s">
        <v>5403</v>
      </c>
      <c r="I1447" s="33" t="s">
        <v>5404</v>
      </c>
      <c r="J1447" s="416" t="s">
        <v>5404</v>
      </c>
      <c r="K1447" s="33" t="s">
        <v>5405</v>
      </c>
      <c r="L1447" s="13" t="s">
        <v>1456</v>
      </c>
      <c r="M1447" s="13">
        <v>0</v>
      </c>
      <c r="N1447" s="74"/>
    </row>
    <row r="1448" ht="18.95" customHeight="1" spans="8:14">
      <c r="H1448" s="69" t="s">
        <v>5406</v>
      </c>
      <c r="I1448" s="33" t="s">
        <v>5407</v>
      </c>
      <c r="J1448" s="416" t="s">
        <v>5407</v>
      </c>
      <c r="K1448" s="33" t="s">
        <v>4825</v>
      </c>
      <c r="L1448" s="13" t="s">
        <v>1456</v>
      </c>
      <c r="M1448" s="13">
        <v>0</v>
      </c>
      <c r="N1448" s="74"/>
    </row>
    <row r="1449" ht="18.95" customHeight="1" spans="8:14">
      <c r="H1449" s="70" t="s">
        <v>5408</v>
      </c>
      <c r="I1449" s="422" t="s">
        <v>5409</v>
      </c>
      <c r="J1449" s="422" t="s">
        <v>5409</v>
      </c>
      <c r="K1449" s="49" t="s">
        <v>5410</v>
      </c>
      <c r="L1449" s="13" t="s">
        <v>1456</v>
      </c>
      <c r="M1449" s="13">
        <v>0</v>
      </c>
      <c r="N1449" s="74"/>
    </row>
    <row r="1450" ht="18.95" customHeight="1" spans="8:14">
      <c r="H1450" s="70" t="s">
        <v>5411</v>
      </c>
      <c r="I1450" s="16" t="s">
        <v>5360</v>
      </c>
      <c r="J1450" s="422" t="s">
        <v>5360</v>
      </c>
      <c r="K1450" s="49" t="s">
        <v>5361</v>
      </c>
      <c r="L1450" s="13" t="s">
        <v>1456</v>
      </c>
      <c r="M1450" s="13">
        <v>0</v>
      </c>
      <c r="N1450" s="74"/>
    </row>
    <row r="1451" ht="18.95" customHeight="1" spans="8:14">
      <c r="H1451" s="59" t="s">
        <v>678</v>
      </c>
      <c r="I1451" s="58" t="str">
        <f>""</f>
        <v/>
      </c>
      <c r="J1451" s="75" t="str">
        <f>""</f>
        <v/>
      </c>
      <c r="K1451" s="64" t="s">
        <v>678</v>
      </c>
      <c r="L1451" s="73" t="s">
        <v>1456</v>
      </c>
      <c r="M1451" s="13">
        <v>187153</v>
      </c>
      <c r="N1451" s="74"/>
    </row>
    <row r="1452" ht="18.95" customHeight="1" spans="8:14">
      <c r="H1452" s="71"/>
      <c r="I1452" s="33"/>
      <c r="J1452" s="416" t="s">
        <v>954</v>
      </c>
      <c r="K1452" s="33" t="s">
        <v>1755</v>
      </c>
      <c r="L1452" s="13" t="s">
        <v>1896</v>
      </c>
      <c r="M1452" s="73">
        <v>0</v>
      </c>
      <c r="N1452" s="65"/>
    </row>
    <row r="1453" ht="18.95" customHeight="1" spans="8:14">
      <c r="H1453" s="71"/>
      <c r="I1453" s="416" t="s">
        <v>5412</v>
      </c>
      <c r="J1453" s="416" t="s">
        <v>5413</v>
      </c>
      <c r="K1453" s="33" t="s">
        <v>5414</v>
      </c>
      <c r="L1453" s="13" t="s">
        <v>1896</v>
      </c>
      <c r="M1453" s="13">
        <v>0</v>
      </c>
      <c r="N1453" s="74"/>
    </row>
    <row r="1454" ht="18.95" customHeight="1" spans="8:14">
      <c r="H1454" s="71"/>
      <c r="I1454" s="33"/>
      <c r="J1454" s="416" t="s">
        <v>5415</v>
      </c>
      <c r="K1454" s="33" t="s">
        <v>2865</v>
      </c>
      <c r="L1454" s="13" t="s">
        <v>1896</v>
      </c>
      <c r="M1454" s="13">
        <v>0</v>
      </c>
      <c r="N1454" s="74"/>
    </row>
    <row r="1455" ht="18.95" customHeight="1" spans="8:14">
      <c r="H1455" s="71"/>
      <c r="I1455" s="33"/>
      <c r="J1455" s="416" t="s">
        <v>5416</v>
      </c>
      <c r="K1455" s="33" t="s">
        <v>2868</v>
      </c>
      <c r="L1455" s="13" t="s">
        <v>1896</v>
      </c>
      <c r="M1455" s="13">
        <v>0</v>
      </c>
      <c r="N1455" s="74"/>
    </row>
    <row r="1456" ht="18.95" customHeight="1" spans="8:14">
      <c r="H1456" s="71"/>
      <c r="I1456" s="33"/>
      <c r="J1456" s="416" t="s">
        <v>5417</v>
      </c>
      <c r="K1456" s="33" t="s">
        <v>2871</v>
      </c>
      <c r="L1456" s="13" t="s">
        <v>1896</v>
      </c>
      <c r="M1456" s="13">
        <v>0</v>
      </c>
      <c r="N1456" s="74"/>
    </row>
    <row r="1457" ht="18.95" customHeight="1" spans="8:14">
      <c r="H1457" s="71"/>
      <c r="I1457" s="33"/>
      <c r="J1457" s="416" t="s">
        <v>5418</v>
      </c>
      <c r="K1457" s="33" t="s">
        <v>2874</v>
      </c>
      <c r="L1457" s="13" t="s">
        <v>1896</v>
      </c>
      <c r="M1457" s="13">
        <v>0</v>
      </c>
      <c r="N1457" s="74"/>
    </row>
    <row r="1458" ht="18.95" customHeight="1" spans="8:14">
      <c r="H1458" s="71"/>
      <c r="I1458" s="33"/>
      <c r="J1458" s="416" t="s">
        <v>5419</v>
      </c>
      <c r="K1458" s="33" t="s">
        <v>2877</v>
      </c>
      <c r="L1458" s="13" t="s">
        <v>1896</v>
      </c>
      <c r="M1458" s="13">
        <v>0</v>
      </c>
      <c r="N1458" s="74"/>
    </row>
    <row r="1459" ht="18.95" customHeight="1" spans="8:14">
      <c r="H1459" s="71"/>
      <c r="I1459" s="33"/>
      <c r="J1459" s="416" t="s">
        <v>5420</v>
      </c>
      <c r="K1459" s="33" t="s">
        <v>5421</v>
      </c>
      <c r="L1459" s="13" t="s">
        <v>1896</v>
      </c>
      <c r="M1459" s="13">
        <v>0</v>
      </c>
      <c r="N1459" s="74"/>
    </row>
    <row r="1460" ht="18.95" customHeight="1" spans="8:14">
      <c r="H1460" s="72" t="s">
        <v>5422</v>
      </c>
      <c r="I1460" s="33" t="s">
        <v>958</v>
      </c>
      <c r="J1460" s="416" t="s">
        <v>958</v>
      </c>
      <c r="K1460" s="33" t="s">
        <v>1766</v>
      </c>
      <c r="L1460" s="13" t="s">
        <v>1896</v>
      </c>
      <c r="M1460" s="13">
        <v>459</v>
      </c>
      <c r="N1460" s="74"/>
    </row>
    <row r="1461" ht="18.95" customHeight="1" spans="8:14">
      <c r="H1461" s="46"/>
      <c r="I1461" s="416" t="s">
        <v>5423</v>
      </c>
      <c r="J1461" s="416" t="s">
        <v>5424</v>
      </c>
      <c r="K1461" s="33" t="s">
        <v>5425</v>
      </c>
      <c r="L1461" s="13" t="s">
        <v>1896</v>
      </c>
      <c r="M1461" s="13">
        <v>459</v>
      </c>
      <c r="N1461" s="74"/>
    </row>
    <row r="1462" ht="18.95" customHeight="1" spans="8:14">
      <c r="H1462" s="46"/>
      <c r="I1462" s="33"/>
      <c r="J1462" s="416" t="s">
        <v>5426</v>
      </c>
      <c r="K1462" s="33" t="s">
        <v>5427</v>
      </c>
      <c r="L1462" s="13" t="s">
        <v>1896</v>
      </c>
      <c r="M1462" s="13">
        <v>300</v>
      </c>
      <c r="N1462" s="74"/>
    </row>
    <row r="1463" ht="18.95" customHeight="1" spans="8:14">
      <c r="H1463" s="46"/>
      <c r="I1463" s="33"/>
      <c r="J1463" s="416" t="s">
        <v>5428</v>
      </c>
      <c r="K1463" s="33" t="s">
        <v>5429</v>
      </c>
      <c r="L1463" s="13" t="s">
        <v>1896</v>
      </c>
      <c r="M1463" s="13">
        <v>0</v>
      </c>
      <c r="N1463" s="74"/>
    </row>
    <row r="1464" ht="18.95" customHeight="1" spans="8:14">
      <c r="H1464" s="46"/>
      <c r="I1464" s="33"/>
      <c r="J1464" s="416" t="s">
        <v>5430</v>
      </c>
      <c r="K1464" s="33" t="s">
        <v>5431</v>
      </c>
      <c r="L1464" s="13" t="s">
        <v>1896</v>
      </c>
      <c r="M1464" s="13">
        <v>0</v>
      </c>
      <c r="N1464" s="74"/>
    </row>
    <row r="1465" ht="18.95" customHeight="1" spans="8:14">
      <c r="H1465" s="46"/>
      <c r="I1465" s="33"/>
      <c r="J1465" s="416" t="s">
        <v>5432</v>
      </c>
      <c r="K1465" s="33" t="s">
        <v>5433</v>
      </c>
      <c r="L1465" s="13" t="s">
        <v>1896</v>
      </c>
      <c r="M1465" s="13">
        <v>99</v>
      </c>
      <c r="N1465" s="74"/>
    </row>
    <row r="1466" ht="18.95" customHeight="1" spans="8:14">
      <c r="H1466" s="46"/>
      <c r="I1466" s="33"/>
      <c r="J1466" s="416" t="s">
        <v>5434</v>
      </c>
      <c r="K1466" s="33" t="s">
        <v>5435</v>
      </c>
      <c r="L1466" s="13" t="s">
        <v>1896</v>
      </c>
      <c r="M1466" s="13">
        <v>0</v>
      </c>
      <c r="N1466" s="74"/>
    </row>
    <row r="1467" ht="18.95" customHeight="1" spans="8:14">
      <c r="H1467" s="46"/>
      <c r="I1467" s="33"/>
      <c r="J1467" s="416" t="s">
        <v>5436</v>
      </c>
      <c r="K1467" s="33" t="s">
        <v>5437</v>
      </c>
      <c r="L1467" s="13" t="s">
        <v>1896</v>
      </c>
      <c r="M1467" s="13">
        <v>60</v>
      </c>
      <c r="N1467" s="74"/>
    </row>
    <row r="1468" ht="18.95" customHeight="1" spans="8:14">
      <c r="H1468" s="46" t="s">
        <v>5438</v>
      </c>
      <c r="I1468" s="33" t="s">
        <v>5439</v>
      </c>
      <c r="J1468" s="416" t="s">
        <v>5439</v>
      </c>
      <c r="K1468" s="33" t="s">
        <v>5440</v>
      </c>
      <c r="L1468" s="13" t="s">
        <v>1896</v>
      </c>
      <c r="M1468" s="13">
        <v>0</v>
      </c>
      <c r="N1468" s="74"/>
    </row>
    <row r="1469" ht="18.95" customHeight="1" spans="8:14">
      <c r="H1469" s="46" t="s">
        <v>5441</v>
      </c>
      <c r="I1469" s="33" t="s">
        <v>5442</v>
      </c>
      <c r="J1469" s="416" t="s">
        <v>5442</v>
      </c>
      <c r="K1469" s="33" t="s">
        <v>5443</v>
      </c>
      <c r="L1469" s="13" t="s">
        <v>1896</v>
      </c>
      <c r="M1469" s="13">
        <v>0</v>
      </c>
      <c r="N1469" s="74"/>
    </row>
    <row r="1470" ht="18.95" customHeight="1" spans="8:14">
      <c r="H1470" s="46" t="s">
        <v>5444</v>
      </c>
      <c r="I1470" s="33" t="s">
        <v>5445</v>
      </c>
      <c r="J1470" s="416" t="s">
        <v>5445</v>
      </c>
      <c r="K1470" s="33" t="s">
        <v>5446</v>
      </c>
      <c r="L1470" s="13" t="s">
        <v>1896</v>
      </c>
      <c r="M1470" s="13">
        <v>0</v>
      </c>
      <c r="N1470" s="74"/>
    </row>
    <row r="1471" ht="18.95" customHeight="1" spans="8:14">
      <c r="H1471" s="46" t="s">
        <v>5447</v>
      </c>
      <c r="I1471" s="33" t="s">
        <v>5448</v>
      </c>
      <c r="J1471" s="416" t="s">
        <v>5448</v>
      </c>
      <c r="K1471" s="33" t="s">
        <v>5449</v>
      </c>
      <c r="L1471" s="13" t="s">
        <v>1896</v>
      </c>
      <c r="M1471" s="13">
        <v>0</v>
      </c>
      <c r="N1471" s="74"/>
    </row>
    <row r="1472" ht="18.95" customHeight="1" spans="8:14">
      <c r="H1472" s="46" t="s">
        <v>5450</v>
      </c>
      <c r="I1472" s="33" t="s">
        <v>5451</v>
      </c>
      <c r="J1472" s="416" t="s">
        <v>5451</v>
      </c>
      <c r="K1472" s="33" t="s">
        <v>5452</v>
      </c>
      <c r="L1472" s="13" t="s">
        <v>1896</v>
      </c>
      <c r="M1472" s="13">
        <v>0</v>
      </c>
      <c r="N1472" s="74"/>
    </row>
    <row r="1473" ht="18.95" customHeight="1" spans="8:14">
      <c r="H1473" s="72" t="s">
        <v>611</v>
      </c>
      <c r="I1473" s="33" t="s">
        <v>960</v>
      </c>
      <c r="J1473" s="416" t="s">
        <v>960</v>
      </c>
      <c r="K1473" s="33" t="s">
        <v>1771</v>
      </c>
      <c r="L1473" s="13" t="s">
        <v>1896</v>
      </c>
      <c r="M1473" s="13">
        <v>473</v>
      </c>
      <c r="N1473" s="74"/>
    </row>
    <row r="1474" ht="18.95" customHeight="1" spans="8:14">
      <c r="H1474" s="46" t="s">
        <v>5453</v>
      </c>
      <c r="I1474" s="33" t="s">
        <v>5454</v>
      </c>
      <c r="J1474" s="416" t="s">
        <v>5454</v>
      </c>
      <c r="K1474" s="33" t="s">
        <v>5455</v>
      </c>
      <c r="L1474" s="13" t="s">
        <v>1896</v>
      </c>
      <c r="M1474" s="13">
        <v>243</v>
      </c>
      <c r="N1474" s="74"/>
    </row>
    <row r="1475" ht="18.95" customHeight="1" spans="8:14">
      <c r="H1475" s="46" t="s">
        <v>5456</v>
      </c>
      <c r="I1475" s="33" t="s">
        <v>5457</v>
      </c>
      <c r="J1475" s="416" t="s">
        <v>5457</v>
      </c>
      <c r="K1475" s="33" t="s">
        <v>5458</v>
      </c>
      <c r="L1475" s="13" t="s">
        <v>1896</v>
      </c>
      <c r="M1475" s="13">
        <v>60</v>
      </c>
      <c r="N1475" s="74"/>
    </row>
    <row r="1476" ht="18.95" customHeight="1" spans="8:14">
      <c r="H1476" s="46" t="s">
        <v>5459</v>
      </c>
      <c r="I1476" s="33" t="s">
        <v>5460</v>
      </c>
      <c r="J1476" s="416" t="s">
        <v>5460</v>
      </c>
      <c r="K1476" s="33" t="s">
        <v>5461</v>
      </c>
      <c r="L1476" s="13" t="s">
        <v>1896</v>
      </c>
      <c r="M1476" s="13">
        <v>183</v>
      </c>
      <c r="N1476" s="74"/>
    </row>
    <row r="1477" ht="18.95" customHeight="1" spans="8:14">
      <c r="H1477" s="46" t="s">
        <v>5462</v>
      </c>
      <c r="I1477" s="33" t="s">
        <v>5463</v>
      </c>
      <c r="J1477" s="416" t="s">
        <v>5463</v>
      </c>
      <c r="K1477" s="33" t="s">
        <v>5464</v>
      </c>
      <c r="L1477" s="13" t="s">
        <v>1896</v>
      </c>
      <c r="M1477" s="13">
        <v>0</v>
      </c>
      <c r="N1477" s="74"/>
    </row>
    <row r="1478" ht="18.95" customHeight="1" spans="8:14">
      <c r="H1478" s="46" t="s">
        <v>5465</v>
      </c>
      <c r="I1478" s="33" t="s">
        <v>5466</v>
      </c>
      <c r="J1478" s="416" t="s">
        <v>5466</v>
      </c>
      <c r="K1478" s="33" t="s">
        <v>5467</v>
      </c>
      <c r="L1478" s="13" t="s">
        <v>1896</v>
      </c>
      <c r="M1478" s="13">
        <v>0</v>
      </c>
      <c r="N1478" s="74"/>
    </row>
    <row r="1479" ht="18.95" customHeight="1" spans="8:14">
      <c r="H1479" s="46" t="s">
        <v>5456</v>
      </c>
      <c r="I1479" s="33" t="s">
        <v>5468</v>
      </c>
      <c r="J1479" s="416" t="s">
        <v>5468</v>
      </c>
      <c r="K1479" s="33" t="s">
        <v>5458</v>
      </c>
      <c r="L1479" s="13" t="s">
        <v>1896</v>
      </c>
      <c r="M1479" s="13">
        <v>0</v>
      </c>
      <c r="N1479" s="74"/>
    </row>
    <row r="1480" ht="18.95" customHeight="1" spans="8:14">
      <c r="H1480" s="46" t="s">
        <v>5459</v>
      </c>
      <c r="I1480" s="33" t="s">
        <v>5469</v>
      </c>
      <c r="J1480" s="416" t="s">
        <v>5469</v>
      </c>
      <c r="K1480" s="33" t="s">
        <v>5461</v>
      </c>
      <c r="L1480" s="13" t="s">
        <v>1896</v>
      </c>
      <c r="M1480" s="13">
        <v>0</v>
      </c>
      <c r="N1480" s="74"/>
    </row>
    <row r="1481" ht="18.95" customHeight="1" spans="8:14">
      <c r="H1481" s="76" t="s">
        <v>5470</v>
      </c>
      <c r="I1481" s="33" t="s">
        <v>5471</v>
      </c>
      <c r="J1481" s="416" t="s">
        <v>5471</v>
      </c>
      <c r="K1481" s="33" t="s">
        <v>5472</v>
      </c>
      <c r="L1481" s="13" t="s">
        <v>1896</v>
      </c>
      <c r="M1481" s="13">
        <v>0</v>
      </c>
      <c r="N1481" s="74"/>
    </row>
    <row r="1482" ht="18.95" customHeight="1" spans="8:14">
      <c r="H1482" s="46"/>
      <c r="I1482" s="416" t="s">
        <v>5423</v>
      </c>
      <c r="J1482" s="416" t="s">
        <v>5473</v>
      </c>
      <c r="K1482" s="33" t="s">
        <v>5474</v>
      </c>
      <c r="L1482" s="13" t="s">
        <v>1896</v>
      </c>
      <c r="M1482" s="13">
        <v>230</v>
      </c>
      <c r="N1482" s="74"/>
    </row>
    <row r="1483" ht="18.95" customHeight="1" spans="8:14">
      <c r="H1483" s="46"/>
      <c r="I1483" s="33"/>
      <c r="J1483" s="416" t="s">
        <v>5475</v>
      </c>
      <c r="K1483" s="33" t="s">
        <v>5476</v>
      </c>
      <c r="L1483" s="13" t="s">
        <v>1896</v>
      </c>
      <c r="M1483" s="13">
        <v>26</v>
      </c>
      <c r="N1483" s="74"/>
    </row>
    <row r="1484" ht="18.95" customHeight="1" spans="8:14">
      <c r="H1484" s="46"/>
      <c r="I1484" s="33"/>
      <c r="J1484" s="416" t="s">
        <v>5477</v>
      </c>
      <c r="K1484" s="33" t="s">
        <v>5478</v>
      </c>
      <c r="L1484" s="13" t="s">
        <v>1896</v>
      </c>
      <c r="M1484" s="13">
        <v>24</v>
      </c>
      <c r="N1484" s="74"/>
    </row>
    <row r="1485" ht="18.95" customHeight="1" spans="8:14">
      <c r="H1485" s="46"/>
      <c r="I1485" s="33"/>
      <c r="J1485" s="416" t="s">
        <v>5479</v>
      </c>
      <c r="K1485" s="33" t="s">
        <v>5480</v>
      </c>
      <c r="L1485" s="13" t="s">
        <v>1896</v>
      </c>
      <c r="M1485" s="13">
        <v>4</v>
      </c>
      <c r="N1485" s="74"/>
    </row>
    <row r="1486" ht="18.95" customHeight="1" spans="8:14">
      <c r="H1486" s="46"/>
      <c r="I1486" s="33"/>
      <c r="J1486" s="416" t="s">
        <v>5481</v>
      </c>
      <c r="K1486" s="33" t="s">
        <v>5482</v>
      </c>
      <c r="L1486" s="13" t="s">
        <v>1896</v>
      </c>
      <c r="M1486" s="13">
        <v>0</v>
      </c>
      <c r="N1486" s="74"/>
    </row>
    <row r="1487" ht="18.95" customHeight="1" spans="8:14">
      <c r="H1487" s="46"/>
      <c r="I1487" s="33"/>
      <c r="J1487" s="416" t="s">
        <v>5483</v>
      </c>
      <c r="K1487" s="33" t="s">
        <v>5484</v>
      </c>
      <c r="L1487" s="13" t="s">
        <v>1896</v>
      </c>
      <c r="M1487" s="13">
        <v>176</v>
      </c>
      <c r="N1487" s="74"/>
    </row>
    <row r="1488" ht="18.95" customHeight="1" spans="8:14">
      <c r="H1488" s="72" t="s">
        <v>618</v>
      </c>
      <c r="I1488" s="33" t="s">
        <v>963</v>
      </c>
      <c r="J1488" s="416" t="s">
        <v>963</v>
      </c>
      <c r="K1488" s="33" t="s">
        <v>5485</v>
      </c>
      <c r="L1488" s="13" t="s">
        <v>1896</v>
      </c>
      <c r="M1488" s="13"/>
      <c r="N1488" s="74"/>
    </row>
    <row r="1489" ht="18.95" customHeight="1" spans="8:14">
      <c r="H1489" s="72" t="s">
        <v>5486</v>
      </c>
      <c r="I1489" s="33" t="s">
        <v>5487</v>
      </c>
      <c r="J1489" s="416" t="s">
        <v>5487</v>
      </c>
      <c r="K1489" s="33" t="s">
        <v>5488</v>
      </c>
      <c r="L1489" s="13" t="s">
        <v>1896</v>
      </c>
      <c r="M1489" s="13">
        <v>0</v>
      </c>
      <c r="N1489" s="74"/>
    </row>
    <row r="1490" ht="18.95" customHeight="1" spans="8:14">
      <c r="H1490" s="72" t="s">
        <v>5489</v>
      </c>
      <c r="I1490" s="33" t="s">
        <v>5490</v>
      </c>
      <c r="J1490" s="416" t="s">
        <v>5490</v>
      </c>
      <c r="K1490" s="33" t="s">
        <v>5491</v>
      </c>
      <c r="L1490" s="13" t="s">
        <v>1896</v>
      </c>
      <c r="M1490" s="13"/>
      <c r="N1490" s="74"/>
    </row>
    <row r="1491" ht="18.95" customHeight="1" spans="8:14">
      <c r="H1491" s="72" t="s">
        <v>5492</v>
      </c>
      <c r="I1491" s="33" t="s">
        <v>5493</v>
      </c>
      <c r="J1491" s="416" t="s">
        <v>5493</v>
      </c>
      <c r="K1491" s="33" t="s">
        <v>5494</v>
      </c>
      <c r="L1491" s="13" t="s">
        <v>1896</v>
      </c>
      <c r="M1491" s="13">
        <v>0</v>
      </c>
      <c r="N1491" s="74"/>
    </row>
    <row r="1492" ht="18.95" customHeight="1" spans="8:14">
      <c r="H1492" s="72" t="s">
        <v>5495</v>
      </c>
      <c r="I1492" s="416" t="s">
        <v>5496</v>
      </c>
      <c r="J1492" s="416" t="s">
        <v>5497</v>
      </c>
      <c r="K1492" s="33" t="s">
        <v>5498</v>
      </c>
      <c r="L1492" s="13" t="s">
        <v>1896</v>
      </c>
      <c r="M1492" s="13">
        <v>0</v>
      </c>
      <c r="N1492" s="74"/>
    </row>
    <row r="1493" ht="18.95" customHeight="1" spans="8:14">
      <c r="H1493" s="72" t="s">
        <v>5499</v>
      </c>
      <c r="I1493" s="416" t="s">
        <v>5500</v>
      </c>
      <c r="J1493" s="416" t="s">
        <v>5500</v>
      </c>
      <c r="K1493" s="33" t="s">
        <v>4634</v>
      </c>
      <c r="L1493" s="13" t="s">
        <v>1896</v>
      </c>
      <c r="M1493" s="13">
        <v>0</v>
      </c>
      <c r="N1493" s="74"/>
    </row>
    <row r="1494" ht="18.95" customHeight="1" spans="8:14">
      <c r="H1494" s="72" t="s">
        <v>5501</v>
      </c>
      <c r="I1494" s="416" t="s">
        <v>5502</v>
      </c>
      <c r="J1494" s="416" t="s">
        <v>5502</v>
      </c>
      <c r="K1494" s="33" t="s">
        <v>5503</v>
      </c>
      <c r="L1494" s="13" t="s">
        <v>1896</v>
      </c>
      <c r="M1494" s="13">
        <v>0</v>
      </c>
      <c r="N1494" s="74"/>
    </row>
    <row r="1495" ht="18.95" customHeight="1" spans="8:14">
      <c r="H1495" s="72" t="s">
        <v>5504</v>
      </c>
      <c r="I1495" s="416" t="s">
        <v>5505</v>
      </c>
      <c r="J1495" s="416" t="s">
        <v>5505</v>
      </c>
      <c r="K1495" s="33" t="s">
        <v>5506</v>
      </c>
      <c r="L1495" s="13" t="s">
        <v>1896</v>
      </c>
      <c r="M1495" s="13">
        <v>0</v>
      </c>
      <c r="N1495" s="74"/>
    </row>
    <row r="1496" ht="18.95" customHeight="1" spans="8:14">
      <c r="H1496" s="72" t="s">
        <v>619</v>
      </c>
      <c r="I1496" s="33" t="s">
        <v>965</v>
      </c>
      <c r="J1496" s="416" t="s">
        <v>965</v>
      </c>
      <c r="K1496" s="33" t="s">
        <v>1785</v>
      </c>
      <c r="L1496" s="13" t="s">
        <v>1896</v>
      </c>
      <c r="M1496" s="13">
        <v>26943</v>
      </c>
      <c r="N1496" s="74"/>
    </row>
    <row r="1497" ht="18.95" customHeight="1" spans="8:14">
      <c r="H1497" s="72" t="s">
        <v>5507</v>
      </c>
      <c r="I1497" s="33" t="s">
        <v>5508</v>
      </c>
      <c r="J1497" s="416" t="s">
        <v>5508</v>
      </c>
      <c r="K1497" s="33" t="s">
        <v>5509</v>
      </c>
      <c r="L1497" s="13" t="s">
        <v>1896</v>
      </c>
      <c r="M1497" s="13">
        <v>330</v>
      </c>
      <c r="N1497" s="74"/>
    </row>
    <row r="1498" ht="18.95" customHeight="1" spans="8:14">
      <c r="H1498" s="76" t="s">
        <v>5510</v>
      </c>
      <c r="I1498" s="33" t="s">
        <v>5511</v>
      </c>
      <c r="J1498" s="416" t="s">
        <v>5511</v>
      </c>
      <c r="K1498" s="33" t="s">
        <v>5491</v>
      </c>
      <c r="L1498" s="13" t="s">
        <v>1896</v>
      </c>
      <c r="M1498" s="13">
        <v>0</v>
      </c>
      <c r="N1498" s="74"/>
    </row>
    <row r="1499" ht="18.95" customHeight="1" spans="8:14">
      <c r="H1499" s="76" t="s">
        <v>5512</v>
      </c>
      <c r="I1499" s="33" t="s">
        <v>5513</v>
      </c>
      <c r="J1499" s="416" t="s">
        <v>5513</v>
      </c>
      <c r="K1499" s="33" t="s">
        <v>5514</v>
      </c>
      <c r="L1499" s="13" t="s">
        <v>1896</v>
      </c>
      <c r="M1499" s="13">
        <v>156</v>
      </c>
      <c r="N1499" s="74"/>
    </row>
    <row r="1500" ht="18.95" customHeight="1" spans="8:14">
      <c r="H1500" s="76"/>
      <c r="I1500" s="416" t="s">
        <v>5515</v>
      </c>
      <c r="J1500" s="416" t="s">
        <v>5516</v>
      </c>
      <c r="K1500" s="33" t="s">
        <v>5517</v>
      </c>
      <c r="L1500" s="13" t="s">
        <v>1896</v>
      </c>
      <c r="M1500" s="13">
        <v>18</v>
      </c>
      <c r="N1500" s="74"/>
    </row>
    <row r="1501" ht="18.95" customHeight="1" spans="8:14">
      <c r="H1501" s="77" t="s">
        <v>5518</v>
      </c>
      <c r="I1501" s="33" t="s">
        <v>5519</v>
      </c>
      <c r="J1501" s="416" t="s">
        <v>5519</v>
      </c>
      <c r="K1501" s="33" t="s">
        <v>5520</v>
      </c>
      <c r="L1501" s="13" t="s">
        <v>1896</v>
      </c>
      <c r="M1501" s="13">
        <v>156</v>
      </c>
      <c r="N1501" s="74"/>
    </row>
    <row r="1502" ht="18.95" customHeight="1" spans="8:14">
      <c r="H1502" s="77" t="s">
        <v>5521</v>
      </c>
      <c r="I1502" s="33" t="s">
        <v>5522</v>
      </c>
      <c r="J1502" s="416" t="s">
        <v>5522</v>
      </c>
      <c r="K1502" s="33" t="s">
        <v>5523</v>
      </c>
      <c r="L1502" s="13" t="s">
        <v>1896</v>
      </c>
      <c r="M1502" s="13">
        <v>0</v>
      </c>
      <c r="N1502" s="74"/>
    </row>
    <row r="1503" ht="18.95" customHeight="1" spans="8:14">
      <c r="H1503" s="77" t="s">
        <v>5524</v>
      </c>
      <c r="I1503" s="416" t="s">
        <v>5525</v>
      </c>
      <c r="J1503" s="416" t="s">
        <v>5526</v>
      </c>
      <c r="K1503" s="33" t="s">
        <v>5066</v>
      </c>
      <c r="L1503" s="13" t="s">
        <v>1896</v>
      </c>
      <c r="M1503" s="13"/>
      <c r="N1503" s="74"/>
    </row>
    <row r="1504" ht="18.95" customHeight="1" spans="8:14">
      <c r="H1504" s="76" t="s">
        <v>5527</v>
      </c>
      <c r="I1504" s="33" t="s">
        <v>5515</v>
      </c>
      <c r="J1504" s="416" t="s">
        <v>5515</v>
      </c>
      <c r="K1504" s="33" t="s">
        <v>5528</v>
      </c>
      <c r="L1504" s="13" t="s">
        <v>1896</v>
      </c>
      <c r="M1504" s="13">
        <v>0</v>
      </c>
      <c r="N1504" s="74"/>
    </row>
    <row r="1505" ht="18.95" customHeight="1" spans="8:14">
      <c r="H1505" s="72" t="s">
        <v>5529</v>
      </c>
      <c r="I1505" s="33" t="s">
        <v>5530</v>
      </c>
      <c r="J1505" s="416" t="s">
        <v>5530</v>
      </c>
      <c r="K1505" s="33" t="s">
        <v>5531</v>
      </c>
      <c r="L1505" s="13" t="s">
        <v>1896</v>
      </c>
      <c r="M1505" s="13">
        <v>25669</v>
      </c>
      <c r="N1505" s="74"/>
    </row>
    <row r="1506" ht="18.95" customHeight="1" spans="8:14">
      <c r="H1506" s="76" t="s">
        <v>5532</v>
      </c>
      <c r="I1506" s="33" t="s">
        <v>5533</v>
      </c>
      <c r="J1506" s="416" t="s">
        <v>5533</v>
      </c>
      <c r="K1506" s="33" t="s">
        <v>5534</v>
      </c>
      <c r="L1506" s="13" t="s">
        <v>1896</v>
      </c>
      <c r="M1506" s="13">
        <v>11204</v>
      </c>
      <c r="N1506" s="74"/>
    </row>
    <row r="1507" ht="18.95" customHeight="1" spans="8:14">
      <c r="H1507" s="76" t="s">
        <v>5535</v>
      </c>
      <c r="I1507" s="33" t="s">
        <v>5536</v>
      </c>
      <c r="J1507" s="416" t="s">
        <v>5536</v>
      </c>
      <c r="K1507" s="33" t="s">
        <v>5537</v>
      </c>
      <c r="L1507" s="13" t="s">
        <v>1896</v>
      </c>
      <c r="M1507" s="13">
        <v>1054</v>
      </c>
      <c r="N1507" s="74"/>
    </row>
    <row r="1508" ht="18.95" customHeight="1" spans="8:14">
      <c r="H1508" s="76" t="s">
        <v>5538</v>
      </c>
      <c r="I1508" s="33" t="s">
        <v>5539</v>
      </c>
      <c r="J1508" s="416" t="s">
        <v>5539</v>
      </c>
      <c r="K1508" s="33" t="s">
        <v>5540</v>
      </c>
      <c r="L1508" s="13" t="s">
        <v>1896</v>
      </c>
      <c r="M1508" s="13">
        <v>4213</v>
      </c>
      <c r="N1508" s="74"/>
    </row>
    <row r="1509" ht="18.95" customHeight="1" spans="8:14">
      <c r="H1509" s="76" t="s">
        <v>5541</v>
      </c>
      <c r="I1509" s="33" t="s">
        <v>5542</v>
      </c>
      <c r="J1509" s="416" t="s">
        <v>5542</v>
      </c>
      <c r="K1509" s="33" t="s">
        <v>5543</v>
      </c>
      <c r="L1509" s="13" t="s">
        <v>1896</v>
      </c>
      <c r="M1509" s="13">
        <v>807</v>
      </c>
      <c r="N1509" s="74"/>
    </row>
    <row r="1510" ht="18.95" customHeight="1" spans="8:14">
      <c r="H1510" s="76" t="s">
        <v>5544</v>
      </c>
      <c r="I1510" s="33" t="s">
        <v>5545</v>
      </c>
      <c r="J1510" s="416" t="s">
        <v>5545</v>
      </c>
      <c r="K1510" s="33" t="s">
        <v>5546</v>
      </c>
      <c r="L1510" s="13" t="s">
        <v>1896</v>
      </c>
      <c r="M1510" s="13">
        <v>0</v>
      </c>
      <c r="N1510" s="74"/>
    </row>
    <row r="1511" ht="18.95" customHeight="1" spans="8:14">
      <c r="H1511" s="76" t="s">
        <v>5547</v>
      </c>
      <c r="I1511" s="33" t="s">
        <v>5548</v>
      </c>
      <c r="J1511" s="416" t="s">
        <v>5548</v>
      </c>
      <c r="K1511" s="33" t="s">
        <v>5549</v>
      </c>
      <c r="L1511" s="13" t="s">
        <v>1896</v>
      </c>
      <c r="M1511" s="13">
        <v>180</v>
      </c>
      <c r="N1511" s="74"/>
    </row>
    <row r="1512" ht="18.95" customHeight="1" spans="8:14">
      <c r="H1512" s="76" t="s">
        <v>5512</v>
      </c>
      <c r="I1512" s="33" t="s">
        <v>5550</v>
      </c>
      <c r="J1512" s="416" t="s">
        <v>5550</v>
      </c>
      <c r="K1512" s="33" t="s">
        <v>5514</v>
      </c>
      <c r="L1512" s="13" t="s">
        <v>1896</v>
      </c>
      <c r="M1512" s="13">
        <v>0</v>
      </c>
      <c r="N1512" s="74"/>
    </row>
    <row r="1513" ht="18.95" customHeight="1" spans="8:14">
      <c r="H1513" s="46"/>
      <c r="I1513" s="416" t="s">
        <v>5551</v>
      </c>
      <c r="J1513" s="416" t="s">
        <v>5552</v>
      </c>
      <c r="K1513" s="33" t="s">
        <v>5553</v>
      </c>
      <c r="L1513" s="13" t="s">
        <v>1896</v>
      </c>
      <c r="M1513" s="13">
        <v>475</v>
      </c>
      <c r="N1513" s="74"/>
    </row>
    <row r="1514" ht="18.95" customHeight="1" spans="8:14">
      <c r="H1514" s="76" t="s">
        <v>5554</v>
      </c>
      <c r="I1514" s="33" t="s">
        <v>5555</v>
      </c>
      <c r="J1514" s="416" t="s">
        <v>5555</v>
      </c>
      <c r="K1514" s="33" t="s">
        <v>5556</v>
      </c>
      <c r="L1514" s="13" t="s">
        <v>1896</v>
      </c>
      <c r="M1514" s="13">
        <v>0</v>
      </c>
      <c r="N1514" s="74"/>
    </row>
    <row r="1515" ht="18.95" customHeight="1" spans="8:14">
      <c r="H1515" s="76" t="s">
        <v>5557</v>
      </c>
      <c r="I1515" s="33" t="s">
        <v>5558</v>
      </c>
      <c r="J1515" s="416" t="s">
        <v>5558</v>
      </c>
      <c r="K1515" s="33" t="s">
        <v>5559</v>
      </c>
      <c r="L1515" s="13" t="s">
        <v>1896</v>
      </c>
      <c r="M1515" s="13">
        <v>0</v>
      </c>
      <c r="N1515" s="74"/>
    </row>
    <row r="1516" ht="18.95" customHeight="1" spans="8:14">
      <c r="H1516" s="77" t="s">
        <v>5518</v>
      </c>
      <c r="I1516" s="33" t="s">
        <v>5560</v>
      </c>
      <c r="J1516" s="416" t="s">
        <v>5560</v>
      </c>
      <c r="K1516" s="33" t="s">
        <v>5520</v>
      </c>
      <c r="L1516" s="13" t="s">
        <v>1896</v>
      </c>
      <c r="M1516" s="13">
        <v>1141</v>
      </c>
      <c r="N1516" s="74"/>
    </row>
    <row r="1517" ht="18.95" customHeight="1" spans="8:14">
      <c r="H1517" s="77"/>
      <c r="I1517" s="416" t="s">
        <v>5551</v>
      </c>
      <c r="J1517" s="416" t="s">
        <v>5561</v>
      </c>
      <c r="K1517" s="33" t="s">
        <v>5562</v>
      </c>
      <c r="L1517" s="13" t="s">
        <v>1896</v>
      </c>
      <c r="M1517" s="13">
        <v>4136</v>
      </c>
      <c r="N1517" s="74"/>
    </row>
    <row r="1518" ht="18.95" customHeight="1" spans="8:14">
      <c r="H1518" s="77" t="s">
        <v>5524</v>
      </c>
      <c r="I1518" s="416" t="s">
        <v>5563</v>
      </c>
      <c r="J1518" s="416" t="s">
        <v>5564</v>
      </c>
      <c r="K1518" s="33" t="s">
        <v>5066</v>
      </c>
      <c r="L1518" s="13" t="s">
        <v>1896</v>
      </c>
      <c r="M1518" s="13"/>
      <c r="N1518" s="74"/>
    </row>
    <row r="1519" ht="18.95" customHeight="1" spans="8:14">
      <c r="H1519" s="76" t="s">
        <v>5565</v>
      </c>
      <c r="I1519" s="33" t="s">
        <v>5551</v>
      </c>
      <c r="J1519" s="416" t="s">
        <v>5551</v>
      </c>
      <c r="K1519" s="33" t="s">
        <v>5566</v>
      </c>
      <c r="L1519" s="13" t="s">
        <v>1896</v>
      </c>
      <c r="M1519" s="13">
        <v>2459</v>
      </c>
      <c r="N1519" s="74"/>
    </row>
    <row r="1520" ht="18.95" customHeight="1" spans="8:14">
      <c r="H1520" s="72" t="s">
        <v>5567</v>
      </c>
      <c r="I1520" s="33" t="s">
        <v>5568</v>
      </c>
      <c r="J1520" s="416" t="s">
        <v>5568</v>
      </c>
      <c r="K1520" s="33" t="s">
        <v>5569</v>
      </c>
      <c r="L1520" s="13" t="s">
        <v>1896</v>
      </c>
      <c r="M1520" s="13">
        <v>0</v>
      </c>
      <c r="N1520" s="74"/>
    </row>
    <row r="1521" ht="18.95" customHeight="1" spans="8:14">
      <c r="H1521" s="76" t="s">
        <v>5570</v>
      </c>
      <c r="I1521" s="33" t="s">
        <v>5571</v>
      </c>
      <c r="J1521" s="416" t="s">
        <v>5571</v>
      </c>
      <c r="K1521" s="33" t="s">
        <v>5572</v>
      </c>
      <c r="L1521" s="13" t="s">
        <v>1896</v>
      </c>
      <c r="M1521" s="13">
        <v>0</v>
      </c>
      <c r="N1521" s="74"/>
    </row>
    <row r="1522" ht="18.95" customHeight="1" spans="8:14">
      <c r="H1522" s="76" t="s">
        <v>5573</v>
      </c>
      <c r="I1522" s="33" t="s">
        <v>5574</v>
      </c>
      <c r="J1522" s="416" t="s">
        <v>5574</v>
      </c>
      <c r="K1522" s="33" t="s">
        <v>5575</v>
      </c>
      <c r="L1522" s="13" t="s">
        <v>1896</v>
      </c>
      <c r="M1522" s="13">
        <v>0</v>
      </c>
      <c r="N1522" s="74"/>
    </row>
    <row r="1523" ht="18.95" customHeight="1" spans="8:14">
      <c r="H1523" s="76" t="s">
        <v>5576</v>
      </c>
      <c r="I1523" s="33" t="s">
        <v>5577</v>
      </c>
      <c r="J1523" s="416" t="s">
        <v>5577</v>
      </c>
      <c r="K1523" s="33" t="s">
        <v>5578</v>
      </c>
      <c r="L1523" s="13" t="s">
        <v>1896</v>
      </c>
      <c r="M1523" s="13">
        <v>0</v>
      </c>
      <c r="N1523" s="74"/>
    </row>
    <row r="1524" ht="18.95" customHeight="1" spans="8:14">
      <c r="H1524" s="76" t="s">
        <v>5579</v>
      </c>
      <c r="I1524" s="33" t="s">
        <v>5580</v>
      </c>
      <c r="J1524" s="416" t="s">
        <v>5580</v>
      </c>
      <c r="K1524" s="33" t="s">
        <v>5581</v>
      </c>
      <c r="L1524" s="13" t="s">
        <v>1896</v>
      </c>
      <c r="M1524" s="13">
        <v>0</v>
      </c>
      <c r="N1524" s="74"/>
    </row>
    <row r="1525" ht="18.95" customHeight="1" spans="8:14">
      <c r="H1525" s="76" t="s">
        <v>5582</v>
      </c>
      <c r="I1525" s="33" t="s">
        <v>5583</v>
      </c>
      <c r="J1525" s="416" t="s">
        <v>5583</v>
      </c>
      <c r="K1525" s="33" t="s">
        <v>5584</v>
      </c>
      <c r="L1525" s="13" t="s">
        <v>1896</v>
      </c>
      <c r="M1525" s="13">
        <v>0</v>
      </c>
      <c r="N1525" s="74"/>
    </row>
    <row r="1526" ht="18.95" customHeight="1" spans="8:14">
      <c r="H1526" s="72" t="s">
        <v>5585</v>
      </c>
      <c r="I1526" s="33" t="s">
        <v>5586</v>
      </c>
      <c r="J1526" s="416" t="s">
        <v>5586</v>
      </c>
      <c r="K1526" s="33" t="s">
        <v>5587</v>
      </c>
      <c r="L1526" s="13" t="s">
        <v>1896</v>
      </c>
      <c r="M1526" s="13">
        <v>46</v>
      </c>
      <c r="N1526" s="74"/>
    </row>
    <row r="1527" ht="18.95" customHeight="1" spans="8:14">
      <c r="H1527" s="76" t="s">
        <v>5588</v>
      </c>
      <c r="I1527" s="33" t="s">
        <v>5589</v>
      </c>
      <c r="J1527" s="416" t="s">
        <v>5589</v>
      </c>
      <c r="K1527" s="33" t="s">
        <v>5534</v>
      </c>
      <c r="L1527" s="13" t="s">
        <v>1896</v>
      </c>
      <c r="M1527" s="13">
        <v>0</v>
      </c>
      <c r="N1527" s="74"/>
    </row>
    <row r="1528" ht="18.95" customHeight="1" spans="8:14">
      <c r="H1528" s="76" t="s">
        <v>5590</v>
      </c>
      <c r="I1528" s="33" t="s">
        <v>5591</v>
      </c>
      <c r="J1528" s="416" t="s">
        <v>5591</v>
      </c>
      <c r="K1528" s="33" t="s">
        <v>5537</v>
      </c>
      <c r="L1528" s="13" t="s">
        <v>1896</v>
      </c>
      <c r="M1528" s="13">
        <v>46</v>
      </c>
      <c r="N1528" s="74"/>
    </row>
    <row r="1529" ht="18.95" customHeight="1" spans="8:14">
      <c r="H1529" s="76" t="s">
        <v>5592</v>
      </c>
      <c r="I1529" s="33" t="s">
        <v>5593</v>
      </c>
      <c r="J1529" s="416" t="s">
        <v>5593</v>
      </c>
      <c r="K1529" s="33" t="s">
        <v>5594</v>
      </c>
      <c r="L1529" s="13" t="s">
        <v>1896</v>
      </c>
      <c r="M1529" s="13">
        <v>0</v>
      </c>
      <c r="N1529" s="74"/>
    </row>
    <row r="1530" ht="18.95" customHeight="1" spans="8:14">
      <c r="H1530" s="72" t="s">
        <v>5595</v>
      </c>
      <c r="I1530" s="33" t="s">
        <v>5596</v>
      </c>
      <c r="J1530" s="416" t="s">
        <v>5596</v>
      </c>
      <c r="K1530" s="33" t="s">
        <v>5597</v>
      </c>
      <c r="L1530" s="13" t="s">
        <v>1896</v>
      </c>
      <c r="M1530" s="13">
        <v>96</v>
      </c>
      <c r="N1530" s="74"/>
    </row>
    <row r="1531" ht="18.95" customHeight="1" spans="8:14">
      <c r="H1531" s="72" t="s">
        <v>5598</v>
      </c>
      <c r="I1531" s="33" t="s">
        <v>5599</v>
      </c>
      <c r="J1531" s="416" t="s">
        <v>5599</v>
      </c>
      <c r="K1531" s="33" t="s">
        <v>5600</v>
      </c>
      <c r="L1531" s="13" t="s">
        <v>1896</v>
      </c>
      <c r="M1531" s="13">
        <v>802</v>
      </c>
      <c r="N1531" s="74"/>
    </row>
    <row r="1532" ht="18.95" customHeight="1" spans="8:14">
      <c r="H1532" s="76" t="s">
        <v>5601</v>
      </c>
      <c r="I1532" s="33" t="s">
        <v>5602</v>
      </c>
      <c r="J1532" s="416" t="s">
        <v>5602</v>
      </c>
      <c r="K1532" s="33" t="s">
        <v>5603</v>
      </c>
      <c r="L1532" s="13" t="s">
        <v>1896</v>
      </c>
      <c r="M1532" s="13">
        <v>0</v>
      </c>
      <c r="N1532" s="74"/>
    </row>
    <row r="1533" ht="18.95" customHeight="1" spans="8:14">
      <c r="H1533" s="76" t="s">
        <v>5604</v>
      </c>
      <c r="I1533" s="33" t="s">
        <v>5605</v>
      </c>
      <c r="J1533" s="416" t="s">
        <v>5605</v>
      </c>
      <c r="K1533" s="33" t="s">
        <v>5606</v>
      </c>
      <c r="L1533" s="13" t="s">
        <v>1896</v>
      </c>
      <c r="M1533" s="13">
        <v>19</v>
      </c>
      <c r="N1533" s="74"/>
    </row>
    <row r="1534" ht="18.95" customHeight="1" spans="8:14">
      <c r="H1534" s="76" t="s">
        <v>5607</v>
      </c>
      <c r="I1534" s="33" t="s">
        <v>5608</v>
      </c>
      <c r="J1534" s="416" t="s">
        <v>5608</v>
      </c>
      <c r="K1534" s="33" t="s">
        <v>5609</v>
      </c>
      <c r="L1534" s="13" t="s">
        <v>1896</v>
      </c>
      <c r="M1534" s="13">
        <v>783</v>
      </c>
      <c r="N1534" s="74"/>
    </row>
    <row r="1535" ht="18.95" customHeight="1" spans="8:14">
      <c r="H1535" s="76" t="s">
        <v>5610</v>
      </c>
      <c r="I1535" s="33" t="s">
        <v>5611</v>
      </c>
      <c r="J1535" s="416" t="s">
        <v>5611</v>
      </c>
      <c r="K1535" s="33" t="s">
        <v>5612</v>
      </c>
      <c r="L1535" s="13" t="s">
        <v>1896</v>
      </c>
      <c r="M1535" s="13">
        <v>0</v>
      </c>
      <c r="N1535" s="74"/>
    </row>
    <row r="1536" ht="18.95" customHeight="1" spans="8:14">
      <c r="H1536" s="72" t="s">
        <v>5613</v>
      </c>
      <c r="I1536" s="33" t="s">
        <v>5614</v>
      </c>
      <c r="J1536" s="416" t="s">
        <v>5614</v>
      </c>
      <c r="K1536" s="33" t="s">
        <v>5615</v>
      </c>
      <c r="L1536" s="13" t="s">
        <v>1896</v>
      </c>
      <c r="M1536" s="13">
        <v>0</v>
      </c>
      <c r="N1536" s="74"/>
    </row>
    <row r="1537" ht="18.95" customHeight="1" spans="8:14">
      <c r="H1537" s="76" t="s">
        <v>5570</v>
      </c>
      <c r="I1537" s="33" t="s">
        <v>5616</v>
      </c>
      <c r="J1537" s="416" t="s">
        <v>5616</v>
      </c>
      <c r="K1537" s="33" t="s">
        <v>5572</v>
      </c>
      <c r="L1537" s="13" t="s">
        <v>1896</v>
      </c>
      <c r="M1537" s="13">
        <v>0</v>
      </c>
      <c r="N1537" s="74"/>
    </row>
    <row r="1538" ht="18.95" customHeight="1" spans="8:14">
      <c r="H1538" s="76" t="s">
        <v>5573</v>
      </c>
      <c r="I1538" s="33" t="s">
        <v>5617</v>
      </c>
      <c r="J1538" s="416" t="s">
        <v>5617</v>
      </c>
      <c r="K1538" s="33" t="s">
        <v>5575</v>
      </c>
      <c r="L1538" s="13" t="s">
        <v>1896</v>
      </c>
      <c r="M1538" s="13">
        <v>0</v>
      </c>
      <c r="N1538" s="74"/>
    </row>
    <row r="1539" ht="18.95" customHeight="1" spans="8:14">
      <c r="H1539" s="76" t="s">
        <v>5576</v>
      </c>
      <c r="I1539" s="33" t="s">
        <v>5618</v>
      </c>
      <c r="J1539" s="416" t="s">
        <v>5618</v>
      </c>
      <c r="K1539" s="33" t="s">
        <v>5578</v>
      </c>
      <c r="L1539" s="13" t="s">
        <v>1896</v>
      </c>
      <c r="M1539" s="13">
        <v>0</v>
      </c>
      <c r="N1539" s="74"/>
    </row>
    <row r="1540" ht="18.95" customHeight="1" spans="8:14">
      <c r="H1540" s="76" t="s">
        <v>5579</v>
      </c>
      <c r="I1540" s="33" t="s">
        <v>5619</v>
      </c>
      <c r="J1540" s="416" t="s">
        <v>5619</v>
      </c>
      <c r="K1540" s="33" t="s">
        <v>5581</v>
      </c>
      <c r="L1540" s="13" t="s">
        <v>1896</v>
      </c>
      <c r="M1540" s="13">
        <v>0</v>
      </c>
      <c r="N1540" s="74"/>
    </row>
    <row r="1541" ht="18.95" customHeight="1" spans="8:14">
      <c r="H1541" s="76" t="s">
        <v>5620</v>
      </c>
      <c r="I1541" s="33" t="s">
        <v>5621</v>
      </c>
      <c r="J1541" s="416" t="s">
        <v>5621</v>
      </c>
      <c r="K1541" s="33" t="s">
        <v>5622</v>
      </c>
      <c r="L1541" s="13" t="s">
        <v>1896</v>
      </c>
      <c r="M1541" s="13">
        <v>0</v>
      </c>
      <c r="N1541" s="74"/>
    </row>
    <row r="1542" ht="18.95" customHeight="1" spans="8:14">
      <c r="H1542" s="72" t="s">
        <v>638</v>
      </c>
      <c r="I1542" s="33" t="s">
        <v>967</v>
      </c>
      <c r="J1542" s="416" t="s">
        <v>967</v>
      </c>
      <c r="K1542" s="33" t="s">
        <v>1790</v>
      </c>
      <c r="L1542" s="13" t="s">
        <v>1896</v>
      </c>
      <c r="M1542" s="13">
        <v>1648</v>
      </c>
      <c r="N1542" s="74"/>
    </row>
    <row r="1543" ht="18.95" customHeight="1" spans="8:14">
      <c r="H1543" s="76" t="s">
        <v>5623</v>
      </c>
      <c r="I1543" s="33" t="s">
        <v>5624</v>
      </c>
      <c r="J1543" s="416" t="s">
        <v>5624</v>
      </c>
      <c r="K1543" s="33" t="s">
        <v>5625</v>
      </c>
      <c r="L1543" s="13" t="s">
        <v>1896</v>
      </c>
      <c r="M1543" s="13">
        <v>0</v>
      </c>
      <c r="N1543" s="74"/>
    </row>
    <row r="1544" ht="18.95" customHeight="1" spans="8:14">
      <c r="H1544" s="78" t="s">
        <v>5626</v>
      </c>
      <c r="I1544" s="33" t="s">
        <v>5627</v>
      </c>
      <c r="J1544" s="416" t="s">
        <v>5627</v>
      </c>
      <c r="K1544" s="33" t="s">
        <v>5628</v>
      </c>
      <c r="L1544" s="13" t="s">
        <v>1896</v>
      </c>
      <c r="M1544" s="13">
        <v>0</v>
      </c>
      <c r="N1544" s="74"/>
    </row>
    <row r="1545" ht="18.95" customHeight="1" spans="8:14">
      <c r="H1545" s="78" t="s">
        <v>5629</v>
      </c>
      <c r="I1545" s="33" t="s">
        <v>5630</v>
      </c>
      <c r="J1545" s="416" t="s">
        <v>5630</v>
      </c>
      <c r="K1545" s="33" t="s">
        <v>5631</v>
      </c>
      <c r="L1545" s="13" t="s">
        <v>1896</v>
      </c>
      <c r="M1545" s="13">
        <v>0</v>
      </c>
      <c r="N1545" s="74"/>
    </row>
    <row r="1546" ht="18.95" customHeight="1" spans="8:14">
      <c r="H1546" s="78" t="s">
        <v>5632</v>
      </c>
      <c r="I1546" s="33" t="s">
        <v>5633</v>
      </c>
      <c r="J1546" s="416" t="s">
        <v>5633</v>
      </c>
      <c r="K1546" s="33" t="s">
        <v>5634</v>
      </c>
      <c r="L1546" s="13" t="s">
        <v>1896</v>
      </c>
      <c r="M1546" s="13">
        <v>0</v>
      </c>
      <c r="N1546" s="74"/>
    </row>
    <row r="1547" ht="18.95" customHeight="1" spans="8:14">
      <c r="H1547" s="78" t="s">
        <v>5635</v>
      </c>
      <c r="I1547" s="33" t="s">
        <v>5636</v>
      </c>
      <c r="J1547" s="416" t="s">
        <v>5636</v>
      </c>
      <c r="K1547" s="33" t="s">
        <v>5637</v>
      </c>
      <c r="L1547" s="13" t="s">
        <v>1896</v>
      </c>
      <c r="M1547" s="13">
        <v>0</v>
      </c>
      <c r="N1547" s="74"/>
    </row>
    <row r="1548" ht="18.95" customHeight="1" spans="8:14">
      <c r="H1548" s="78" t="s">
        <v>5638</v>
      </c>
      <c r="I1548" s="33" t="s">
        <v>5639</v>
      </c>
      <c r="J1548" s="416" t="s">
        <v>5639</v>
      </c>
      <c r="K1548" s="33" t="s">
        <v>5640</v>
      </c>
      <c r="L1548" s="13" t="s">
        <v>1896</v>
      </c>
      <c r="M1548" s="13">
        <v>0</v>
      </c>
      <c r="N1548" s="74"/>
    </row>
    <row r="1549" ht="18.95" customHeight="1" spans="8:14">
      <c r="H1549" s="46"/>
      <c r="I1549" s="416" t="s">
        <v>5423</v>
      </c>
      <c r="J1549" s="416" t="s">
        <v>5641</v>
      </c>
      <c r="K1549" s="33" t="s">
        <v>5642</v>
      </c>
      <c r="L1549" s="13" t="s">
        <v>1896</v>
      </c>
      <c r="M1549" s="13">
        <v>41</v>
      </c>
      <c r="N1549" s="74"/>
    </row>
    <row r="1550" ht="18.95" customHeight="1" spans="8:14">
      <c r="H1550" s="46"/>
      <c r="I1550" s="33"/>
      <c r="J1550" s="416" t="s">
        <v>5643</v>
      </c>
      <c r="K1550" s="33" t="s">
        <v>4085</v>
      </c>
      <c r="L1550" s="13" t="s">
        <v>1896</v>
      </c>
      <c r="M1550" s="13">
        <v>0</v>
      </c>
      <c r="N1550" s="74"/>
    </row>
    <row r="1551" ht="18.95" customHeight="1" spans="8:14">
      <c r="H1551" s="46"/>
      <c r="I1551" s="33"/>
      <c r="J1551" s="416" t="s">
        <v>5644</v>
      </c>
      <c r="K1551" s="33" t="s">
        <v>5645</v>
      </c>
      <c r="L1551" s="13" t="s">
        <v>1896</v>
      </c>
      <c r="M1551" s="13">
        <v>0</v>
      </c>
      <c r="N1551" s="74"/>
    </row>
    <row r="1552" ht="18.95" customHeight="1" spans="8:14">
      <c r="H1552" s="46"/>
      <c r="I1552" s="33"/>
      <c r="J1552" s="416" t="s">
        <v>5646</v>
      </c>
      <c r="K1552" s="33" t="s">
        <v>5647</v>
      </c>
      <c r="L1552" s="13" t="s">
        <v>1896</v>
      </c>
      <c r="M1552" s="13">
        <v>28</v>
      </c>
      <c r="N1552" s="74"/>
    </row>
    <row r="1553" ht="18.95" customHeight="1" spans="8:14">
      <c r="H1553" s="46"/>
      <c r="I1553" s="33"/>
      <c r="J1553" s="416" t="s">
        <v>5648</v>
      </c>
      <c r="K1553" s="33" t="s">
        <v>4094</v>
      </c>
      <c r="L1553" s="13" t="s">
        <v>1896</v>
      </c>
      <c r="M1553" s="13">
        <v>0</v>
      </c>
      <c r="N1553" s="74"/>
    </row>
    <row r="1554" ht="18.95" customHeight="1" spans="8:14">
      <c r="H1554" s="46"/>
      <c r="I1554" s="33"/>
      <c r="J1554" s="416" t="s">
        <v>5649</v>
      </c>
      <c r="K1554" s="33" t="s">
        <v>4088</v>
      </c>
      <c r="L1554" s="13" t="s">
        <v>1896</v>
      </c>
      <c r="M1554" s="13">
        <v>0</v>
      </c>
      <c r="N1554" s="74"/>
    </row>
    <row r="1555" ht="18.95" customHeight="1" spans="8:14">
      <c r="H1555" s="46"/>
      <c r="I1555" s="33"/>
      <c r="J1555" s="416" t="s">
        <v>5650</v>
      </c>
      <c r="K1555" s="33" t="s">
        <v>4139</v>
      </c>
      <c r="L1555" s="13" t="s">
        <v>1896</v>
      </c>
      <c r="M1555" s="13">
        <v>0</v>
      </c>
      <c r="N1555" s="74"/>
    </row>
    <row r="1556" ht="18.95" customHeight="1" spans="8:14">
      <c r="H1556" s="46"/>
      <c r="I1556" s="33"/>
      <c r="J1556" s="416" t="s">
        <v>5651</v>
      </c>
      <c r="K1556" s="33" t="s">
        <v>5652</v>
      </c>
      <c r="L1556" s="13" t="s">
        <v>1896</v>
      </c>
      <c r="M1556" s="13">
        <v>13</v>
      </c>
      <c r="N1556" s="74"/>
    </row>
    <row r="1557" ht="18.95" customHeight="1" spans="8:14">
      <c r="H1557" s="46"/>
      <c r="I1557" s="416" t="s">
        <v>5423</v>
      </c>
      <c r="J1557" s="416" t="s">
        <v>5653</v>
      </c>
      <c r="K1557" s="33" t="s">
        <v>5654</v>
      </c>
      <c r="L1557" s="13" t="s">
        <v>1896</v>
      </c>
      <c r="M1557" s="13">
        <v>681</v>
      </c>
      <c r="N1557" s="74"/>
    </row>
    <row r="1558" ht="18.95" customHeight="1" spans="8:14">
      <c r="H1558" s="46"/>
      <c r="I1558" s="33"/>
      <c r="J1558" s="416" t="s">
        <v>5655</v>
      </c>
      <c r="K1558" s="33" t="s">
        <v>5656</v>
      </c>
      <c r="L1558" s="13" t="s">
        <v>1896</v>
      </c>
      <c r="M1558" s="13">
        <v>0</v>
      </c>
      <c r="N1558" s="74"/>
    </row>
    <row r="1559" ht="18.95" customHeight="1" spans="8:14">
      <c r="H1559" s="46"/>
      <c r="I1559" s="33"/>
      <c r="J1559" s="416" t="s">
        <v>5657</v>
      </c>
      <c r="K1559" s="33" t="s">
        <v>5658</v>
      </c>
      <c r="L1559" s="13" t="s">
        <v>1896</v>
      </c>
      <c r="M1559" s="13">
        <v>0</v>
      </c>
      <c r="N1559" s="74"/>
    </row>
    <row r="1560" ht="18.95" customHeight="1" spans="8:14">
      <c r="H1560" s="46"/>
      <c r="I1560" s="33"/>
      <c r="J1560" s="416" t="s">
        <v>5659</v>
      </c>
      <c r="K1560" s="33" t="s">
        <v>4085</v>
      </c>
      <c r="L1560" s="13" t="s">
        <v>1896</v>
      </c>
      <c r="M1560" s="13">
        <v>35</v>
      </c>
      <c r="N1560" s="74"/>
    </row>
    <row r="1561" ht="18.95" customHeight="1" spans="8:14">
      <c r="H1561" s="46"/>
      <c r="I1561" s="33"/>
      <c r="J1561" s="416" t="s">
        <v>5660</v>
      </c>
      <c r="K1561" s="33" t="s">
        <v>5645</v>
      </c>
      <c r="L1561" s="13" t="s">
        <v>1896</v>
      </c>
      <c r="M1561" s="13">
        <v>24</v>
      </c>
      <c r="N1561" s="74"/>
    </row>
    <row r="1562" ht="18.95" customHeight="1" spans="8:14">
      <c r="H1562" s="46"/>
      <c r="I1562" s="33"/>
      <c r="J1562" s="416" t="s">
        <v>5661</v>
      </c>
      <c r="K1562" s="33" t="s">
        <v>5647</v>
      </c>
      <c r="L1562" s="13" t="s">
        <v>1896</v>
      </c>
      <c r="M1562" s="13">
        <v>159</v>
      </c>
      <c r="N1562" s="74"/>
    </row>
    <row r="1563" ht="18.95" customHeight="1" spans="8:14">
      <c r="H1563" s="46"/>
      <c r="I1563" s="33"/>
      <c r="J1563" s="416" t="s">
        <v>5662</v>
      </c>
      <c r="K1563" s="33" t="s">
        <v>5663</v>
      </c>
      <c r="L1563" s="13" t="s">
        <v>1896</v>
      </c>
      <c r="M1563" s="13">
        <v>20</v>
      </c>
      <c r="N1563" s="74"/>
    </row>
    <row r="1564" ht="18.95" customHeight="1" spans="8:14">
      <c r="H1564" s="46"/>
      <c r="I1564" s="33"/>
      <c r="J1564" s="416" t="s">
        <v>5664</v>
      </c>
      <c r="K1564" s="33" t="s">
        <v>5665</v>
      </c>
      <c r="L1564" s="13" t="s">
        <v>1896</v>
      </c>
      <c r="M1564" s="13">
        <v>443</v>
      </c>
      <c r="N1564" s="74"/>
    </row>
    <row r="1565" ht="18.95" customHeight="1" spans="8:14">
      <c r="H1565" s="46"/>
      <c r="I1565" s="416" t="s">
        <v>5423</v>
      </c>
      <c r="J1565" s="416" t="s">
        <v>5666</v>
      </c>
      <c r="K1565" s="33" t="s">
        <v>5667</v>
      </c>
      <c r="L1565" s="13" t="s">
        <v>1896</v>
      </c>
      <c r="M1565" s="13">
        <v>160</v>
      </c>
      <c r="N1565" s="74"/>
    </row>
    <row r="1566" ht="18.95" customHeight="1" spans="8:14">
      <c r="H1566" s="46"/>
      <c r="I1566" s="33"/>
      <c r="J1566" s="416" t="s">
        <v>5668</v>
      </c>
      <c r="K1566" s="33" t="s">
        <v>4166</v>
      </c>
      <c r="L1566" s="13" t="s">
        <v>1896</v>
      </c>
      <c r="M1566" s="13">
        <v>0</v>
      </c>
      <c r="N1566" s="74"/>
    </row>
    <row r="1567" ht="18.95" customHeight="1" spans="8:14">
      <c r="H1567" s="46"/>
      <c r="I1567" s="33"/>
      <c r="J1567" s="416" t="s">
        <v>5669</v>
      </c>
      <c r="K1567" s="33" t="s">
        <v>5670</v>
      </c>
      <c r="L1567" s="13" t="s">
        <v>1896</v>
      </c>
      <c r="M1567" s="13">
        <v>0</v>
      </c>
      <c r="N1567" s="74"/>
    </row>
    <row r="1568" ht="18.95" customHeight="1" spans="8:14">
      <c r="H1568" s="46"/>
      <c r="I1568" s="33"/>
      <c r="J1568" s="416" t="s">
        <v>5671</v>
      </c>
      <c r="K1568" s="33" t="s">
        <v>5672</v>
      </c>
      <c r="L1568" s="13" t="s">
        <v>1896</v>
      </c>
      <c r="M1568" s="13"/>
      <c r="N1568" s="74"/>
    </row>
    <row r="1569" ht="18.95" customHeight="1" spans="8:14">
      <c r="H1569" s="46"/>
      <c r="I1569" s="33"/>
      <c r="J1569" s="416" t="s">
        <v>5673</v>
      </c>
      <c r="K1569" s="33" t="s">
        <v>5674</v>
      </c>
      <c r="L1569" s="13" t="s">
        <v>1896</v>
      </c>
      <c r="M1569" s="13">
        <v>100</v>
      </c>
      <c r="N1569" s="74"/>
    </row>
    <row r="1570" ht="18.95" customHeight="1" spans="8:14">
      <c r="H1570" s="46"/>
      <c r="I1570" s="416" t="s">
        <v>5423</v>
      </c>
      <c r="J1570" s="416" t="s">
        <v>5675</v>
      </c>
      <c r="K1570" s="33" t="s">
        <v>5676</v>
      </c>
      <c r="L1570" s="13" t="s">
        <v>1896</v>
      </c>
      <c r="M1570" s="13">
        <v>600</v>
      </c>
      <c r="N1570" s="74"/>
    </row>
    <row r="1571" ht="18.95" customHeight="1" spans="8:14">
      <c r="H1571" s="46"/>
      <c r="I1571" s="33"/>
      <c r="J1571" s="416" t="s">
        <v>5677</v>
      </c>
      <c r="K1571" s="33" t="s">
        <v>4166</v>
      </c>
      <c r="L1571" s="13" t="s">
        <v>1896</v>
      </c>
      <c r="M1571" s="13">
        <v>0</v>
      </c>
      <c r="N1571" s="74"/>
    </row>
    <row r="1572" ht="18.95" customHeight="1" spans="8:14">
      <c r="H1572" s="46"/>
      <c r="I1572" s="33"/>
      <c r="J1572" s="416" t="s">
        <v>5678</v>
      </c>
      <c r="K1572" s="33" t="s">
        <v>5670</v>
      </c>
      <c r="L1572" s="13" t="s">
        <v>1896</v>
      </c>
      <c r="M1572" s="13">
        <v>0</v>
      </c>
      <c r="N1572" s="74"/>
    </row>
    <row r="1573" ht="18.95" customHeight="1" spans="8:14">
      <c r="H1573" s="46"/>
      <c r="I1573" s="33"/>
      <c r="J1573" s="416" t="s">
        <v>5679</v>
      </c>
      <c r="K1573" s="33" t="s">
        <v>4181</v>
      </c>
      <c r="L1573" s="13" t="s">
        <v>1896</v>
      </c>
      <c r="M1573" s="13">
        <v>10</v>
      </c>
      <c r="N1573" s="74"/>
    </row>
    <row r="1574" ht="18.95" customHeight="1" spans="8:14">
      <c r="H1574" s="46"/>
      <c r="I1574" s="33"/>
      <c r="J1574" s="416" t="s">
        <v>5680</v>
      </c>
      <c r="K1574" s="33" t="s">
        <v>5581</v>
      </c>
      <c r="L1574" s="13" t="s">
        <v>1896</v>
      </c>
      <c r="M1574" s="13">
        <v>0</v>
      </c>
      <c r="N1574" s="74"/>
    </row>
    <row r="1575" ht="18.95" customHeight="1" spans="8:14">
      <c r="H1575" s="46"/>
      <c r="I1575" s="33"/>
      <c r="J1575" s="416" t="s">
        <v>5681</v>
      </c>
      <c r="K1575" s="33" t="s">
        <v>5682</v>
      </c>
      <c r="L1575" s="13" t="s">
        <v>1896</v>
      </c>
      <c r="M1575" s="13">
        <v>590</v>
      </c>
      <c r="N1575" s="74"/>
    </row>
    <row r="1576" ht="18.95" customHeight="1" spans="8:14">
      <c r="H1576" s="76" t="s">
        <v>5683</v>
      </c>
      <c r="I1576" s="33" t="s">
        <v>5684</v>
      </c>
      <c r="J1576" s="416" t="s">
        <v>5684</v>
      </c>
      <c r="K1576" s="33" t="s">
        <v>5685</v>
      </c>
      <c r="L1576" s="13" t="s">
        <v>1896</v>
      </c>
      <c r="M1576" s="13">
        <v>166</v>
      </c>
      <c r="N1576" s="74"/>
    </row>
    <row r="1577" ht="18.95" customHeight="1" spans="8:14">
      <c r="H1577" s="76" t="s">
        <v>5459</v>
      </c>
      <c r="I1577" s="33" t="s">
        <v>5686</v>
      </c>
      <c r="J1577" s="416" t="s">
        <v>5686</v>
      </c>
      <c r="K1577" s="33" t="s">
        <v>5461</v>
      </c>
      <c r="L1577" s="13" t="s">
        <v>1896</v>
      </c>
      <c r="M1577" s="13">
        <v>151</v>
      </c>
      <c r="N1577" s="74"/>
    </row>
    <row r="1578" ht="18.95" customHeight="1" spans="8:14">
      <c r="H1578" s="76" t="s">
        <v>5687</v>
      </c>
      <c r="I1578" s="33" t="s">
        <v>5688</v>
      </c>
      <c r="J1578" s="416" t="s">
        <v>5688</v>
      </c>
      <c r="K1578" s="33" t="s">
        <v>5689</v>
      </c>
      <c r="L1578" s="13" t="s">
        <v>1896</v>
      </c>
      <c r="M1578" s="13">
        <v>0</v>
      </c>
      <c r="N1578" s="74"/>
    </row>
    <row r="1579" ht="18.95" customHeight="1" spans="8:14">
      <c r="H1579" s="76" t="s">
        <v>5690</v>
      </c>
      <c r="I1579" s="33" t="s">
        <v>5691</v>
      </c>
      <c r="J1579" s="416" t="s">
        <v>5691</v>
      </c>
      <c r="K1579" s="33" t="s">
        <v>5692</v>
      </c>
      <c r="L1579" s="13" t="s">
        <v>1896</v>
      </c>
      <c r="M1579" s="13">
        <v>0</v>
      </c>
      <c r="N1579" s="74"/>
    </row>
    <row r="1580" ht="18.95" customHeight="1" spans="8:14">
      <c r="H1580" s="76" t="s">
        <v>5693</v>
      </c>
      <c r="I1580" s="33" t="s">
        <v>5694</v>
      </c>
      <c r="J1580" s="416" t="s">
        <v>5694</v>
      </c>
      <c r="K1580" s="33" t="s">
        <v>5695</v>
      </c>
      <c r="L1580" s="13" t="s">
        <v>1896</v>
      </c>
      <c r="M1580" s="13">
        <v>15</v>
      </c>
      <c r="N1580" s="74"/>
    </row>
    <row r="1581" ht="18.95" customHeight="1" spans="8:14">
      <c r="H1581" s="76" t="s">
        <v>5696</v>
      </c>
      <c r="I1581" s="33" t="s">
        <v>5697</v>
      </c>
      <c r="J1581" s="416" t="s">
        <v>5697</v>
      </c>
      <c r="K1581" s="33" t="s">
        <v>5698</v>
      </c>
      <c r="L1581" s="13" t="s">
        <v>1896</v>
      </c>
      <c r="M1581" s="13">
        <v>0</v>
      </c>
      <c r="N1581" s="74"/>
    </row>
    <row r="1582" ht="18.95" customHeight="1" spans="8:14">
      <c r="H1582" s="76" t="s">
        <v>5459</v>
      </c>
      <c r="I1582" s="33" t="s">
        <v>5699</v>
      </c>
      <c r="J1582" s="416" t="s">
        <v>5699</v>
      </c>
      <c r="K1582" s="33" t="s">
        <v>5461</v>
      </c>
      <c r="L1582" s="13" t="s">
        <v>1896</v>
      </c>
      <c r="M1582" s="13">
        <v>0</v>
      </c>
      <c r="N1582" s="74"/>
    </row>
    <row r="1583" ht="18.95" customHeight="1" spans="8:14">
      <c r="H1583" s="76" t="s">
        <v>5687</v>
      </c>
      <c r="I1583" s="33" t="s">
        <v>5700</v>
      </c>
      <c r="J1583" s="416" t="s">
        <v>5700</v>
      </c>
      <c r="K1583" s="33" t="s">
        <v>5689</v>
      </c>
      <c r="L1583" s="13" t="s">
        <v>1896</v>
      </c>
      <c r="M1583" s="13">
        <v>0</v>
      </c>
      <c r="N1583" s="74"/>
    </row>
    <row r="1584" ht="18.95" customHeight="1" spans="8:14">
      <c r="H1584" s="76" t="s">
        <v>5701</v>
      </c>
      <c r="I1584" s="33" t="s">
        <v>5702</v>
      </c>
      <c r="J1584" s="416" t="s">
        <v>5702</v>
      </c>
      <c r="K1584" s="33" t="s">
        <v>5703</v>
      </c>
      <c r="L1584" s="13" t="s">
        <v>1896</v>
      </c>
      <c r="M1584" s="13">
        <v>0</v>
      </c>
      <c r="N1584" s="74"/>
    </row>
    <row r="1585" ht="18.95" customHeight="1" spans="8:14">
      <c r="H1585" s="76" t="s">
        <v>5704</v>
      </c>
      <c r="I1585" s="33" t="s">
        <v>5705</v>
      </c>
      <c r="J1585" s="416" t="s">
        <v>5705</v>
      </c>
      <c r="K1585" s="33" t="s">
        <v>5706</v>
      </c>
      <c r="L1585" s="13" t="s">
        <v>1896</v>
      </c>
      <c r="M1585" s="13">
        <v>0</v>
      </c>
      <c r="N1585" s="74"/>
    </row>
    <row r="1586" ht="18.95" customHeight="1" spans="8:14">
      <c r="H1586" s="76" t="s">
        <v>5707</v>
      </c>
      <c r="I1586" s="33" t="s">
        <v>5708</v>
      </c>
      <c r="J1586" s="416" t="s">
        <v>5708</v>
      </c>
      <c r="K1586" s="33" t="s">
        <v>5709</v>
      </c>
      <c r="L1586" s="13" t="s">
        <v>1896</v>
      </c>
      <c r="M1586" s="13">
        <v>0</v>
      </c>
      <c r="N1586" s="74"/>
    </row>
    <row r="1587" ht="18.95" customHeight="1" spans="8:14">
      <c r="H1587" s="76" t="s">
        <v>5710</v>
      </c>
      <c r="I1587" s="33" t="s">
        <v>5711</v>
      </c>
      <c r="J1587" s="416" t="s">
        <v>5711</v>
      </c>
      <c r="K1587" s="33" t="s">
        <v>4236</v>
      </c>
      <c r="L1587" s="13" t="s">
        <v>1896</v>
      </c>
      <c r="M1587" s="13">
        <v>0</v>
      </c>
      <c r="N1587" s="74"/>
    </row>
    <row r="1588" ht="18.95" customHeight="1" spans="8:14">
      <c r="H1588" s="76" t="s">
        <v>5712</v>
      </c>
      <c r="I1588" s="33" t="s">
        <v>5713</v>
      </c>
      <c r="J1588" s="416" t="s">
        <v>5713</v>
      </c>
      <c r="K1588" s="33" t="s">
        <v>5714</v>
      </c>
      <c r="L1588" s="13" t="s">
        <v>1896</v>
      </c>
      <c r="M1588" s="13">
        <v>0</v>
      </c>
      <c r="N1588" s="74"/>
    </row>
    <row r="1589" ht="18.95" customHeight="1" spans="8:14">
      <c r="H1589" s="76" t="s">
        <v>5715</v>
      </c>
      <c r="I1589" s="33" t="s">
        <v>5716</v>
      </c>
      <c r="J1589" s="416" t="s">
        <v>5716</v>
      </c>
      <c r="K1589" s="33" t="s">
        <v>5717</v>
      </c>
      <c r="L1589" s="13" t="s">
        <v>1896</v>
      </c>
      <c r="M1589" s="13">
        <v>0</v>
      </c>
      <c r="N1589" s="74"/>
    </row>
    <row r="1590" ht="18.95" customHeight="1" spans="8:14">
      <c r="H1590" s="76" t="s">
        <v>5710</v>
      </c>
      <c r="I1590" s="33" t="s">
        <v>5718</v>
      </c>
      <c r="J1590" s="416" t="s">
        <v>5718</v>
      </c>
      <c r="K1590" s="33" t="s">
        <v>4236</v>
      </c>
      <c r="L1590" s="13" t="s">
        <v>1896</v>
      </c>
      <c r="M1590" s="13">
        <v>0</v>
      </c>
      <c r="N1590" s="74"/>
    </row>
    <row r="1591" ht="18.95" customHeight="1" spans="8:14">
      <c r="H1591" s="76" t="s">
        <v>5719</v>
      </c>
      <c r="I1591" s="33" t="s">
        <v>5720</v>
      </c>
      <c r="J1591" s="416" t="s">
        <v>5720</v>
      </c>
      <c r="K1591" s="33" t="s">
        <v>5721</v>
      </c>
      <c r="L1591" s="13" t="s">
        <v>1896</v>
      </c>
      <c r="M1591" s="13">
        <v>0</v>
      </c>
      <c r="N1591" s="74"/>
    </row>
    <row r="1592" ht="18.95" customHeight="1" spans="8:14">
      <c r="H1592" s="76" t="s">
        <v>5722</v>
      </c>
      <c r="I1592" s="33" t="s">
        <v>5723</v>
      </c>
      <c r="J1592" s="416" t="s">
        <v>5723</v>
      </c>
      <c r="K1592" s="33" t="s">
        <v>5724</v>
      </c>
      <c r="L1592" s="13" t="s">
        <v>1896</v>
      </c>
      <c r="M1592" s="13">
        <v>0</v>
      </c>
      <c r="N1592" s="74"/>
    </row>
    <row r="1593" ht="18.95" customHeight="1" spans="8:14">
      <c r="H1593" s="76" t="s">
        <v>5725</v>
      </c>
      <c r="I1593" s="33" t="s">
        <v>5726</v>
      </c>
      <c r="J1593" s="416" t="s">
        <v>5726</v>
      </c>
      <c r="K1593" s="33" t="s">
        <v>5727</v>
      </c>
      <c r="L1593" s="13" t="s">
        <v>1896</v>
      </c>
      <c r="M1593" s="13">
        <v>0</v>
      </c>
      <c r="N1593" s="74"/>
    </row>
    <row r="1594" ht="18.95" customHeight="1" spans="8:14">
      <c r="H1594" s="76" t="s">
        <v>5728</v>
      </c>
      <c r="I1594" s="416" t="s">
        <v>5729</v>
      </c>
      <c r="J1594" s="416" t="s">
        <v>5730</v>
      </c>
      <c r="K1594" s="33" t="s">
        <v>5731</v>
      </c>
      <c r="L1594" s="13" t="s">
        <v>1896</v>
      </c>
      <c r="M1594" s="13"/>
      <c r="N1594" s="74"/>
    </row>
    <row r="1595" ht="18.95" customHeight="1" spans="8:14">
      <c r="H1595" s="76" t="s">
        <v>5732</v>
      </c>
      <c r="I1595" s="416" t="s">
        <v>5733</v>
      </c>
      <c r="J1595" s="416" t="s">
        <v>5734</v>
      </c>
      <c r="K1595" s="33" t="s">
        <v>5735</v>
      </c>
      <c r="L1595" s="13" t="s">
        <v>1896</v>
      </c>
      <c r="M1595" s="13"/>
      <c r="N1595" s="74"/>
    </row>
    <row r="1596" ht="18.95" customHeight="1" spans="8:14">
      <c r="H1596" s="76" t="s">
        <v>5736</v>
      </c>
      <c r="I1596" s="416" t="s">
        <v>5737</v>
      </c>
      <c r="J1596" s="416" t="s">
        <v>5738</v>
      </c>
      <c r="K1596" s="33" t="s">
        <v>5739</v>
      </c>
      <c r="L1596" s="13" t="s">
        <v>1896</v>
      </c>
      <c r="M1596" s="13"/>
      <c r="N1596" s="74"/>
    </row>
    <row r="1597" ht="18.95" customHeight="1" spans="8:14">
      <c r="H1597" s="76" t="s">
        <v>5740</v>
      </c>
      <c r="I1597" s="416" t="s">
        <v>5741</v>
      </c>
      <c r="J1597" s="416" t="s">
        <v>5742</v>
      </c>
      <c r="K1597" s="33" t="s">
        <v>5743</v>
      </c>
      <c r="L1597" s="13" t="s">
        <v>1896</v>
      </c>
      <c r="M1597" s="13"/>
      <c r="N1597" s="74"/>
    </row>
    <row r="1598" ht="18.95" customHeight="1" spans="8:14">
      <c r="H1598" s="46" t="s">
        <v>5744</v>
      </c>
      <c r="I1598" s="33" t="s">
        <v>969</v>
      </c>
      <c r="J1598" s="416" t="s">
        <v>969</v>
      </c>
      <c r="K1598" s="33" t="s">
        <v>1795</v>
      </c>
      <c r="L1598" s="13" t="s">
        <v>1896</v>
      </c>
      <c r="M1598" s="13">
        <v>0</v>
      </c>
      <c r="N1598" s="74"/>
    </row>
    <row r="1599" ht="18.95" customHeight="1" spans="8:14">
      <c r="H1599" s="46"/>
      <c r="I1599" s="416" t="s">
        <v>5423</v>
      </c>
      <c r="J1599" s="416" t="s">
        <v>4354</v>
      </c>
      <c r="K1599" s="33" t="s">
        <v>4355</v>
      </c>
      <c r="L1599" s="13" t="s">
        <v>1896</v>
      </c>
      <c r="M1599" s="13">
        <v>0</v>
      </c>
      <c r="N1599" s="74"/>
    </row>
    <row r="1600" ht="18.95" customHeight="1" spans="8:14">
      <c r="H1600" s="46"/>
      <c r="I1600" s="33"/>
      <c r="J1600" s="416" t="s">
        <v>5745</v>
      </c>
      <c r="K1600" s="33" t="s">
        <v>5746</v>
      </c>
      <c r="L1600" s="13" t="s">
        <v>1896</v>
      </c>
      <c r="M1600" s="13">
        <v>0</v>
      </c>
      <c r="N1600" s="74"/>
    </row>
    <row r="1601" ht="18.95" customHeight="1" spans="8:14">
      <c r="H1601" s="46"/>
      <c r="I1601" s="33"/>
      <c r="J1601" s="416" t="s">
        <v>5747</v>
      </c>
      <c r="K1601" s="33" t="s">
        <v>5748</v>
      </c>
      <c r="L1601" s="13" t="s">
        <v>1896</v>
      </c>
      <c r="M1601" s="13">
        <v>0</v>
      </c>
      <c r="N1601" s="74"/>
    </row>
    <row r="1602" ht="18.95" customHeight="1" spans="8:14">
      <c r="H1602" s="46" t="s">
        <v>5749</v>
      </c>
      <c r="I1602" s="416" t="s">
        <v>5750</v>
      </c>
      <c r="J1602" s="416" t="s">
        <v>4438</v>
      </c>
      <c r="K1602" s="33" t="s">
        <v>4439</v>
      </c>
      <c r="L1602" s="13" t="s">
        <v>1896</v>
      </c>
      <c r="M1602" s="13">
        <v>0</v>
      </c>
      <c r="N1602" s="74"/>
    </row>
    <row r="1603" ht="18.95" customHeight="1" spans="8:14">
      <c r="H1603" s="46" t="s">
        <v>5751</v>
      </c>
      <c r="I1603" s="416" t="s">
        <v>5752</v>
      </c>
      <c r="J1603" s="416" t="s">
        <v>5753</v>
      </c>
      <c r="K1603" s="33" t="s">
        <v>5754</v>
      </c>
      <c r="L1603" s="13" t="s">
        <v>1896</v>
      </c>
      <c r="M1603" s="13">
        <v>0</v>
      </c>
      <c r="N1603" s="74"/>
    </row>
    <row r="1604" ht="18.95" customHeight="1" spans="8:14">
      <c r="H1604" s="76" t="s">
        <v>5755</v>
      </c>
      <c r="I1604" s="33" t="s">
        <v>5756</v>
      </c>
      <c r="J1604" s="416" t="s">
        <v>5756</v>
      </c>
      <c r="K1604" s="33" t="s">
        <v>5757</v>
      </c>
      <c r="L1604" s="13" t="s">
        <v>1896</v>
      </c>
      <c r="M1604" s="13">
        <v>0</v>
      </c>
      <c r="N1604" s="74"/>
    </row>
    <row r="1605" ht="18.95" customHeight="1" spans="8:14">
      <c r="H1605" s="76" t="s">
        <v>5758</v>
      </c>
      <c r="I1605" s="33" t="s">
        <v>5759</v>
      </c>
      <c r="J1605" s="416" t="s">
        <v>5759</v>
      </c>
      <c r="K1605" s="33" t="s">
        <v>5760</v>
      </c>
      <c r="L1605" s="13" t="s">
        <v>1896</v>
      </c>
      <c r="M1605" s="13">
        <v>0</v>
      </c>
      <c r="N1605" s="74"/>
    </row>
    <row r="1606" ht="18.95" customHeight="1" spans="8:14">
      <c r="H1606" s="76" t="s">
        <v>5761</v>
      </c>
      <c r="I1606" s="33" t="s">
        <v>5762</v>
      </c>
      <c r="J1606" s="416" t="s">
        <v>5762</v>
      </c>
      <c r="K1606" s="33" t="s">
        <v>4367</v>
      </c>
      <c r="L1606" s="13" t="s">
        <v>1896</v>
      </c>
      <c r="M1606" s="13">
        <v>0</v>
      </c>
      <c r="N1606" s="74"/>
    </row>
    <row r="1607" ht="18.95" customHeight="1" spans="8:14">
      <c r="H1607" s="76" t="s">
        <v>5763</v>
      </c>
      <c r="I1607" s="33" t="s">
        <v>5764</v>
      </c>
      <c r="J1607" s="416" t="s">
        <v>5764</v>
      </c>
      <c r="K1607" s="33" t="s">
        <v>5765</v>
      </c>
      <c r="L1607" s="13" t="s">
        <v>1896</v>
      </c>
      <c r="M1607" s="13">
        <v>0</v>
      </c>
      <c r="N1607" s="74"/>
    </row>
    <row r="1608" ht="18.95" customHeight="1" spans="8:14">
      <c r="H1608" s="76" t="s">
        <v>5766</v>
      </c>
      <c r="I1608" s="33" t="s">
        <v>5767</v>
      </c>
      <c r="J1608" s="416" t="s">
        <v>5767</v>
      </c>
      <c r="K1608" s="33" t="s">
        <v>5768</v>
      </c>
      <c r="L1608" s="13" t="s">
        <v>1896</v>
      </c>
      <c r="M1608" s="13">
        <v>0</v>
      </c>
      <c r="N1608" s="74"/>
    </row>
    <row r="1609" ht="18.95" customHeight="1" spans="8:14">
      <c r="H1609" s="46"/>
      <c r="I1609" s="416" t="s">
        <v>5423</v>
      </c>
      <c r="J1609" s="416" t="s">
        <v>5769</v>
      </c>
      <c r="K1609" s="33" t="s">
        <v>5770</v>
      </c>
      <c r="L1609" s="13" t="s">
        <v>1896</v>
      </c>
      <c r="M1609" s="13">
        <v>0</v>
      </c>
      <c r="N1609" s="74"/>
    </row>
    <row r="1610" ht="18.95" customHeight="1" spans="8:14">
      <c r="H1610" s="46"/>
      <c r="I1610" s="33"/>
      <c r="J1610" s="416" t="s">
        <v>5771</v>
      </c>
      <c r="K1610" s="33" t="s">
        <v>5765</v>
      </c>
      <c r="L1610" s="13" t="s">
        <v>1896</v>
      </c>
      <c r="M1610" s="13">
        <v>0</v>
      </c>
      <c r="N1610" s="74"/>
    </row>
    <row r="1611" ht="18.95" customHeight="1" spans="8:14">
      <c r="H1611" s="46"/>
      <c r="I1611" s="33"/>
      <c r="J1611" s="416" t="s">
        <v>5772</v>
      </c>
      <c r="K1611" s="33" t="s">
        <v>5760</v>
      </c>
      <c r="L1611" s="13" t="s">
        <v>1896</v>
      </c>
      <c r="M1611" s="13">
        <v>0</v>
      </c>
      <c r="N1611" s="74"/>
    </row>
    <row r="1612" ht="18.95" customHeight="1" spans="8:14">
      <c r="H1612" s="46"/>
      <c r="I1612" s="33"/>
      <c r="J1612" s="416" t="s">
        <v>5773</v>
      </c>
      <c r="K1612" s="33" t="s">
        <v>5774</v>
      </c>
      <c r="L1612" s="13" t="s">
        <v>1896</v>
      </c>
      <c r="M1612" s="13">
        <v>0</v>
      </c>
      <c r="N1612" s="74"/>
    </row>
    <row r="1613" ht="18.95" customHeight="1" spans="8:14">
      <c r="H1613" s="76" t="s">
        <v>5775</v>
      </c>
      <c r="I1613" s="33" t="s">
        <v>5776</v>
      </c>
      <c r="J1613" s="416" t="s">
        <v>5776</v>
      </c>
      <c r="K1613" s="33" t="s">
        <v>5777</v>
      </c>
      <c r="L1613" s="13" t="s">
        <v>1896</v>
      </c>
      <c r="M1613" s="13">
        <v>0</v>
      </c>
      <c r="N1613" s="74"/>
    </row>
    <row r="1614" ht="18.95" customHeight="1" spans="8:14">
      <c r="H1614" s="76" t="s">
        <v>5763</v>
      </c>
      <c r="I1614" s="33" t="s">
        <v>5778</v>
      </c>
      <c r="J1614" s="416" t="s">
        <v>5778</v>
      </c>
      <c r="K1614" s="33" t="s">
        <v>5765</v>
      </c>
      <c r="L1614" s="13" t="s">
        <v>1896</v>
      </c>
      <c r="M1614" s="13">
        <v>0</v>
      </c>
      <c r="N1614" s="74"/>
    </row>
    <row r="1615" ht="18.95" customHeight="1" spans="8:14">
      <c r="H1615" s="76" t="s">
        <v>5779</v>
      </c>
      <c r="I1615" s="33" t="s">
        <v>5780</v>
      </c>
      <c r="J1615" s="416" t="s">
        <v>5780</v>
      </c>
      <c r="K1615" s="33" t="s">
        <v>5781</v>
      </c>
      <c r="L1615" s="13" t="s">
        <v>1896</v>
      </c>
      <c r="M1615" s="13">
        <v>0</v>
      </c>
      <c r="N1615" s="74"/>
    </row>
    <row r="1616" ht="18.95" customHeight="1" spans="8:14">
      <c r="H1616" s="76" t="s">
        <v>5782</v>
      </c>
      <c r="I1616" s="33" t="s">
        <v>5783</v>
      </c>
      <c r="J1616" s="416" t="s">
        <v>5783</v>
      </c>
      <c r="K1616" s="33" t="s">
        <v>5784</v>
      </c>
      <c r="L1616" s="13" t="s">
        <v>1896</v>
      </c>
      <c r="M1616" s="13">
        <v>0</v>
      </c>
      <c r="N1616" s="74"/>
    </row>
    <row r="1617" ht="18.95" customHeight="1" spans="8:14">
      <c r="H1617" s="76" t="s">
        <v>5785</v>
      </c>
      <c r="I1617" s="33" t="s">
        <v>5786</v>
      </c>
      <c r="J1617" s="416" t="s">
        <v>5786</v>
      </c>
      <c r="K1617" s="33" t="s">
        <v>5787</v>
      </c>
      <c r="L1617" s="13" t="s">
        <v>1896</v>
      </c>
      <c r="M1617" s="13">
        <v>0</v>
      </c>
      <c r="N1617" s="74"/>
    </row>
    <row r="1618" ht="18.95" customHeight="1" spans="8:14">
      <c r="H1618" s="76" t="s">
        <v>5788</v>
      </c>
      <c r="I1618" s="33" t="s">
        <v>5789</v>
      </c>
      <c r="J1618" s="416" t="s">
        <v>5789</v>
      </c>
      <c r="K1618" s="33" t="s">
        <v>5790</v>
      </c>
      <c r="L1618" s="13" t="s">
        <v>1896</v>
      </c>
      <c r="M1618" s="13">
        <v>0</v>
      </c>
      <c r="N1618" s="74"/>
    </row>
    <row r="1619" ht="18.95" customHeight="1" spans="8:14">
      <c r="H1619" s="76" t="s">
        <v>5791</v>
      </c>
      <c r="I1619" s="33" t="s">
        <v>5792</v>
      </c>
      <c r="J1619" s="416" t="s">
        <v>5792</v>
      </c>
      <c r="K1619" s="33" t="s">
        <v>4394</v>
      </c>
      <c r="L1619" s="13" t="s">
        <v>1896</v>
      </c>
      <c r="M1619" s="13">
        <v>0</v>
      </c>
      <c r="N1619" s="74"/>
    </row>
    <row r="1620" ht="18.95" customHeight="1" spans="8:14">
      <c r="H1620" s="76" t="s">
        <v>5793</v>
      </c>
      <c r="I1620" s="33" t="s">
        <v>5794</v>
      </c>
      <c r="J1620" s="416" t="s">
        <v>5794</v>
      </c>
      <c r="K1620" s="33" t="s">
        <v>5795</v>
      </c>
      <c r="L1620" s="13" t="s">
        <v>1896</v>
      </c>
      <c r="M1620" s="13">
        <v>0</v>
      </c>
      <c r="N1620" s="74"/>
    </row>
    <row r="1621" ht="18.95" customHeight="1" spans="8:14">
      <c r="H1621" s="76" t="s">
        <v>5796</v>
      </c>
      <c r="I1621" s="33" t="s">
        <v>5797</v>
      </c>
      <c r="J1621" s="416" t="s">
        <v>5797</v>
      </c>
      <c r="K1621" s="33" t="s">
        <v>5798</v>
      </c>
      <c r="L1621" s="13" t="s">
        <v>1896</v>
      </c>
      <c r="M1621" s="13">
        <v>0</v>
      </c>
      <c r="N1621" s="74"/>
    </row>
    <row r="1622" ht="18.95" customHeight="1" spans="8:14">
      <c r="H1622" s="76" t="s">
        <v>5799</v>
      </c>
      <c r="I1622" s="33" t="s">
        <v>5800</v>
      </c>
      <c r="J1622" s="416" t="s">
        <v>5800</v>
      </c>
      <c r="K1622" s="33" t="s">
        <v>5801</v>
      </c>
      <c r="L1622" s="13" t="s">
        <v>1896</v>
      </c>
      <c r="M1622" s="13">
        <v>0</v>
      </c>
      <c r="N1622" s="74"/>
    </row>
    <row r="1623" ht="18.95" customHeight="1" spans="8:14">
      <c r="H1623" s="76" t="s">
        <v>5802</v>
      </c>
      <c r="I1623" s="33" t="s">
        <v>5803</v>
      </c>
      <c r="J1623" s="416" t="s">
        <v>5803</v>
      </c>
      <c r="K1623" s="33" t="s">
        <v>5804</v>
      </c>
      <c r="L1623" s="13" t="s">
        <v>1896</v>
      </c>
      <c r="M1623" s="13">
        <v>0</v>
      </c>
      <c r="N1623" s="74"/>
    </row>
    <row r="1624" ht="18.95" customHeight="1" spans="8:14">
      <c r="H1624" s="76" t="s">
        <v>5805</v>
      </c>
      <c r="I1624" s="33" t="s">
        <v>5806</v>
      </c>
      <c r="J1624" s="416" t="s">
        <v>5806</v>
      </c>
      <c r="K1624" s="33" t="s">
        <v>5807</v>
      </c>
      <c r="L1624" s="13" t="s">
        <v>1896</v>
      </c>
      <c r="M1624" s="13">
        <v>0</v>
      </c>
      <c r="N1624" s="74"/>
    </row>
    <row r="1625" ht="18.95" customHeight="1" spans="8:14">
      <c r="H1625" s="76" t="s">
        <v>5808</v>
      </c>
      <c r="I1625" s="416" t="s">
        <v>5809</v>
      </c>
      <c r="J1625" s="416" t="s">
        <v>5809</v>
      </c>
      <c r="K1625" s="33" t="s">
        <v>5810</v>
      </c>
      <c r="L1625" s="13" t="s">
        <v>1896</v>
      </c>
      <c r="M1625" s="13">
        <v>0</v>
      </c>
      <c r="N1625" s="74"/>
    </row>
    <row r="1626" ht="18.95" customHeight="1" spans="8:14">
      <c r="H1626" s="76" t="s">
        <v>5811</v>
      </c>
      <c r="I1626" s="416" t="s">
        <v>5812</v>
      </c>
      <c r="J1626" s="416" t="s">
        <v>5812</v>
      </c>
      <c r="K1626" s="33" t="s">
        <v>5813</v>
      </c>
      <c r="L1626" s="13" t="s">
        <v>1896</v>
      </c>
      <c r="M1626" s="13">
        <v>0</v>
      </c>
      <c r="N1626" s="74"/>
    </row>
    <row r="1627" ht="18.95" customHeight="1" spans="8:14">
      <c r="H1627" s="76" t="s">
        <v>5814</v>
      </c>
      <c r="I1627" s="416" t="s">
        <v>5815</v>
      </c>
      <c r="J1627" s="416" t="s">
        <v>5815</v>
      </c>
      <c r="K1627" s="33" t="s">
        <v>5816</v>
      </c>
      <c r="L1627" s="13" t="s">
        <v>1896</v>
      </c>
      <c r="M1627" s="13">
        <v>0</v>
      </c>
      <c r="N1627" s="74"/>
    </row>
    <row r="1628" ht="18.95" customHeight="1" spans="8:14">
      <c r="H1628" s="76" t="s">
        <v>5817</v>
      </c>
      <c r="I1628" s="416" t="s">
        <v>5818</v>
      </c>
      <c r="J1628" s="416" t="s">
        <v>5818</v>
      </c>
      <c r="K1628" s="33" t="s">
        <v>5819</v>
      </c>
      <c r="L1628" s="13" t="s">
        <v>1896</v>
      </c>
      <c r="M1628" s="13">
        <v>0</v>
      </c>
      <c r="N1628" s="74"/>
    </row>
    <row r="1629" ht="18.95" customHeight="1" spans="8:14">
      <c r="H1629" s="76" t="s">
        <v>5820</v>
      </c>
      <c r="I1629" s="416" t="s">
        <v>5821</v>
      </c>
      <c r="J1629" s="416" t="s">
        <v>5821</v>
      </c>
      <c r="K1629" s="33" t="s">
        <v>5822</v>
      </c>
      <c r="L1629" s="13" t="s">
        <v>1896</v>
      </c>
      <c r="M1629" s="13">
        <v>0</v>
      </c>
      <c r="N1629" s="74"/>
    </row>
    <row r="1630" ht="18.95" customHeight="1" spans="8:14">
      <c r="H1630" s="76" t="s">
        <v>5823</v>
      </c>
      <c r="I1630" s="416" t="s">
        <v>5824</v>
      </c>
      <c r="J1630" s="416" t="s">
        <v>5824</v>
      </c>
      <c r="K1630" s="33" t="s">
        <v>5825</v>
      </c>
      <c r="L1630" s="13" t="s">
        <v>1896</v>
      </c>
      <c r="M1630" s="13">
        <v>0</v>
      </c>
      <c r="N1630" s="74"/>
    </row>
    <row r="1631" ht="18.95" customHeight="1" spans="8:14">
      <c r="H1631" s="76" t="s">
        <v>5826</v>
      </c>
      <c r="I1631" s="416" t="s">
        <v>5827</v>
      </c>
      <c r="J1631" s="416" t="s">
        <v>5827</v>
      </c>
      <c r="K1631" s="33" t="s">
        <v>5828</v>
      </c>
      <c r="L1631" s="13" t="s">
        <v>1896</v>
      </c>
      <c r="M1631" s="13">
        <v>0</v>
      </c>
      <c r="N1631" s="74"/>
    </row>
    <row r="1632" ht="18.95" customHeight="1" spans="8:14">
      <c r="H1632" s="76" t="s">
        <v>5829</v>
      </c>
      <c r="I1632" s="416" t="s">
        <v>5830</v>
      </c>
      <c r="J1632" s="416" t="s">
        <v>5830</v>
      </c>
      <c r="K1632" s="33" t="s">
        <v>5831</v>
      </c>
      <c r="L1632" s="13" t="s">
        <v>1896</v>
      </c>
      <c r="M1632" s="13">
        <v>0</v>
      </c>
      <c r="N1632" s="74"/>
    </row>
    <row r="1633" ht="18.95" customHeight="1" spans="8:14">
      <c r="H1633" s="76" t="s">
        <v>5832</v>
      </c>
      <c r="I1633" s="416" t="s">
        <v>5833</v>
      </c>
      <c r="J1633" s="416" t="s">
        <v>5833</v>
      </c>
      <c r="K1633" s="33" t="s">
        <v>5834</v>
      </c>
      <c r="L1633" s="13" t="s">
        <v>1896</v>
      </c>
      <c r="M1633" s="13">
        <v>0</v>
      </c>
      <c r="N1633" s="74"/>
    </row>
    <row r="1634" ht="18.95" customHeight="1" spans="8:14">
      <c r="H1634" s="76" t="s">
        <v>5835</v>
      </c>
      <c r="I1634" s="416" t="s">
        <v>5836</v>
      </c>
      <c r="J1634" s="416" t="s">
        <v>5836</v>
      </c>
      <c r="K1634" s="33" t="s">
        <v>5837</v>
      </c>
      <c r="L1634" s="13" t="s">
        <v>1896</v>
      </c>
      <c r="M1634" s="13">
        <v>0</v>
      </c>
      <c r="N1634" s="74"/>
    </row>
    <row r="1635" ht="18.95" customHeight="1" spans="8:14">
      <c r="H1635" s="76" t="s">
        <v>5838</v>
      </c>
      <c r="I1635" s="416" t="s">
        <v>5839</v>
      </c>
      <c r="J1635" s="416" t="s">
        <v>5839</v>
      </c>
      <c r="K1635" s="33" t="s">
        <v>5840</v>
      </c>
      <c r="L1635" s="13" t="s">
        <v>1896</v>
      </c>
      <c r="M1635" s="13">
        <v>0</v>
      </c>
      <c r="N1635" s="74"/>
    </row>
    <row r="1636" ht="18.95" customHeight="1" spans="8:14">
      <c r="H1636" s="76" t="s">
        <v>5841</v>
      </c>
      <c r="I1636" s="416" t="s">
        <v>5842</v>
      </c>
      <c r="J1636" s="416" t="s">
        <v>5842</v>
      </c>
      <c r="K1636" s="33" t="s">
        <v>5843</v>
      </c>
      <c r="L1636" s="13" t="s">
        <v>1896</v>
      </c>
      <c r="M1636" s="13">
        <v>0</v>
      </c>
      <c r="N1636" s="74"/>
    </row>
    <row r="1637" ht="18.95" customHeight="1" spans="8:14">
      <c r="H1637" s="76" t="s">
        <v>5844</v>
      </c>
      <c r="I1637" s="416" t="s">
        <v>5845</v>
      </c>
      <c r="J1637" s="416" t="s">
        <v>5845</v>
      </c>
      <c r="K1637" s="33" t="s">
        <v>5846</v>
      </c>
      <c r="L1637" s="13" t="s">
        <v>1896</v>
      </c>
      <c r="M1637" s="13">
        <v>0</v>
      </c>
      <c r="N1637" s="74"/>
    </row>
    <row r="1638" ht="18.95" customHeight="1" spans="8:14">
      <c r="H1638" s="76" t="s">
        <v>5847</v>
      </c>
      <c r="I1638" s="416" t="s">
        <v>5848</v>
      </c>
      <c r="J1638" s="416" t="s">
        <v>5848</v>
      </c>
      <c r="K1638" s="33" t="s">
        <v>5849</v>
      </c>
      <c r="L1638" s="13" t="s">
        <v>1896</v>
      </c>
      <c r="M1638" s="13">
        <v>0</v>
      </c>
      <c r="N1638" s="74"/>
    </row>
    <row r="1639" ht="18.95" customHeight="1" spans="8:14">
      <c r="H1639" s="76" t="s">
        <v>5850</v>
      </c>
      <c r="I1639" s="416" t="s">
        <v>5851</v>
      </c>
      <c r="J1639" s="416" t="s">
        <v>5851</v>
      </c>
      <c r="K1639" s="33" t="s">
        <v>5852</v>
      </c>
      <c r="L1639" s="13" t="s">
        <v>1896</v>
      </c>
      <c r="M1639" s="13">
        <v>0</v>
      </c>
      <c r="N1639" s="74"/>
    </row>
    <row r="1640" ht="18.95" customHeight="1" spans="8:14">
      <c r="H1640" s="76" t="s">
        <v>5853</v>
      </c>
      <c r="I1640" s="416" t="s">
        <v>5854</v>
      </c>
      <c r="J1640" s="416" t="s">
        <v>5854</v>
      </c>
      <c r="K1640" s="33" t="s">
        <v>5855</v>
      </c>
      <c r="L1640" s="13" t="s">
        <v>1896</v>
      </c>
      <c r="M1640" s="13">
        <v>0</v>
      </c>
      <c r="N1640" s="74"/>
    </row>
    <row r="1641" ht="18.95" customHeight="1" spans="8:14">
      <c r="H1641" s="76" t="s">
        <v>5856</v>
      </c>
      <c r="I1641" s="416" t="s">
        <v>5857</v>
      </c>
      <c r="J1641" s="416" t="s">
        <v>5857</v>
      </c>
      <c r="K1641" s="33" t="s">
        <v>4473</v>
      </c>
      <c r="L1641" s="13" t="s">
        <v>1896</v>
      </c>
      <c r="M1641" s="13">
        <v>0</v>
      </c>
      <c r="N1641" s="74"/>
    </row>
    <row r="1642" ht="18.95" customHeight="1" spans="8:14">
      <c r="H1642" s="76" t="s">
        <v>5858</v>
      </c>
      <c r="I1642" s="33" t="s">
        <v>5859</v>
      </c>
      <c r="J1642" s="416" t="s">
        <v>5859</v>
      </c>
      <c r="K1642" s="33" t="s">
        <v>5860</v>
      </c>
      <c r="L1642" s="13" t="s">
        <v>1896</v>
      </c>
      <c r="M1642" s="13">
        <v>0</v>
      </c>
      <c r="N1642" s="74"/>
    </row>
    <row r="1643" ht="18.95" customHeight="1" spans="8:14">
      <c r="H1643" s="76" t="s">
        <v>5861</v>
      </c>
      <c r="I1643" s="416" t="s">
        <v>5862</v>
      </c>
      <c r="J1643" s="416" t="s">
        <v>5862</v>
      </c>
      <c r="K1643" s="33" t="s">
        <v>5863</v>
      </c>
      <c r="L1643" s="13" t="s">
        <v>1896</v>
      </c>
      <c r="M1643" s="13">
        <v>0</v>
      </c>
      <c r="N1643" s="74"/>
    </row>
    <row r="1644" ht="18.95" customHeight="1" spans="8:14">
      <c r="H1644" s="76" t="s">
        <v>5864</v>
      </c>
      <c r="I1644" s="416" t="s">
        <v>5865</v>
      </c>
      <c r="J1644" s="416" t="s">
        <v>5865</v>
      </c>
      <c r="K1644" s="33" t="s">
        <v>5866</v>
      </c>
      <c r="L1644" s="13" t="s">
        <v>1896</v>
      </c>
      <c r="M1644" s="13">
        <v>0</v>
      </c>
      <c r="N1644" s="74"/>
    </row>
    <row r="1645" ht="18.95" customHeight="1" spans="8:14">
      <c r="H1645" s="76" t="s">
        <v>5867</v>
      </c>
      <c r="I1645" s="33" t="s">
        <v>5868</v>
      </c>
      <c r="J1645" s="416" t="s">
        <v>5868</v>
      </c>
      <c r="K1645" s="33" t="s">
        <v>5869</v>
      </c>
      <c r="L1645" s="13" t="s">
        <v>1896</v>
      </c>
      <c r="M1645" s="13">
        <v>0</v>
      </c>
      <c r="N1645" s="74"/>
    </row>
    <row r="1646" ht="18.95" customHeight="1" spans="8:14">
      <c r="H1646" s="76" t="s">
        <v>5870</v>
      </c>
      <c r="I1646" s="33" t="s">
        <v>5871</v>
      </c>
      <c r="J1646" s="416" t="s">
        <v>5871</v>
      </c>
      <c r="K1646" s="33" t="s">
        <v>5872</v>
      </c>
      <c r="L1646" s="13" t="s">
        <v>1896</v>
      </c>
      <c r="M1646" s="13">
        <v>0</v>
      </c>
      <c r="N1646" s="74"/>
    </row>
    <row r="1647" ht="18.95" customHeight="1" spans="8:14">
      <c r="H1647" s="76" t="s">
        <v>5873</v>
      </c>
      <c r="I1647" s="33" t="s">
        <v>5874</v>
      </c>
      <c r="J1647" s="416" t="s">
        <v>5874</v>
      </c>
      <c r="K1647" s="33" t="s">
        <v>5875</v>
      </c>
      <c r="L1647" s="13" t="s">
        <v>1896</v>
      </c>
      <c r="M1647" s="13">
        <v>0</v>
      </c>
      <c r="N1647" s="74"/>
    </row>
    <row r="1648" ht="18.95" customHeight="1" spans="8:14">
      <c r="H1648" s="76" t="s">
        <v>5876</v>
      </c>
      <c r="I1648" s="33" t="s">
        <v>5877</v>
      </c>
      <c r="J1648" s="416" t="s">
        <v>5877</v>
      </c>
      <c r="K1648" s="33" t="s">
        <v>5878</v>
      </c>
      <c r="L1648" s="13" t="s">
        <v>1896</v>
      </c>
      <c r="M1648" s="13">
        <v>0</v>
      </c>
      <c r="N1648" s="74"/>
    </row>
    <row r="1649" ht="18.95" customHeight="1" spans="8:14">
      <c r="H1649" s="46" t="s">
        <v>5879</v>
      </c>
      <c r="I1649" s="33" t="s">
        <v>971</v>
      </c>
      <c r="J1649" s="416" t="s">
        <v>971</v>
      </c>
      <c r="K1649" s="33" t="s">
        <v>1799</v>
      </c>
      <c r="L1649" s="13" t="s">
        <v>1896</v>
      </c>
      <c r="M1649" s="13">
        <v>0</v>
      </c>
      <c r="N1649" s="74"/>
    </row>
    <row r="1650" ht="18.95" customHeight="1" spans="8:14">
      <c r="H1650" s="76" t="s">
        <v>5880</v>
      </c>
      <c r="I1650" s="33" t="s">
        <v>4641</v>
      </c>
      <c r="J1650" s="416" t="s">
        <v>4641</v>
      </c>
      <c r="K1650" s="33" t="s">
        <v>4642</v>
      </c>
      <c r="L1650" s="13" t="s">
        <v>1896</v>
      </c>
      <c r="M1650" s="13"/>
      <c r="N1650" s="74"/>
    </row>
    <row r="1651" ht="18.95" customHeight="1" spans="8:14">
      <c r="H1651" s="76" t="s">
        <v>5881</v>
      </c>
      <c r="I1651" s="33" t="s">
        <v>5882</v>
      </c>
      <c r="J1651" s="416" t="s">
        <v>5882</v>
      </c>
      <c r="K1651" s="33" t="s">
        <v>5883</v>
      </c>
      <c r="L1651" s="13" t="s">
        <v>1896</v>
      </c>
      <c r="M1651" s="13">
        <v>0</v>
      </c>
      <c r="N1651" s="74"/>
    </row>
    <row r="1652" ht="18.95" customHeight="1" spans="8:14">
      <c r="H1652" s="76" t="s">
        <v>5884</v>
      </c>
      <c r="I1652" s="33" t="s">
        <v>5885</v>
      </c>
      <c r="J1652" s="416" t="s">
        <v>5885</v>
      </c>
      <c r="K1652" s="33" t="s">
        <v>5886</v>
      </c>
      <c r="L1652" s="13" t="s">
        <v>1896</v>
      </c>
      <c r="M1652" s="13">
        <v>0</v>
      </c>
      <c r="N1652" s="74"/>
    </row>
    <row r="1653" ht="18.95" customHeight="1" spans="8:14">
      <c r="H1653" s="76" t="s">
        <v>5887</v>
      </c>
      <c r="I1653" s="33" t="s">
        <v>5888</v>
      </c>
      <c r="J1653" s="416" t="s">
        <v>5888</v>
      </c>
      <c r="K1653" s="33" t="s">
        <v>5889</v>
      </c>
      <c r="L1653" s="13" t="s">
        <v>1896</v>
      </c>
      <c r="M1653" s="13">
        <v>0</v>
      </c>
      <c r="N1653" s="74"/>
    </row>
    <row r="1654" ht="18.95" customHeight="1" spans="8:14">
      <c r="H1654" s="76" t="s">
        <v>5890</v>
      </c>
      <c r="I1654" s="33" t="s">
        <v>5891</v>
      </c>
      <c r="J1654" s="416" t="s">
        <v>5891</v>
      </c>
      <c r="K1654" s="33" t="s">
        <v>5892</v>
      </c>
      <c r="L1654" s="13" t="s">
        <v>1896</v>
      </c>
      <c r="M1654" s="13">
        <v>0</v>
      </c>
      <c r="N1654" s="74"/>
    </row>
    <row r="1655" ht="18.95" customHeight="1" spans="8:14">
      <c r="H1655" s="76" t="s">
        <v>5893</v>
      </c>
      <c r="I1655" s="33" t="s">
        <v>5894</v>
      </c>
      <c r="J1655" s="416" t="s">
        <v>5894</v>
      </c>
      <c r="K1655" s="33" t="s">
        <v>5895</v>
      </c>
      <c r="L1655" s="13" t="s">
        <v>1896</v>
      </c>
      <c r="M1655" s="13">
        <v>0</v>
      </c>
      <c r="N1655" s="74"/>
    </row>
    <row r="1656" ht="18.95" customHeight="1" spans="8:14">
      <c r="H1656" s="76" t="s">
        <v>5896</v>
      </c>
      <c r="I1656" s="33" t="s">
        <v>5897</v>
      </c>
      <c r="J1656" s="416" t="s">
        <v>5897</v>
      </c>
      <c r="K1656" s="33" t="s">
        <v>5898</v>
      </c>
      <c r="L1656" s="13" t="s">
        <v>1896</v>
      </c>
      <c r="M1656" s="13">
        <v>0</v>
      </c>
      <c r="N1656" s="74"/>
    </row>
    <row r="1657" ht="18.95" customHeight="1" spans="8:14">
      <c r="H1657" s="76" t="s">
        <v>5899</v>
      </c>
      <c r="I1657" s="33" t="s">
        <v>5900</v>
      </c>
      <c r="J1657" s="416" t="s">
        <v>5900</v>
      </c>
      <c r="K1657" s="33" t="s">
        <v>5901</v>
      </c>
      <c r="L1657" s="13" t="s">
        <v>1896</v>
      </c>
      <c r="M1657" s="13">
        <v>0</v>
      </c>
      <c r="N1657" s="74"/>
    </row>
    <row r="1658" ht="18.95" customHeight="1" spans="8:14">
      <c r="H1658" s="76" t="s">
        <v>5902</v>
      </c>
      <c r="I1658" s="33" t="s">
        <v>5903</v>
      </c>
      <c r="J1658" s="416" t="s">
        <v>5903</v>
      </c>
      <c r="K1658" s="33" t="s">
        <v>5904</v>
      </c>
      <c r="L1658" s="13" t="s">
        <v>1896</v>
      </c>
      <c r="M1658" s="13">
        <v>0</v>
      </c>
      <c r="N1658" s="74"/>
    </row>
    <row r="1659" ht="18.95" customHeight="1" spans="8:14">
      <c r="H1659" s="76" t="s">
        <v>5905</v>
      </c>
      <c r="I1659" s="33" t="s">
        <v>5906</v>
      </c>
      <c r="J1659" s="416" t="s">
        <v>5906</v>
      </c>
      <c r="K1659" s="33" t="s">
        <v>5907</v>
      </c>
      <c r="L1659" s="13" t="s">
        <v>1896</v>
      </c>
      <c r="M1659" s="13">
        <v>0</v>
      </c>
      <c r="N1659" s="74"/>
    </row>
    <row r="1660" ht="18.95" customHeight="1" spans="8:14">
      <c r="H1660" s="76" t="s">
        <v>5908</v>
      </c>
      <c r="I1660" s="33" t="s">
        <v>5909</v>
      </c>
      <c r="J1660" s="416" t="s">
        <v>5909</v>
      </c>
      <c r="K1660" s="33" t="s">
        <v>5910</v>
      </c>
      <c r="L1660" s="13" t="s">
        <v>1896</v>
      </c>
      <c r="M1660" s="13">
        <v>0</v>
      </c>
      <c r="N1660" s="74"/>
    </row>
    <row r="1661" ht="18.95" customHeight="1" spans="8:14">
      <c r="H1661" s="76" t="s">
        <v>5911</v>
      </c>
      <c r="I1661" s="33" t="s">
        <v>5912</v>
      </c>
      <c r="J1661" s="416" t="s">
        <v>5912</v>
      </c>
      <c r="K1661" s="33" t="s">
        <v>5913</v>
      </c>
      <c r="L1661" s="13" t="s">
        <v>1896</v>
      </c>
      <c r="M1661" s="13">
        <v>0</v>
      </c>
      <c r="N1661" s="74"/>
    </row>
    <row r="1662" ht="18.95" customHeight="1" spans="8:14">
      <c r="H1662" s="76" t="s">
        <v>5914</v>
      </c>
      <c r="I1662" s="33" t="s">
        <v>5915</v>
      </c>
      <c r="J1662" s="416" t="s">
        <v>5915</v>
      </c>
      <c r="K1662" s="33" t="s">
        <v>5916</v>
      </c>
      <c r="L1662" s="13" t="s">
        <v>1896</v>
      </c>
      <c r="M1662" s="13">
        <v>0</v>
      </c>
      <c r="N1662" s="74"/>
    </row>
    <row r="1663" ht="18.95" customHeight="1" spans="8:14">
      <c r="H1663" s="76" t="s">
        <v>5917</v>
      </c>
      <c r="I1663" s="33" t="s">
        <v>5918</v>
      </c>
      <c r="J1663" s="416" t="s">
        <v>5918</v>
      </c>
      <c r="K1663" s="33" t="s">
        <v>5919</v>
      </c>
      <c r="L1663" s="13" t="s">
        <v>1896</v>
      </c>
      <c r="M1663" s="13">
        <v>0</v>
      </c>
      <c r="N1663" s="74"/>
    </row>
    <row r="1664" ht="18.95" customHeight="1" spans="8:14">
      <c r="H1664" s="76" t="s">
        <v>5920</v>
      </c>
      <c r="I1664" s="33" t="s">
        <v>5921</v>
      </c>
      <c r="J1664" s="416" t="s">
        <v>5921</v>
      </c>
      <c r="K1664" s="33" t="s">
        <v>5922</v>
      </c>
      <c r="L1664" s="13" t="s">
        <v>1896</v>
      </c>
      <c r="M1664" s="13">
        <v>0</v>
      </c>
      <c r="N1664" s="74"/>
    </row>
    <row r="1665" ht="18.95" customHeight="1" spans="8:14">
      <c r="H1665" s="76" t="s">
        <v>5923</v>
      </c>
      <c r="I1665" s="33" t="s">
        <v>5924</v>
      </c>
      <c r="J1665" s="416" t="s">
        <v>5924</v>
      </c>
      <c r="K1665" s="33" t="s">
        <v>5925</v>
      </c>
      <c r="L1665" s="13" t="s">
        <v>1896</v>
      </c>
      <c r="M1665" s="13">
        <v>0</v>
      </c>
      <c r="N1665" s="74"/>
    </row>
    <row r="1666" ht="18.95" customHeight="1" spans="8:14">
      <c r="H1666" s="76" t="s">
        <v>5926</v>
      </c>
      <c r="I1666" s="416" t="s">
        <v>5927</v>
      </c>
      <c r="J1666" s="416" t="s">
        <v>5927</v>
      </c>
      <c r="K1666" s="33" t="s">
        <v>5928</v>
      </c>
      <c r="L1666" s="13" t="s">
        <v>1896</v>
      </c>
      <c r="M1666" s="13">
        <v>0</v>
      </c>
      <c r="N1666" s="74"/>
    </row>
    <row r="1667" ht="18.95" customHeight="1" spans="8:14">
      <c r="H1667" s="76" t="s">
        <v>5929</v>
      </c>
      <c r="I1667" s="33" t="s">
        <v>5930</v>
      </c>
      <c r="J1667" s="416" t="s">
        <v>5930</v>
      </c>
      <c r="K1667" s="33" t="s">
        <v>5931</v>
      </c>
      <c r="L1667" s="13" t="s">
        <v>1896</v>
      </c>
      <c r="M1667" s="13">
        <v>0</v>
      </c>
      <c r="N1667" s="74"/>
    </row>
    <row r="1668" ht="18.95" customHeight="1" spans="8:14">
      <c r="H1668" s="46"/>
      <c r="I1668" s="416" t="s">
        <v>5423</v>
      </c>
      <c r="J1668" s="416" t="s">
        <v>5932</v>
      </c>
      <c r="K1668" s="33" t="s">
        <v>5933</v>
      </c>
      <c r="L1668" s="13" t="s">
        <v>1896</v>
      </c>
      <c r="M1668" s="13">
        <v>0</v>
      </c>
      <c r="N1668" s="74"/>
    </row>
    <row r="1669" ht="18.95" customHeight="1" spans="8:14">
      <c r="H1669" s="46"/>
      <c r="I1669" s="33"/>
      <c r="J1669" s="416" t="s">
        <v>5934</v>
      </c>
      <c r="K1669" s="33" t="s">
        <v>5935</v>
      </c>
      <c r="L1669" s="13" t="s">
        <v>1896</v>
      </c>
      <c r="M1669" s="13">
        <v>0</v>
      </c>
      <c r="N1669" s="74"/>
    </row>
    <row r="1670" ht="18.95" customHeight="1" spans="8:14">
      <c r="H1670" s="46"/>
      <c r="I1670" s="33"/>
      <c r="J1670" s="416" t="s">
        <v>5936</v>
      </c>
      <c r="K1670" s="33" t="s">
        <v>5937</v>
      </c>
      <c r="L1670" s="13" t="s">
        <v>1896</v>
      </c>
      <c r="M1670" s="13">
        <v>0</v>
      </c>
      <c r="N1670" s="74"/>
    </row>
    <row r="1671" ht="18.95" customHeight="1" spans="8:14">
      <c r="H1671" s="46"/>
      <c r="I1671" s="33"/>
      <c r="J1671" s="416" t="s">
        <v>5938</v>
      </c>
      <c r="K1671" s="33" t="s">
        <v>5939</v>
      </c>
      <c r="L1671" s="13" t="s">
        <v>1896</v>
      </c>
      <c r="M1671" s="13">
        <v>0</v>
      </c>
      <c r="N1671" s="74"/>
    </row>
    <row r="1672" ht="18.95" customHeight="1" spans="8:14">
      <c r="H1672" s="46"/>
      <c r="I1672" s="33"/>
      <c r="J1672" s="416" t="s">
        <v>5940</v>
      </c>
      <c r="K1672" s="33" t="s">
        <v>5941</v>
      </c>
      <c r="L1672" s="13" t="s">
        <v>1896</v>
      </c>
      <c r="M1672" s="13">
        <v>0</v>
      </c>
      <c r="N1672" s="74"/>
    </row>
    <row r="1673" ht="18.95" customHeight="1" spans="8:14">
      <c r="H1673" s="77" t="s">
        <v>5942</v>
      </c>
      <c r="I1673" s="33" t="s">
        <v>5943</v>
      </c>
      <c r="J1673" s="416" t="s">
        <v>5943</v>
      </c>
      <c r="K1673" s="33" t="s">
        <v>5944</v>
      </c>
      <c r="L1673" s="13" t="s">
        <v>1896</v>
      </c>
      <c r="M1673" s="13">
        <v>0</v>
      </c>
      <c r="N1673" s="74"/>
    </row>
    <row r="1674" ht="18.95" customHeight="1" spans="8:14">
      <c r="H1674" s="46" t="s">
        <v>5945</v>
      </c>
      <c r="I1674" s="33" t="s">
        <v>973</v>
      </c>
      <c r="J1674" s="416" t="s">
        <v>973</v>
      </c>
      <c r="K1674" s="33" t="s">
        <v>1802</v>
      </c>
      <c r="L1674" s="13" t="s">
        <v>1896</v>
      </c>
      <c r="M1674" s="13">
        <v>0</v>
      </c>
      <c r="N1674" s="74"/>
    </row>
    <row r="1675" ht="18.95" customHeight="1" spans="8:14">
      <c r="H1675" s="76" t="s">
        <v>5946</v>
      </c>
      <c r="I1675" s="33" t="s">
        <v>5947</v>
      </c>
      <c r="J1675" s="416" t="s">
        <v>5947</v>
      </c>
      <c r="K1675" s="33" t="s">
        <v>5948</v>
      </c>
      <c r="L1675" s="13" t="s">
        <v>1896</v>
      </c>
      <c r="M1675" s="13">
        <v>0</v>
      </c>
      <c r="N1675" s="74"/>
    </row>
    <row r="1676" ht="18.95" customHeight="1" spans="8:14">
      <c r="H1676" s="76" t="s">
        <v>5949</v>
      </c>
      <c r="I1676" s="33" t="s">
        <v>5950</v>
      </c>
      <c r="J1676" s="416" t="s">
        <v>5950</v>
      </c>
      <c r="K1676" s="33" t="s">
        <v>5951</v>
      </c>
      <c r="L1676" s="13" t="s">
        <v>1896</v>
      </c>
      <c r="M1676" s="13">
        <v>0</v>
      </c>
      <c r="N1676" s="74"/>
    </row>
    <row r="1677" ht="18.95" customHeight="1" spans="8:14">
      <c r="H1677" s="76" t="s">
        <v>5952</v>
      </c>
      <c r="I1677" s="33" t="s">
        <v>5953</v>
      </c>
      <c r="J1677" s="416" t="s">
        <v>5953</v>
      </c>
      <c r="K1677" s="33" t="s">
        <v>5954</v>
      </c>
      <c r="L1677" s="13" t="s">
        <v>1896</v>
      </c>
      <c r="M1677" s="13">
        <v>0</v>
      </c>
      <c r="N1677" s="74"/>
    </row>
    <row r="1678" ht="18.95" customHeight="1" spans="8:14">
      <c r="H1678" s="76" t="s">
        <v>5955</v>
      </c>
      <c r="I1678" s="33" t="s">
        <v>5956</v>
      </c>
      <c r="J1678" s="416" t="s">
        <v>5956</v>
      </c>
      <c r="K1678" s="33" t="s">
        <v>5957</v>
      </c>
      <c r="L1678" s="13" t="s">
        <v>1896</v>
      </c>
      <c r="M1678" s="13">
        <v>0</v>
      </c>
      <c r="N1678" s="74"/>
    </row>
    <row r="1679" ht="18.95" customHeight="1" spans="8:14">
      <c r="H1679" s="76" t="s">
        <v>5958</v>
      </c>
      <c r="I1679" s="33" t="s">
        <v>5959</v>
      </c>
      <c r="J1679" s="416" t="s">
        <v>5959</v>
      </c>
      <c r="K1679" s="33" t="s">
        <v>5960</v>
      </c>
      <c r="L1679" s="13" t="s">
        <v>1896</v>
      </c>
      <c r="M1679" s="13">
        <v>0</v>
      </c>
      <c r="N1679" s="74"/>
    </row>
    <row r="1680" ht="18.95" customHeight="1" spans="8:14">
      <c r="H1680" s="76" t="s">
        <v>5961</v>
      </c>
      <c r="I1680" s="33" t="s">
        <v>5962</v>
      </c>
      <c r="J1680" s="416" t="s">
        <v>5962</v>
      </c>
      <c r="K1680" s="33" t="s">
        <v>5963</v>
      </c>
      <c r="L1680" s="13" t="s">
        <v>1896</v>
      </c>
      <c r="M1680" s="13">
        <v>0</v>
      </c>
      <c r="N1680" s="74"/>
    </row>
    <row r="1681" ht="18.95" customHeight="1" spans="8:14">
      <c r="H1681" s="46" t="s">
        <v>5964</v>
      </c>
      <c r="I1681" s="33" t="s">
        <v>5259</v>
      </c>
      <c r="J1681" s="416" t="s">
        <v>5259</v>
      </c>
      <c r="K1681" s="33" t="s">
        <v>947</v>
      </c>
      <c r="L1681" s="13" t="s">
        <v>1896</v>
      </c>
      <c r="M1681" s="13">
        <v>1337</v>
      </c>
      <c r="N1681" s="74"/>
    </row>
    <row r="1682" ht="18.95" customHeight="1" spans="8:14">
      <c r="H1682" s="76" t="s">
        <v>5965</v>
      </c>
      <c r="I1682" s="33" t="s">
        <v>5966</v>
      </c>
      <c r="J1682" s="416" t="s">
        <v>5966</v>
      </c>
      <c r="K1682" s="33" t="s">
        <v>5967</v>
      </c>
      <c r="L1682" s="13" t="s">
        <v>1896</v>
      </c>
      <c r="M1682" s="13">
        <v>0</v>
      </c>
      <c r="N1682" s="74"/>
    </row>
    <row r="1683" ht="18.95" customHeight="1" spans="8:14">
      <c r="H1683" s="76" t="s">
        <v>5968</v>
      </c>
      <c r="I1683" s="416" t="s">
        <v>5969</v>
      </c>
      <c r="J1683" s="416" t="s">
        <v>5970</v>
      </c>
      <c r="K1683" s="33" t="s">
        <v>5971</v>
      </c>
      <c r="L1683" s="13" t="s">
        <v>1896</v>
      </c>
      <c r="M1683" s="13"/>
      <c r="N1683" s="74"/>
    </row>
    <row r="1684" ht="18.95" customHeight="1" spans="8:14">
      <c r="H1684" s="77" t="s">
        <v>5972</v>
      </c>
      <c r="I1684" s="416" t="s">
        <v>5973</v>
      </c>
      <c r="J1684" s="416" t="s">
        <v>5974</v>
      </c>
      <c r="K1684" s="33" t="s">
        <v>5975</v>
      </c>
      <c r="L1684" s="13" t="s">
        <v>1896</v>
      </c>
      <c r="M1684" s="13"/>
      <c r="N1684" s="74"/>
    </row>
    <row r="1685" ht="18.75" customHeight="1" spans="8:14">
      <c r="H1685" s="76" t="s">
        <v>5976</v>
      </c>
      <c r="I1685" s="416" t="s">
        <v>5977</v>
      </c>
      <c r="J1685" s="416" t="s">
        <v>5978</v>
      </c>
      <c r="K1685" s="33" t="s">
        <v>5979</v>
      </c>
      <c r="L1685" s="13" t="s">
        <v>1896</v>
      </c>
      <c r="M1685" s="13"/>
      <c r="N1685" s="74"/>
    </row>
    <row r="1686" ht="18.95" customHeight="1" spans="8:14">
      <c r="H1686" s="76" t="s">
        <v>5980</v>
      </c>
      <c r="I1686" s="416" t="s">
        <v>5981</v>
      </c>
      <c r="J1686" s="416" t="s">
        <v>5982</v>
      </c>
      <c r="K1686" s="33" t="s">
        <v>5983</v>
      </c>
      <c r="L1686" s="13" t="s">
        <v>1896</v>
      </c>
      <c r="M1686" s="13"/>
      <c r="N1686" s="74"/>
    </row>
    <row r="1687" ht="18.95" customHeight="1" spans="8:14">
      <c r="H1687" s="76" t="s">
        <v>5984</v>
      </c>
      <c r="I1687" s="416" t="s">
        <v>5985</v>
      </c>
      <c r="J1687" s="416" t="s">
        <v>5986</v>
      </c>
      <c r="K1687" s="33" t="s">
        <v>5987</v>
      </c>
      <c r="L1687" s="13" t="s">
        <v>1896</v>
      </c>
      <c r="M1687" s="13"/>
      <c r="N1687" s="74"/>
    </row>
    <row r="1688" ht="18.95" customHeight="1" spans="8:14">
      <c r="H1688" s="76" t="s">
        <v>5988</v>
      </c>
      <c r="I1688" s="416" t="s">
        <v>5989</v>
      </c>
      <c r="J1688" s="416" t="s">
        <v>5990</v>
      </c>
      <c r="K1688" s="33" t="s">
        <v>5991</v>
      </c>
      <c r="L1688" s="13" t="s">
        <v>1896</v>
      </c>
      <c r="M1688" s="13"/>
      <c r="N1688" s="74"/>
    </row>
    <row r="1689" ht="18.95" customHeight="1" spans="8:14">
      <c r="H1689" s="76" t="s">
        <v>5992</v>
      </c>
      <c r="I1689" s="416" t="s">
        <v>5993</v>
      </c>
      <c r="J1689" s="416" t="s">
        <v>5994</v>
      </c>
      <c r="K1689" s="33" t="s">
        <v>5995</v>
      </c>
      <c r="L1689" s="13" t="s">
        <v>1896</v>
      </c>
      <c r="M1689" s="13"/>
      <c r="N1689" s="74"/>
    </row>
    <row r="1690" ht="18.95" customHeight="1" spans="8:14">
      <c r="H1690" s="76" t="s">
        <v>5996</v>
      </c>
      <c r="I1690" s="416" t="s">
        <v>5997</v>
      </c>
      <c r="J1690" s="416" t="s">
        <v>5998</v>
      </c>
      <c r="K1690" s="33" t="s">
        <v>5999</v>
      </c>
      <c r="L1690" s="13" t="s">
        <v>1896</v>
      </c>
      <c r="M1690" s="13"/>
      <c r="N1690" s="74"/>
    </row>
    <row r="1691" ht="18.95" customHeight="1" spans="8:14">
      <c r="H1691" s="76" t="s">
        <v>6000</v>
      </c>
      <c r="I1691" s="416" t="s">
        <v>6001</v>
      </c>
      <c r="J1691" s="416" t="s">
        <v>6002</v>
      </c>
      <c r="K1691" s="33" t="s">
        <v>6003</v>
      </c>
      <c r="L1691" s="13" t="s">
        <v>1896</v>
      </c>
      <c r="M1691" s="13"/>
      <c r="N1691" s="74"/>
    </row>
    <row r="1692" ht="18.95" customHeight="1" spans="8:14">
      <c r="H1692" s="76" t="s">
        <v>6004</v>
      </c>
      <c r="I1692" s="33" t="s">
        <v>6005</v>
      </c>
      <c r="J1692" s="416" t="s">
        <v>6005</v>
      </c>
      <c r="K1692" s="33" t="s">
        <v>6006</v>
      </c>
      <c r="L1692" s="13" t="s">
        <v>1896</v>
      </c>
      <c r="M1692" s="13">
        <v>1337</v>
      </c>
      <c r="N1692" s="74"/>
    </row>
    <row r="1693" ht="18.95" customHeight="1" spans="8:14">
      <c r="H1693" s="77" t="s">
        <v>6007</v>
      </c>
      <c r="I1693" s="33" t="s">
        <v>6008</v>
      </c>
      <c r="J1693" s="416" t="s">
        <v>6008</v>
      </c>
      <c r="K1693" s="33" t="s">
        <v>6009</v>
      </c>
      <c r="L1693" s="13" t="s">
        <v>1896</v>
      </c>
      <c r="M1693" s="13">
        <v>930</v>
      </c>
      <c r="N1693" s="74"/>
    </row>
    <row r="1694" ht="18.95" customHeight="1" spans="8:14">
      <c r="H1694" s="76" t="s">
        <v>6010</v>
      </c>
      <c r="I1694" s="33" t="s">
        <v>6011</v>
      </c>
      <c r="J1694" s="416" t="s">
        <v>6011</v>
      </c>
      <c r="K1694" s="33" t="s">
        <v>6012</v>
      </c>
      <c r="L1694" s="13" t="s">
        <v>1896</v>
      </c>
      <c r="M1694" s="13">
        <v>181</v>
      </c>
      <c r="N1694" s="74"/>
    </row>
    <row r="1695" ht="18.95" customHeight="1" spans="8:14">
      <c r="H1695" s="76" t="s">
        <v>6013</v>
      </c>
      <c r="I1695" s="33" t="s">
        <v>6014</v>
      </c>
      <c r="J1695" s="416" t="s">
        <v>6014</v>
      </c>
      <c r="K1695" s="33" t="s">
        <v>6015</v>
      </c>
      <c r="L1695" s="13" t="s">
        <v>1896</v>
      </c>
      <c r="M1695" s="13">
        <v>120</v>
      </c>
      <c r="N1695" s="74"/>
    </row>
    <row r="1696" ht="18.95" customHeight="1" spans="8:14">
      <c r="H1696" s="76" t="s">
        <v>6016</v>
      </c>
      <c r="I1696" s="33" t="s">
        <v>6017</v>
      </c>
      <c r="J1696" s="416" t="s">
        <v>6017</v>
      </c>
      <c r="K1696" s="33" t="s">
        <v>6018</v>
      </c>
      <c r="L1696" s="13" t="s">
        <v>1896</v>
      </c>
      <c r="M1696" s="13">
        <v>0</v>
      </c>
      <c r="N1696" s="74"/>
    </row>
    <row r="1697" ht="18.95" customHeight="1" spans="8:14">
      <c r="H1697" s="76" t="s">
        <v>6019</v>
      </c>
      <c r="I1697" s="33" t="s">
        <v>6020</v>
      </c>
      <c r="J1697" s="416" t="s">
        <v>6020</v>
      </c>
      <c r="K1697" s="33" t="s">
        <v>6021</v>
      </c>
      <c r="L1697" s="13" t="s">
        <v>1896</v>
      </c>
      <c r="M1697" s="13">
        <v>39</v>
      </c>
      <c r="N1697" s="74"/>
    </row>
    <row r="1698" ht="18.95" customHeight="1" spans="8:14">
      <c r="H1698" s="72"/>
      <c r="I1698" s="416" t="s">
        <v>6022</v>
      </c>
      <c r="J1698" s="416" t="s">
        <v>6023</v>
      </c>
      <c r="K1698" s="33" t="s">
        <v>6024</v>
      </c>
      <c r="L1698" s="13" t="s">
        <v>1896</v>
      </c>
      <c r="M1698" s="73">
        <v>0</v>
      </c>
      <c r="N1698" s="80"/>
    </row>
    <row r="1699" ht="18.95" customHeight="1" spans="8:14">
      <c r="H1699" s="72"/>
      <c r="I1699" s="416" t="s">
        <v>6022</v>
      </c>
      <c r="J1699" s="416" t="s">
        <v>6025</v>
      </c>
      <c r="K1699" s="33" t="s">
        <v>6026</v>
      </c>
      <c r="L1699" s="13" t="s">
        <v>1896</v>
      </c>
      <c r="M1699" s="13">
        <v>0</v>
      </c>
      <c r="N1699" s="80"/>
    </row>
    <row r="1700" ht="18.95" customHeight="1" spans="8:14">
      <c r="H1700" s="76" t="s">
        <v>655</v>
      </c>
      <c r="I1700" s="33" t="s">
        <v>6027</v>
      </c>
      <c r="J1700" s="416" t="s">
        <v>6027</v>
      </c>
      <c r="K1700" s="33" t="s">
        <v>6028</v>
      </c>
      <c r="L1700" s="13" t="s">
        <v>1896</v>
      </c>
      <c r="M1700" s="13">
        <v>18</v>
      </c>
      <c r="N1700" s="74"/>
    </row>
    <row r="1701" ht="18.95" customHeight="1" spans="8:14">
      <c r="H1701" s="76" t="s">
        <v>6029</v>
      </c>
      <c r="I1701" s="33" t="s">
        <v>6030</v>
      </c>
      <c r="J1701" s="416" t="s">
        <v>6030</v>
      </c>
      <c r="K1701" s="33" t="s">
        <v>6031</v>
      </c>
      <c r="L1701" s="13" t="s">
        <v>1896</v>
      </c>
      <c r="M1701" s="13">
        <v>0</v>
      </c>
      <c r="N1701" s="74"/>
    </row>
    <row r="1702" ht="18.95" customHeight="1" spans="8:14">
      <c r="H1702" s="76" t="s">
        <v>6032</v>
      </c>
      <c r="I1702" s="33" t="s">
        <v>6033</v>
      </c>
      <c r="J1702" s="416" t="s">
        <v>6033</v>
      </c>
      <c r="K1702" s="33" t="s">
        <v>6034</v>
      </c>
      <c r="L1702" s="13" t="s">
        <v>1896</v>
      </c>
      <c r="M1702" s="13">
        <v>0</v>
      </c>
      <c r="N1702" s="74"/>
    </row>
    <row r="1703" ht="18.95" customHeight="1" spans="8:14">
      <c r="H1703" s="76" t="s">
        <v>6035</v>
      </c>
      <c r="I1703" s="416" t="s">
        <v>6036</v>
      </c>
      <c r="J1703" s="416" t="s">
        <v>6037</v>
      </c>
      <c r="K1703" s="33" t="s">
        <v>6034</v>
      </c>
      <c r="L1703" s="13" t="s">
        <v>1896</v>
      </c>
      <c r="M1703" s="13"/>
      <c r="N1703" s="74"/>
    </row>
    <row r="1704" ht="18.95" customHeight="1" spans="8:14">
      <c r="H1704" s="76" t="s">
        <v>6038</v>
      </c>
      <c r="I1704" s="416" t="s">
        <v>6022</v>
      </c>
      <c r="J1704" s="416" t="s">
        <v>6022</v>
      </c>
      <c r="K1704" s="33" t="s">
        <v>6039</v>
      </c>
      <c r="L1704" s="13" t="s">
        <v>1896</v>
      </c>
      <c r="M1704" s="13">
        <v>49</v>
      </c>
      <c r="N1704" s="74"/>
    </row>
    <row r="1705" ht="18.95" customHeight="1" spans="8:14">
      <c r="H1705" s="79" t="s">
        <v>668</v>
      </c>
      <c r="I1705" s="58" t="str">
        <f>""</f>
        <v/>
      </c>
      <c r="J1705" s="425" t="s">
        <v>6040</v>
      </c>
      <c r="K1705" s="80" t="s">
        <v>6041</v>
      </c>
      <c r="L1705" s="73" t="s">
        <v>1896</v>
      </c>
      <c r="M1705" s="13">
        <v>30860</v>
      </c>
      <c r="N1705" s="74"/>
    </row>
    <row r="1706" ht="18.95" customHeight="1" spans="8:14">
      <c r="H1706" s="48" t="s">
        <v>669</v>
      </c>
      <c r="I1706" s="16" t="s">
        <v>5266</v>
      </c>
      <c r="J1706" s="75" t="str">
        <f>""</f>
        <v/>
      </c>
      <c r="K1706" s="49"/>
      <c r="L1706" s="13" t="s">
        <v>1896</v>
      </c>
      <c r="M1706" s="73">
        <v>0</v>
      </c>
      <c r="N1706" s="80"/>
    </row>
    <row r="1707" ht="18.95" customHeight="1" spans="8:14">
      <c r="H1707" s="48" t="s">
        <v>6042</v>
      </c>
      <c r="I1707" s="16" t="s">
        <v>6043</v>
      </c>
      <c r="J1707" s="75" t="str">
        <f>""</f>
        <v/>
      </c>
      <c r="K1707" s="49"/>
      <c r="L1707" s="13" t="s">
        <v>1896</v>
      </c>
      <c r="M1707" s="13">
        <v>0</v>
      </c>
      <c r="N1707" s="80"/>
    </row>
    <row r="1708" ht="18.95" customHeight="1" spans="8:14">
      <c r="H1708" s="48" t="s">
        <v>6044</v>
      </c>
      <c r="I1708" s="16" t="s">
        <v>6045</v>
      </c>
      <c r="J1708" s="426" t="s">
        <v>6045</v>
      </c>
      <c r="K1708" s="74" t="s">
        <v>6046</v>
      </c>
      <c r="L1708" s="13" t="s">
        <v>1896</v>
      </c>
      <c r="M1708" s="13">
        <v>0</v>
      </c>
      <c r="N1708" s="74"/>
    </row>
    <row r="1709" ht="18.95" customHeight="1" spans="8:14">
      <c r="H1709" s="48" t="s">
        <v>6047</v>
      </c>
      <c r="I1709" s="16" t="s">
        <v>6048</v>
      </c>
      <c r="J1709" s="426" t="s">
        <v>6048</v>
      </c>
      <c r="K1709" s="74" t="s">
        <v>6049</v>
      </c>
      <c r="L1709" s="13" t="s">
        <v>1896</v>
      </c>
      <c r="M1709" s="13">
        <v>0</v>
      </c>
      <c r="N1709" s="74"/>
    </row>
    <row r="1710" ht="18.95" customHeight="1" spans="8:14">
      <c r="H1710" s="48" t="s">
        <v>6050</v>
      </c>
      <c r="I1710" s="16" t="s">
        <v>6051</v>
      </c>
      <c r="J1710" s="426" t="s">
        <v>6051</v>
      </c>
      <c r="K1710" s="74" t="s">
        <v>5397</v>
      </c>
      <c r="L1710" s="13" t="s">
        <v>1896</v>
      </c>
      <c r="M1710" s="13">
        <v>0</v>
      </c>
      <c r="N1710" s="74"/>
    </row>
    <row r="1711" ht="18.95" customHeight="1" spans="8:14">
      <c r="H1711" s="48" t="s">
        <v>6052</v>
      </c>
      <c r="I1711" s="16" t="s">
        <v>6053</v>
      </c>
      <c r="J1711" s="426" t="s">
        <v>6053</v>
      </c>
      <c r="K1711" s="74" t="s">
        <v>677</v>
      </c>
      <c r="L1711" s="13" t="s">
        <v>1896</v>
      </c>
      <c r="M1711" s="13">
        <v>520</v>
      </c>
      <c r="N1711" s="81"/>
    </row>
    <row r="1712" spans="8:14">
      <c r="H1712" s="79" t="s">
        <v>678</v>
      </c>
      <c r="I1712" s="58" t="str">
        <f>""</f>
        <v/>
      </c>
      <c r="J1712" s="82" t="str">
        <f>""</f>
        <v/>
      </c>
      <c r="K1712" s="80" t="s">
        <v>678</v>
      </c>
      <c r="L1712" s="73" t="s">
        <v>1896</v>
      </c>
      <c r="M1712" s="39">
        <v>31380</v>
      </c>
      <c r="N1712" s="74"/>
    </row>
  </sheetData>
  <autoFilter ref="A6:N1712">
    <extLst/>
  </autoFilter>
  <mergeCells count="3">
    <mergeCell ref="A2:N2"/>
    <mergeCell ref="A4:G4"/>
    <mergeCell ref="H4:N4"/>
  </mergeCells>
  <dataValidations count="4">
    <dataValidation type="textLength" operator="lessThanOrEqual" allowBlank="1" showInputMessage="1" showErrorMessage="1" errorTitle="提示" error="此处最多只能输入 [9] 个字符。" sqref="C7:C158 J7:J1712">
      <formula1>9</formula1>
    </dataValidation>
    <dataValidation type="textLength" operator="lessThanOrEqual" allowBlank="1" showInputMessage="1" showErrorMessage="1" errorTitle="提示" error="此处最多只能输入 [20] 个字符。" sqref="F6:G6 M6:N6 E7:E158 L7:L1712">
      <formula1>20</formula1>
    </dataValidation>
    <dataValidation type="textLength" operator="lessThanOrEqual" allowBlank="1" showInputMessage="1" showErrorMessage="1" errorTitle="提示" error="此处最多只能输入 [100] 个字符。" sqref="D7:D158 K7:K1712">
      <formula1>100</formula1>
    </dataValidation>
    <dataValidation type="custom" allowBlank="1" showInputMessage="1" showErrorMessage="1" errorTitle="提示" error="对不起，此处只能输入数字。" sqref="F7 G7 M7:N7 F8 G8 M8:N8 F9 G9 M9:N9 F10 G10 M10 N10 F11 G11 M11 N11 F12 G12 M12:N12 F13 G13 M13:N13 F14 G14 M14 N14 F15 G15 M15 N15 F16 G16 M16 N16 F17 G17 M17 N17 F18 G18 M18 N18 F19 G19 M19 N19 F20 G20 M20 N20 F21 G21 M21 N21 F22 G22 M22 N22 F23 G23 M23 N23 F24 G24 M24 N24 F25 G25 M25 N25 F26 G26 M26 N26 F27 G27 M27 N27 F28 G28 M28 N28 F29 G29 M29 N29 F30 G30 M30 N30 F31 G31 M31 N31 F32 G32 M32 N32 F33 G33 M33 N33 F34 G34 M34 N34 F35 G35 M35 N35 F36 G36 M36 N36 F37 G37 M37 N37 F38 G38 M38 N38 F39 G39 M39 N39 F40 G40 M40 N40 F41 G41 M41 N41 F42 G42 M42 N42 F43 G43 M43 N43 F44 G44 M44 N44 F45 G45 M45 N45 F46 G46 M46 N46 F47 G47 M47 N47 F48 G48 M48 N48 F49 G49 M49 N49 F53 G53 M53 N53 F54 G54 M54 N54 F55 G55 M55 N55 F56 G56 M56 N56 F57 G57 M57 N57 F58 G58 M58 N58 F59 G59 M59 N59 F60 G60 M60 N60 F61 G61 M61 N61 F62 G62 M62 N62 F63 G63 M63 N63 F64 G64 M64 N64 F65 G65 M65 N65 F66 G66 M66 N66 F67 G67 M67 N67 F68 G68 M68 N68 F69 G69 M69 N69 F70 G70 M70 N70 F71 G71 M71 N71 F72 G72 M72 N72 F73 G73 M73 N73 F74 G74 M74 N74 F75 G75 M75 N75 F76 G76 M76 N76 F77 G77 M77 N77 F78 G78 M78 N78 F79 G79 M79 N79 F80 G80 M80 N80 F81 G81 M81 N81 F82 G82 M82 N82 F83 G83 M83 N83 F84 G84 M84 N84 F85 G85 M85 N85 F86 G86 M86 N86 F87 G87 M87 N87 F88 G88 M88 N88 F89 G89 M89 N89 F90 G90 M90 N90 F91 G91 M91 N91 F92 G92 M92 N92 F93 G93 M93 N93 F94 G94 M94 N94 F97 G97 M97 N97 F98 G98 M98 N98 F99 G99 M99 N99 F100 G100 M100 N100 F101 G101 M101 N101 F102 G102 M102 N102 F103 G103 M103 N103 F104 G104 M104 N104 F105 G105 M105 N105 F106 G106 M106 N106 F107 G107 M107 N107 F108 G108 M108 N108 F111 G111 M111 N111 F119 G119 M119 N119 F120 G120 M120 N120 F121 G121 M121 N121 F122 G122 M122 N122 F125 G125 M125 N125 F126 G126 M126 N126 F127 G127 M127 N127 F128 G128 M128 N128 F129 G129 M129 N129 F130 G130 M130 N130 F131 G131 M131 N131 F132 G132 M132 N132 F133 G133 M133 N133 F134 G134 M134 N134 F135 G135 M135 N135 F136 G136 M136 N136 F137 G137 M137 N137 F138 G138 M138 N138 F141 G141 M141 N141 F142 G142 M142 N142 F143 G143 M143 N143 F144 G144 M144 N144 F145 G145 M145 N145 F149 G149 M149 N149 F150 G150 M150 N150 F151 G151 M151 N151 F154 G154 M154 N154 F155 G155 M155 N155 F156 G156 M156 N156 F157 G157 M157 N157 F158 G158 M158 N158 M162 N162 M165 N165 M166 N166 M172 N172 M178 N178 M181 N181 M184 N184 M185 N185 M186 N186 M187 N187 M190 N190 M191 N191 M192 N192 M193 N193 M196 N196 M197 N197 M198 N198 M201 N201 M202 N202 M203 N203 M204 N204 M205 N205 M206 N206 M207 N207 M208 N208 M209 N209 M210 N210 M211 N211 M212 N212 M213 N213 M214 N214 M215 N215 M216 N216 M219 N219 M220 N220 M223 N223 M224 N224 M231 N231 M235 N235 M236 N236 M239 N239 M242 N242 M253 N253 M254 N254 M255 N255 M264 N264 M270 N270 M271 N271 M274 N274 M278 N278 M286 N286 M287 N287 M288 N288 M289 N289 M290 N290 M293 N293 M298 N298 M299 N299 M300 N300 M301 N301 M307 N307 M308 N308 M309 N309 M310 N310 M311 N311 M314 N314 M315 N315 M318 N318 M321 N321 M322 N322 M323 N323 M324 N324 M325 N325 M326 N326 M333 N333 M336 N336 M337 N337 M338 N338 M339 N339 M342 N342 M351 N351 M352 N352 M353 N353 M354 N354 M355 N355 M356 N356 M360 N360 M361 N361 M364 N364 M365 N365 M375 N375 M378 N378 M379 N379 M380 N380 M381 N381 M382 N382 M383 N383 M384 N384 M387 N387 M390 N390 M391 N391 M392 N392 M393 N393 M394 N394 M395 N395 M396 N396 M397 N397 M400 N400 M401 N401 M402 N402 M403 N403 M404 N404 M405 N405 M406 N406 M407 N407 M408 N408 M409 N409 M410 N410 M411 N411 M412 N412 M413 N413 M417 N417 M418 N418 M419 N419 M422 N422 M423 N423 M424 N424 M425 N425 M426 N426 M429 N429 M430 N430 M433 N433 M434 N434 M435 N435 M436 N436 M437 N437 M440 N440 M441 N441 M442 N442 M443 N443 M444 N444 M445 N445 M446 N446 M447 N447 M448 N448 M449 N449 M450 N450 M451 N451 M455 N455 M459 N459 M460 N460 M461 N461 M462 N462 M463 N463 M464 N464 M465 N465 M466 N466 M467 N467 M468 N468 M469 N469 M470 N470 M471 N471 M472 N472 M473 N473 M474 N474 M479 N479 M480 N480 M481 N481 M482 N482 M483 N483 M484 N484 M485 N485 M486 N486 M487 N487 M488 N488 M489 N489 M490 N490 M491 N491 M492 N492 M497 N497 M502 N502 M503 N503 M504 N504 M507 N507 M508 N508 M509 N509 M510 N510 M514 N514 M515 N515 M516 N516 M517 N517 M518 N518 M519 N519 M520 N520 M524 N524 M525 N525 M526 N526 M527 N527 M531 N531 M534 N534 M542 N542 M543 N543 M548 N548 M549 N549 M550 N550 M551 N551 F50:F52 F95:F96 F109:F110 F112:F113 F114:F118 F123:F124 F139:F140 F146:F148 F152:F153 G50:G52 G95:G96 G109:G110 G112:G113 G114:G118 G123:G124 G139:G140 G146:G148 G152:G153 M50:M52 M95:M96 M109:M110 M112:M113 M114:M118 M123:M124 M139:M140 M146:M148 M152:M153 M159:M161 M163:M164 M167:M171 M173:M175 M176:M177 M179:M180 M182:M183 M188:M189 M194:M195 M199:M200 M217:M218 M221:M222 M225:M226 M227:M230 M232:M234 M237:M238 M240:M241 M243:M248 M249:M252 M256:M257 M258:M263 M265:M266 M267:M269 M272:M273 M275:M277 M279:M280 M281:M282 M283:M285 M291:M292 M294:M295 M296:M297 M302:M304 M305:M306 M312:M313 M316:M317 M319:M320 M327:M332 M334:M335 M340:M341 M343:M350 M357:M359 M362:M363 M366:M369 M370:M374 M376:M377 M385:M386 M388:M389 M398:M399 M414:M416 M420:M421 M427:M428 M431:M432 M438:M439 M452:M454 M456:M458 M475:M478 M493:M496 M498:M499 M500:M501 M505:M506 M511:M513 M521:M523 M528:M530 M532:M533 M535:M537 M538:M541 M544:M545 M546:M547 M552:M553 M554:M564 M565:M570 M571:M577 M578:M612 M613:M716 M717:M1712 N50:N52 N95:N96 N109:N110 N112:N113 N114:N118 N123:N124 N139:N140 N146:N148 N152:N153 N159:N161 N163:N164 N167:N171 N173:N175 N176:N177 N179:N180 N182:N183 N188:N189 N194:N195 N199:N200 N217:N218 N221:N222 N225:N226 N227:N230 N232:N234 N237:N238 N240:N241 N243:N248 N249:N252 N256:N257 N258:N263 N265:N266 N267:N269 N272:N273 N275:N277 N279:N280 N281:N282 N283:N285 N291:N292 N294:N295 N296:N297 N302:N304 N305:N306 N312:N313 N316:N317 N319:N320 N327:N332 N334:N335 N340:N341 N343:N350 N357:N359 N362:N363 N366:N369 N370:N374 N376:N377 N385:N386 N388:N389 N398:N399 N414:N416 N420:N421 N427:N428 N431:N432 N438:N439 N452:N454 N456:N458 N475:N478 N493:N496 N498:N499 N500:N501 N505:N506 N511:N513 N521:N523 N528:N530 N532:N533 N535:N537 N538:N541 N544:N545 N546:N547 N552:N553 N554:N564 N565:N570 N571:N577 N578:N612 N613:N716 N717:N1712">
      <formula1>OR(F7="",ISNUMBER(F7))</formula1>
    </dataValidation>
  </dataValidations>
  <pageMargins left="0.699305555555556" right="0.699305555555556" top="0.75" bottom="0.75" header="0.3" footer="0.3"/>
  <pageSetup paperSize="9" orientation="portrait"/>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tabColor rgb="FF00B050"/>
    <pageSetUpPr fitToPage="1"/>
  </sheetPr>
  <dimension ref="A1:G33"/>
  <sheetViews>
    <sheetView showGridLines="0" showZeros="0" workbookViewId="0">
      <pane xSplit="7" ySplit="6" topLeftCell="H7" activePane="bottomRight" state="frozen"/>
      <selection/>
      <selection pane="topRight"/>
      <selection pane="bottomLeft"/>
      <selection pane="bottomRight" activeCell="K19" sqref="K19"/>
    </sheetView>
  </sheetViews>
  <sheetFormatPr defaultColWidth="9" defaultRowHeight="15.75" outlineLevelCol="6"/>
  <cols>
    <col min="1" max="1" width="11.375" style="83" customWidth="1"/>
    <col min="2" max="2" width="34.125" style="83" customWidth="1"/>
    <col min="3" max="7" width="10.75" style="83" customWidth="1"/>
    <col min="8" max="16384" width="9" style="83"/>
  </cols>
  <sheetData>
    <row r="1" s="83" customFormat="1" ht="20" customHeight="1" spans="1:7">
      <c r="A1" s="94" t="s">
        <v>579</v>
      </c>
      <c r="C1" s="90"/>
      <c r="D1" s="90"/>
      <c r="G1" s="91"/>
    </row>
    <row r="2" s="84" customFormat="1" ht="30" customHeight="1" spans="1:7">
      <c r="A2" s="93" t="s">
        <v>580</v>
      </c>
      <c r="B2" s="93"/>
      <c r="C2" s="93"/>
      <c r="D2" s="93"/>
      <c r="E2" s="93"/>
      <c r="F2" s="93"/>
      <c r="G2" s="93"/>
    </row>
    <row r="3" s="83" customFormat="1" ht="20" customHeight="1" spans="1:7">
      <c r="A3" s="312"/>
      <c r="B3" s="353" t="str">
        <f>""</f>
        <v/>
      </c>
      <c r="C3" s="90"/>
      <c r="D3" s="354"/>
      <c r="E3" s="44"/>
      <c r="G3" s="32" t="s">
        <v>2</v>
      </c>
    </row>
    <row r="4" ht="20" customHeight="1" spans="1:7">
      <c r="A4" s="247" t="s">
        <v>3</v>
      </c>
      <c r="B4" s="249" t="s">
        <v>4</v>
      </c>
      <c r="C4" s="229" t="s">
        <v>5</v>
      </c>
      <c r="D4" s="229" t="s">
        <v>6</v>
      </c>
      <c r="E4" s="229" t="s">
        <v>7</v>
      </c>
      <c r="F4" s="229" t="s">
        <v>8</v>
      </c>
      <c r="G4" s="229" t="s">
        <v>9</v>
      </c>
    </row>
    <row r="5" ht="20" customHeight="1" spans="1:7">
      <c r="A5" s="250"/>
      <c r="B5" s="249"/>
      <c r="C5" s="229"/>
      <c r="D5" s="229"/>
      <c r="E5" s="229"/>
      <c r="F5" s="229"/>
      <c r="G5" s="229"/>
    </row>
    <row r="6" ht="30" customHeight="1" spans="1:7">
      <c r="A6" s="251"/>
      <c r="B6" s="252" t="s">
        <v>581</v>
      </c>
      <c r="C6" s="239"/>
      <c r="D6" s="239"/>
      <c r="E6" s="239"/>
      <c r="F6" s="144" t="str">
        <f t="shared" ref="F6:F28" si="0">IF(ISERROR(E6/C6),"",E6/C6)</f>
        <v/>
      </c>
      <c r="G6" s="144" t="str">
        <f t="shared" ref="G6:G28" si="1">IF(ISERROR(E6/D6),"",E6/D6)</f>
        <v/>
      </c>
    </row>
    <row r="7" ht="30" customHeight="1" spans="1:7">
      <c r="A7" s="251">
        <v>1030146</v>
      </c>
      <c r="B7" s="252" t="s">
        <v>582</v>
      </c>
      <c r="C7" s="239"/>
      <c r="D7" s="239"/>
      <c r="E7" s="239"/>
      <c r="F7" s="144" t="str">
        <f t="shared" si="0"/>
        <v/>
      </c>
      <c r="G7" s="144" t="str">
        <f t="shared" si="1"/>
        <v/>
      </c>
    </row>
    <row r="8" ht="30" customHeight="1" spans="1:7">
      <c r="A8" s="251">
        <v>1030147</v>
      </c>
      <c r="B8" s="252" t="s">
        <v>583</v>
      </c>
      <c r="C8" s="239"/>
      <c r="D8" s="239"/>
      <c r="E8" s="239"/>
      <c r="F8" s="144" t="str">
        <f t="shared" si="0"/>
        <v/>
      </c>
      <c r="G8" s="144" t="str">
        <f t="shared" si="1"/>
        <v/>
      </c>
    </row>
    <row r="9" ht="30" customHeight="1" spans="1:7">
      <c r="A9" s="251">
        <v>1030148</v>
      </c>
      <c r="B9" s="252" t="s">
        <v>584</v>
      </c>
      <c r="C9" s="232">
        <f>SUM(C10:C12)</f>
        <v>44596</v>
      </c>
      <c r="D9" s="232">
        <f>SUM(D10:D12)</f>
        <v>5809</v>
      </c>
      <c r="E9" s="232">
        <f>SUM(E10:E12)</f>
        <v>3413</v>
      </c>
      <c r="F9" s="286">
        <f t="shared" si="0"/>
        <v>0.077</v>
      </c>
      <c r="G9" s="286">
        <f t="shared" si="1"/>
        <v>0.588</v>
      </c>
    </row>
    <row r="10" ht="30" customHeight="1" spans="1:7">
      <c r="A10" s="251">
        <v>103014801</v>
      </c>
      <c r="B10" s="255" t="s">
        <v>585</v>
      </c>
      <c r="C10" s="239">
        <v>43776</v>
      </c>
      <c r="D10" s="239">
        <v>5809</v>
      </c>
      <c r="E10" s="378">
        <v>3530</v>
      </c>
      <c r="F10" s="144">
        <f t="shared" si="0"/>
        <v>0.081</v>
      </c>
      <c r="G10" s="144">
        <f t="shared" si="1"/>
        <v>0.608</v>
      </c>
    </row>
    <row r="11" ht="30" customHeight="1" spans="1:7">
      <c r="A11" s="251">
        <v>103014802</v>
      </c>
      <c r="B11" s="256" t="s">
        <v>586</v>
      </c>
      <c r="C11" s="239">
        <v>820</v>
      </c>
      <c r="D11" s="239"/>
      <c r="E11" s="239">
        <v>154</v>
      </c>
      <c r="F11" s="144">
        <f t="shared" si="0"/>
        <v>0.188</v>
      </c>
      <c r="G11" s="144" t="str">
        <f t="shared" si="1"/>
        <v/>
      </c>
    </row>
    <row r="12" ht="30" customHeight="1" spans="1:7">
      <c r="A12" s="251">
        <v>103014898</v>
      </c>
      <c r="B12" s="255" t="s">
        <v>587</v>
      </c>
      <c r="C12" s="239"/>
      <c r="D12" s="239"/>
      <c r="E12" s="239">
        <v>-271</v>
      </c>
      <c r="F12" s="144" t="str">
        <f t="shared" si="0"/>
        <v/>
      </c>
      <c r="G12" s="144" t="str">
        <f t="shared" si="1"/>
        <v/>
      </c>
    </row>
    <row r="13" ht="30" customHeight="1" spans="1:7">
      <c r="A13" s="251">
        <v>1030150</v>
      </c>
      <c r="B13" s="252" t="s">
        <v>588</v>
      </c>
      <c r="C13" s="243"/>
      <c r="D13" s="243"/>
      <c r="E13" s="243"/>
      <c r="F13" s="144" t="str">
        <f t="shared" si="0"/>
        <v/>
      </c>
      <c r="G13" s="144" t="str">
        <f t="shared" si="1"/>
        <v/>
      </c>
    </row>
    <row r="14" ht="30" customHeight="1" spans="1:7">
      <c r="A14" s="251">
        <v>1030155</v>
      </c>
      <c r="B14" s="252" t="s">
        <v>589</v>
      </c>
      <c r="C14" s="232"/>
      <c r="D14" s="232"/>
      <c r="E14" s="232"/>
      <c r="F14" s="144" t="str">
        <f t="shared" si="0"/>
        <v/>
      </c>
      <c r="G14" s="144" t="str">
        <f t="shared" si="1"/>
        <v/>
      </c>
    </row>
    <row r="15" ht="30" customHeight="1" spans="1:7">
      <c r="A15" s="251">
        <v>1030156</v>
      </c>
      <c r="B15" s="252" t="s">
        <v>590</v>
      </c>
      <c r="C15" s="243"/>
      <c r="D15" s="243"/>
      <c r="E15" s="243"/>
      <c r="F15" s="144" t="str">
        <f t="shared" si="0"/>
        <v/>
      </c>
      <c r="G15" s="144" t="str">
        <f t="shared" si="1"/>
        <v/>
      </c>
    </row>
    <row r="16" ht="30" customHeight="1" spans="1:7">
      <c r="A16" s="251">
        <v>1030157</v>
      </c>
      <c r="B16" s="252" t="s">
        <v>591</v>
      </c>
      <c r="C16" s="243"/>
      <c r="D16" s="243"/>
      <c r="E16" s="243"/>
      <c r="F16" s="144" t="str">
        <f t="shared" si="0"/>
        <v/>
      </c>
      <c r="G16" s="144" t="str">
        <f t="shared" si="1"/>
        <v/>
      </c>
    </row>
    <row r="17" ht="30" customHeight="1" spans="1:7">
      <c r="A17" s="251">
        <v>1030158</v>
      </c>
      <c r="B17" s="252" t="s">
        <v>592</v>
      </c>
      <c r="C17" s="232"/>
      <c r="D17" s="232"/>
      <c r="E17" s="232"/>
      <c r="F17" s="144" t="str">
        <f t="shared" si="0"/>
        <v/>
      </c>
      <c r="G17" s="144" t="str">
        <f t="shared" si="1"/>
        <v/>
      </c>
    </row>
    <row r="18" ht="30" customHeight="1" spans="1:7">
      <c r="A18" s="251">
        <v>1030178</v>
      </c>
      <c r="B18" s="252" t="s">
        <v>593</v>
      </c>
      <c r="C18" s="232">
        <v>260</v>
      </c>
      <c r="D18" s="232">
        <v>307</v>
      </c>
      <c r="E18" s="232">
        <v>315</v>
      </c>
      <c r="F18" s="286">
        <f t="shared" si="0"/>
        <v>1.212</v>
      </c>
      <c r="G18" s="286">
        <f t="shared" si="1"/>
        <v>1.026</v>
      </c>
    </row>
    <row r="19" ht="30" customHeight="1" spans="1:7">
      <c r="A19" s="251">
        <v>10310</v>
      </c>
      <c r="B19" s="252" t="s">
        <v>594</v>
      </c>
      <c r="C19" s="235">
        <v>30</v>
      </c>
      <c r="D19" s="235">
        <v>58</v>
      </c>
      <c r="E19" s="235">
        <v>83</v>
      </c>
      <c r="F19" s="144">
        <f t="shared" si="0"/>
        <v>2.767</v>
      </c>
      <c r="G19" s="144">
        <f t="shared" si="1"/>
        <v>1.431</v>
      </c>
    </row>
    <row r="20" ht="30" customHeight="1" spans="1:7">
      <c r="A20" s="251"/>
      <c r="B20" s="261" t="s">
        <v>32</v>
      </c>
      <c r="C20" s="232">
        <f>SUM(C6:C9,C13:C18,C19)</f>
        <v>44886</v>
      </c>
      <c r="D20" s="232">
        <f>SUM(D6:D9,D13:D18,D19)</f>
        <v>6174</v>
      </c>
      <c r="E20" s="232">
        <f>SUM(E6:E9,E13:E18,E19)</f>
        <v>3811</v>
      </c>
      <c r="F20" s="286">
        <f t="shared" si="0"/>
        <v>0.085</v>
      </c>
      <c r="G20" s="286">
        <f t="shared" si="1"/>
        <v>0.617</v>
      </c>
    </row>
    <row r="21" ht="30" customHeight="1" spans="1:7">
      <c r="A21" s="251"/>
      <c r="B21" s="262" t="s">
        <v>33</v>
      </c>
      <c r="C21" s="232">
        <f>SUM(C22)</f>
        <v>2000</v>
      </c>
      <c r="D21" s="232">
        <f>SUM(D22)</f>
        <v>1937</v>
      </c>
      <c r="E21" s="232">
        <f>SUM(E22)</f>
        <v>3084</v>
      </c>
      <c r="F21" s="286">
        <f t="shared" si="0"/>
        <v>1.542</v>
      </c>
      <c r="G21" s="286">
        <f t="shared" si="1"/>
        <v>1.592</v>
      </c>
    </row>
    <row r="22" ht="30" customHeight="1" spans="1:7">
      <c r="A22" s="251">
        <v>11004</v>
      </c>
      <c r="B22" s="256" t="s">
        <v>595</v>
      </c>
      <c r="C22" s="235">
        <f>SUM(C23:C24)</f>
        <v>2000</v>
      </c>
      <c r="D22" s="235">
        <f>SUM(D23:D24)</f>
        <v>1937</v>
      </c>
      <c r="E22" s="235">
        <f>SUM(E23:E24)</f>
        <v>3084</v>
      </c>
      <c r="F22" s="144">
        <f t="shared" si="0"/>
        <v>1.542</v>
      </c>
      <c r="G22" s="144">
        <f t="shared" si="1"/>
        <v>1.592</v>
      </c>
    </row>
    <row r="23" ht="30" customHeight="1" spans="1:7">
      <c r="A23" s="251">
        <v>11004</v>
      </c>
      <c r="B23" s="256" t="s">
        <v>596</v>
      </c>
      <c r="C23" s="239">
        <v>2000</v>
      </c>
      <c r="D23" s="239">
        <v>1937</v>
      </c>
      <c r="E23" s="235">
        <v>3084</v>
      </c>
      <c r="F23" s="144">
        <f t="shared" si="0"/>
        <v>1.542</v>
      </c>
      <c r="G23" s="144">
        <f t="shared" si="1"/>
        <v>1.592</v>
      </c>
    </row>
    <row r="24" ht="30" customHeight="1" spans="1:7">
      <c r="A24" s="251">
        <v>1100603</v>
      </c>
      <c r="B24" s="256" t="s">
        <v>597</v>
      </c>
      <c r="C24" s="239"/>
      <c r="D24" s="239"/>
      <c r="E24" s="239"/>
      <c r="F24" s="144" t="str">
        <f t="shared" si="0"/>
        <v/>
      </c>
      <c r="G24" s="144" t="str">
        <f t="shared" si="1"/>
        <v/>
      </c>
    </row>
    <row r="25" ht="30" customHeight="1" spans="1:7">
      <c r="A25" s="251">
        <v>1100802</v>
      </c>
      <c r="B25" s="262" t="s">
        <v>598</v>
      </c>
      <c r="C25" s="232">
        <v>115</v>
      </c>
      <c r="D25" s="232">
        <v>2037</v>
      </c>
      <c r="E25" s="232">
        <v>2037</v>
      </c>
      <c r="F25" s="286">
        <f t="shared" si="0"/>
        <v>17.713</v>
      </c>
      <c r="G25" s="286">
        <f t="shared" si="1"/>
        <v>1</v>
      </c>
    </row>
    <row r="26" ht="30" customHeight="1" spans="1:7">
      <c r="A26" s="251">
        <v>11009</v>
      </c>
      <c r="B26" s="262" t="s">
        <v>599</v>
      </c>
      <c r="C26" s="243"/>
      <c r="D26" s="243"/>
      <c r="E26" s="243">
        <v>2387</v>
      </c>
      <c r="F26" s="144" t="str">
        <f t="shared" si="0"/>
        <v/>
      </c>
      <c r="G26" s="144" t="str">
        <f t="shared" si="1"/>
        <v/>
      </c>
    </row>
    <row r="27" ht="30" customHeight="1" spans="1:7">
      <c r="A27" s="251">
        <v>11011</v>
      </c>
      <c r="B27" s="259" t="s">
        <v>600</v>
      </c>
      <c r="C27" s="183"/>
      <c r="D27" s="232">
        <v>39593</v>
      </c>
      <c r="E27" s="232">
        <v>39593</v>
      </c>
      <c r="F27" s="286" t="str">
        <f t="shared" si="0"/>
        <v/>
      </c>
      <c r="G27" s="286">
        <f t="shared" si="1"/>
        <v>1</v>
      </c>
    </row>
    <row r="28" ht="30" customHeight="1" spans="1:7">
      <c r="A28" s="251"/>
      <c r="B28" s="261" t="s">
        <v>95</v>
      </c>
      <c r="C28" s="232">
        <f>C27+C25+C21+C20+C26</f>
        <v>47001</v>
      </c>
      <c r="D28" s="232">
        <f>D27+D25+D21+D20+D26</f>
        <v>49741</v>
      </c>
      <c r="E28" s="232">
        <f>E27+E25+E21+E20+E26</f>
        <v>50912</v>
      </c>
      <c r="F28" s="286">
        <f t="shared" si="0"/>
        <v>1.083</v>
      </c>
      <c r="G28" s="286">
        <f t="shared" si="1"/>
        <v>1.024</v>
      </c>
    </row>
    <row r="29" ht="24" customHeight="1"/>
    <row r="32" spans="2:7">
      <c r="B32" s="136"/>
      <c r="C32" s="136"/>
      <c r="D32" s="136"/>
      <c r="E32" s="136"/>
      <c r="F32" s="136"/>
      <c r="G32" s="136"/>
    </row>
    <row r="33" spans="2:7">
      <c r="B33" s="136"/>
      <c r="C33" s="136"/>
      <c r="D33" s="136"/>
      <c r="E33" s="136"/>
      <c r="F33" s="136"/>
      <c r="G33" s="136"/>
    </row>
  </sheetData>
  <mergeCells count="8">
    <mergeCell ref="A2:G2"/>
    <mergeCell ref="A4:A5"/>
    <mergeCell ref="B4:B5"/>
    <mergeCell ref="C4:C5"/>
    <mergeCell ref="D4:D5"/>
    <mergeCell ref="E4:E5"/>
    <mergeCell ref="F4:F5"/>
    <mergeCell ref="G4:G5"/>
  </mergeCells>
  <dataValidations count="2">
    <dataValidation type="textLength" operator="lessThanOrEqual" allowBlank="1" showInputMessage="1" showErrorMessage="1" errorTitle="提示" error="此处最多只能输入 [20] 个字符。" sqref="C4 D4 E4 F4 G4">
      <formula1>20</formula1>
    </dataValidation>
    <dataValidation type="custom" allowBlank="1" showInputMessage="1" showErrorMessage="1" errorTitle="提示" error="对不起，此处只能输入数字。" sqref="C6 D6 E6 C7 D7 E7 C8 D8 E8 C9 D9 E9 C10 D10 E10 C11 D11 E11 C12 D12 E12 C13 D13 E13 C14 D14 E14 C15 D15 E15 C16 D16 E16 C17 D17 E17 C18 D18 E18 C19 D19 E19 C20:E20 C21 D21:E21 C22:D22 E22 C23 D23 E23 C24 D24 E24 C25 D25 E25 C26 D26 E26 D27 E27 C28:E28">
      <formula1>OR(C6="",ISNUMBER(C6))</formula1>
    </dataValidation>
  </dataValidations>
  <printOptions horizontalCentered="1"/>
  <pageMargins left="0.511805555555556" right="0.511805555555556" top="0.393055555555556" bottom="0.393055555555556" header="0.196527777777778" footer="0.196527777777778"/>
  <pageSetup paperSize="9" scale="87" fitToHeight="0" orientation="portrait" useFirstPageNumber="1" horizontalDpi="600"/>
  <headerFooter alignWithMargins="0">
    <oddFooter>&amp;C第 &amp;P+21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rgb="FF00B050"/>
    <pageSetUpPr fitToPage="1"/>
  </sheetPr>
  <dimension ref="A1:G88"/>
  <sheetViews>
    <sheetView showGridLines="0" showZeros="0" workbookViewId="0">
      <pane ySplit="5" topLeftCell="A9" activePane="bottomLeft" state="frozen"/>
      <selection/>
      <selection pane="bottomLeft" activeCell="J22" sqref="J22"/>
    </sheetView>
  </sheetViews>
  <sheetFormatPr defaultColWidth="9" defaultRowHeight="15.75" outlineLevelCol="6"/>
  <cols>
    <col min="1" max="1" width="12.125" style="187" customWidth="1"/>
    <col min="2" max="2" width="41.75" style="226" customWidth="1"/>
    <col min="3" max="7" width="10.625" style="187" customWidth="1"/>
    <col min="8" max="16384" width="9" style="187"/>
  </cols>
  <sheetData>
    <row r="1" s="83" customFormat="1" ht="20" customHeight="1" spans="1:7">
      <c r="A1" s="94" t="s">
        <v>601</v>
      </c>
      <c r="C1" s="90"/>
      <c r="D1" s="90"/>
      <c r="G1" s="91"/>
    </row>
    <row r="2" s="84" customFormat="1" ht="30" customHeight="1" spans="1:7">
      <c r="A2" s="93" t="s">
        <v>602</v>
      </c>
      <c r="B2" s="93"/>
      <c r="C2" s="93"/>
      <c r="D2" s="93"/>
      <c r="E2" s="93"/>
      <c r="F2" s="93"/>
      <c r="G2" s="93"/>
    </row>
    <row r="3" s="83" customFormat="1" ht="20" customHeight="1" spans="1:7">
      <c r="A3" s="312"/>
      <c r="B3" s="353">
        <v>0</v>
      </c>
      <c r="C3" s="90"/>
      <c r="D3" s="354"/>
      <c r="E3" s="44"/>
      <c r="G3" s="32" t="s">
        <v>2</v>
      </c>
    </row>
    <row r="4" ht="20" customHeight="1" spans="1:7">
      <c r="A4" s="352" t="s">
        <v>3</v>
      </c>
      <c r="B4" s="283" t="s">
        <v>4</v>
      </c>
      <c r="C4" s="229" t="s">
        <v>5</v>
      </c>
      <c r="D4" s="229" t="s">
        <v>6</v>
      </c>
      <c r="E4" s="229" t="s">
        <v>7</v>
      </c>
      <c r="F4" s="229" t="s">
        <v>8</v>
      </c>
      <c r="G4" s="229" t="s">
        <v>9</v>
      </c>
    </row>
    <row r="5" ht="20" customHeight="1" spans="1:7">
      <c r="A5" s="340"/>
      <c r="B5" s="283"/>
      <c r="C5" s="229"/>
      <c r="D5" s="229"/>
      <c r="E5" s="229"/>
      <c r="F5" s="229"/>
      <c r="G5" s="229"/>
    </row>
    <row r="6" s="187" customFormat="1" ht="28" customHeight="1" spans="1:7">
      <c r="A6" s="221">
        <v>207</v>
      </c>
      <c r="B6" s="242" t="s">
        <v>603</v>
      </c>
      <c r="C6" s="232">
        <f>C7+C11+C13</f>
        <v>2</v>
      </c>
      <c r="D6" s="232">
        <f>SUM(D13+D11+D7)</f>
        <v>1</v>
      </c>
      <c r="E6" s="232">
        <f>E7+E11+E13</f>
        <v>1</v>
      </c>
      <c r="F6" s="286">
        <f t="shared" ref="F6:F31" si="0">IF(ISERROR(E6/C6),"",E6/C6)</f>
        <v>0.5</v>
      </c>
      <c r="G6" s="286">
        <f t="shared" ref="G6:G31" si="1">IF(ISERROR(E6/D6),"",E6/D6)</f>
        <v>1</v>
      </c>
    </row>
    <row r="7" s="187" customFormat="1" ht="28" customHeight="1" spans="1:7">
      <c r="A7" s="221">
        <v>20707</v>
      </c>
      <c r="B7" s="231" t="s">
        <v>604</v>
      </c>
      <c r="C7" s="232">
        <f>C8+C9+C10</f>
        <v>2</v>
      </c>
      <c r="D7" s="232">
        <f>D8+D9+D10</f>
        <v>1</v>
      </c>
      <c r="E7" s="232">
        <f>E8+E9+E10</f>
        <v>1</v>
      </c>
      <c r="F7" s="286">
        <f t="shared" si="0"/>
        <v>0.5</v>
      </c>
      <c r="G7" s="286">
        <f t="shared" si="1"/>
        <v>1</v>
      </c>
    </row>
    <row r="8" ht="28" customHeight="1" spans="1:7">
      <c r="A8" s="221">
        <v>2070701</v>
      </c>
      <c r="B8" s="234" t="s">
        <v>605</v>
      </c>
      <c r="C8" s="235">
        <v>2</v>
      </c>
      <c r="D8" s="235">
        <v>1</v>
      </c>
      <c r="E8" s="235">
        <v>1</v>
      </c>
      <c r="F8" s="144">
        <f t="shared" si="0"/>
        <v>0.5</v>
      </c>
      <c r="G8" s="144">
        <f t="shared" si="1"/>
        <v>1</v>
      </c>
    </row>
    <row r="9" ht="28" customHeight="1" spans="1:7">
      <c r="A9" s="221">
        <v>2070702</v>
      </c>
      <c r="B9" s="234" t="s">
        <v>606</v>
      </c>
      <c r="C9" s="235"/>
      <c r="D9" s="235"/>
      <c r="E9" s="235"/>
      <c r="F9" s="144" t="str">
        <f t="shared" si="0"/>
        <v/>
      </c>
      <c r="G9" s="144" t="str">
        <f t="shared" si="1"/>
        <v/>
      </c>
    </row>
    <row r="10" ht="28" customHeight="1" spans="1:7">
      <c r="A10" s="221">
        <v>2070799</v>
      </c>
      <c r="B10" s="234" t="s">
        <v>607</v>
      </c>
      <c r="C10" s="235"/>
      <c r="D10" s="235"/>
      <c r="E10" s="235"/>
      <c r="F10" s="144" t="str">
        <f t="shared" si="0"/>
        <v/>
      </c>
      <c r="G10" s="144" t="str">
        <f t="shared" si="1"/>
        <v/>
      </c>
    </row>
    <row r="11" s="187" customFormat="1" ht="28" customHeight="1" spans="1:7">
      <c r="A11" s="221">
        <v>20709</v>
      </c>
      <c r="B11" s="231" t="s">
        <v>608</v>
      </c>
      <c r="C11" s="232">
        <f>SUM(C12)</f>
        <v>0</v>
      </c>
      <c r="D11" s="232">
        <f>SUM(D12)</f>
        <v>0</v>
      </c>
      <c r="E11" s="232">
        <f>SUM(E12)</f>
        <v>0</v>
      </c>
      <c r="F11" s="286" t="str">
        <f t="shared" si="0"/>
        <v/>
      </c>
      <c r="G11" s="286" t="str">
        <f t="shared" si="1"/>
        <v/>
      </c>
    </row>
    <row r="12" ht="28" customHeight="1" spans="1:7">
      <c r="A12" s="221">
        <v>2070904</v>
      </c>
      <c r="B12" s="234" t="s">
        <v>609</v>
      </c>
      <c r="C12" s="185"/>
      <c r="D12" s="235"/>
      <c r="E12" s="235"/>
      <c r="F12" s="144" t="str">
        <f t="shared" si="0"/>
        <v/>
      </c>
      <c r="G12" s="144" t="str">
        <f t="shared" si="1"/>
        <v/>
      </c>
    </row>
    <row r="13" s="187" customFormat="1" ht="28" customHeight="1" spans="1:7">
      <c r="A13" s="221">
        <v>20710</v>
      </c>
      <c r="B13" s="231" t="s">
        <v>610</v>
      </c>
      <c r="C13" s="232"/>
      <c r="D13" s="232"/>
      <c r="E13" s="232"/>
      <c r="F13" s="286" t="str">
        <f t="shared" si="0"/>
        <v/>
      </c>
      <c r="G13" s="286" t="str">
        <f t="shared" si="1"/>
        <v/>
      </c>
    </row>
    <row r="14" s="187" customFormat="1" ht="28" customHeight="1" spans="1:7">
      <c r="A14" s="221">
        <v>208</v>
      </c>
      <c r="B14" s="376" t="s">
        <v>611</v>
      </c>
      <c r="C14" s="232">
        <f>SUM(C15+C19)</f>
        <v>304</v>
      </c>
      <c r="D14" s="232">
        <f>SUM(D15+D19)</f>
        <v>370</v>
      </c>
      <c r="E14" s="232">
        <f>SUM(E15+E19)</f>
        <v>340</v>
      </c>
      <c r="F14" s="286">
        <f t="shared" si="0"/>
        <v>1.118</v>
      </c>
      <c r="G14" s="286">
        <f t="shared" si="1"/>
        <v>0.919</v>
      </c>
    </row>
    <row r="15" s="187" customFormat="1" ht="28" customHeight="1" spans="1:7">
      <c r="A15" s="221">
        <v>20822</v>
      </c>
      <c r="B15" s="237" t="s">
        <v>612</v>
      </c>
      <c r="C15" s="232">
        <f>SUM(C16:C18)</f>
        <v>304</v>
      </c>
      <c r="D15" s="232">
        <f>SUM(D16:D18)</f>
        <v>370</v>
      </c>
      <c r="E15" s="232">
        <f>SUM(E16:E18)</f>
        <v>340</v>
      </c>
      <c r="F15" s="286">
        <f t="shared" si="0"/>
        <v>1.118</v>
      </c>
      <c r="G15" s="286">
        <f t="shared" si="1"/>
        <v>0.919</v>
      </c>
    </row>
    <row r="16" ht="28" customHeight="1" spans="1:7">
      <c r="A16" s="221">
        <v>2082201</v>
      </c>
      <c r="B16" s="238" t="s">
        <v>613</v>
      </c>
      <c r="C16" s="239">
        <v>304</v>
      </c>
      <c r="D16" s="239">
        <v>370</v>
      </c>
      <c r="E16" s="239">
        <v>283</v>
      </c>
      <c r="F16" s="144">
        <f t="shared" si="0"/>
        <v>0.931</v>
      </c>
      <c r="G16" s="144">
        <f t="shared" si="1"/>
        <v>0.765</v>
      </c>
    </row>
    <row r="17" ht="28" customHeight="1" spans="1:7">
      <c r="A17" s="221">
        <v>2082202</v>
      </c>
      <c r="B17" s="238" t="s">
        <v>614</v>
      </c>
      <c r="C17" s="239"/>
      <c r="D17" s="239"/>
      <c r="E17" s="239">
        <v>57</v>
      </c>
      <c r="F17" s="144" t="str">
        <f t="shared" si="0"/>
        <v/>
      </c>
      <c r="G17" s="144" t="str">
        <f t="shared" si="1"/>
        <v/>
      </c>
    </row>
    <row r="18" ht="28" customHeight="1" spans="1:7">
      <c r="A18" s="221">
        <v>2082299</v>
      </c>
      <c r="B18" s="238" t="s">
        <v>615</v>
      </c>
      <c r="C18" s="239"/>
      <c r="D18" s="239"/>
      <c r="E18" s="239"/>
      <c r="F18" s="144" t="str">
        <f t="shared" si="0"/>
        <v/>
      </c>
      <c r="G18" s="144" t="str">
        <f t="shared" si="1"/>
        <v/>
      </c>
    </row>
    <row r="19" s="187" customFormat="1" ht="28" customHeight="1" spans="1:7">
      <c r="A19" s="221">
        <v>20823</v>
      </c>
      <c r="B19" s="237" t="s">
        <v>616</v>
      </c>
      <c r="C19" s="232">
        <f>SUM(C20:C22)</f>
        <v>0</v>
      </c>
      <c r="D19" s="232"/>
      <c r="E19" s="232"/>
      <c r="F19" s="286" t="str">
        <f t="shared" si="0"/>
        <v/>
      </c>
      <c r="G19" s="286" t="str">
        <f t="shared" si="1"/>
        <v/>
      </c>
    </row>
    <row r="20" ht="28" customHeight="1" spans="1:7">
      <c r="A20" s="221">
        <v>2082301</v>
      </c>
      <c r="B20" s="238" t="s">
        <v>613</v>
      </c>
      <c r="C20" s="239"/>
      <c r="D20" s="239"/>
      <c r="E20" s="239"/>
      <c r="F20" s="144" t="str">
        <f t="shared" si="0"/>
        <v/>
      </c>
      <c r="G20" s="144" t="str">
        <f t="shared" si="1"/>
        <v/>
      </c>
    </row>
    <row r="21" ht="28" customHeight="1" spans="1:7">
      <c r="A21" s="221">
        <v>2082302</v>
      </c>
      <c r="B21" s="238" t="s">
        <v>614</v>
      </c>
      <c r="C21" s="239"/>
      <c r="D21" s="239"/>
      <c r="E21" s="239"/>
      <c r="F21" s="144" t="str">
        <f t="shared" si="0"/>
        <v/>
      </c>
      <c r="G21" s="144" t="str">
        <f t="shared" si="1"/>
        <v/>
      </c>
    </row>
    <row r="22" ht="28" customHeight="1" spans="1:7">
      <c r="A22" s="221">
        <v>2082399</v>
      </c>
      <c r="B22" s="238" t="s">
        <v>617</v>
      </c>
      <c r="C22" s="239"/>
      <c r="D22" s="239"/>
      <c r="E22" s="239"/>
      <c r="F22" s="144" t="str">
        <f t="shared" si="0"/>
        <v/>
      </c>
      <c r="G22" s="144" t="str">
        <f t="shared" si="1"/>
        <v/>
      </c>
    </row>
    <row r="23" s="187" customFormat="1" ht="28" customHeight="1" spans="1:7">
      <c r="A23" s="221">
        <v>211</v>
      </c>
      <c r="B23" s="376" t="s">
        <v>618</v>
      </c>
      <c r="C23" s="232"/>
      <c r="D23" s="232"/>
      <c r="E23" s="232"/>
      <c r="F23" s="286" t="str">
        <f t="shared" si="0"/>
        <v/>
      </c>
      <c r="G23" s="286" t="str">
        <f t="shared" si="1"/>
        <v/>
      </c>
    </row>
    <row r="24" s="187" customFormat="1" ht="28" customHeight="1" spans="1:7">
      <c r="A24" s="221">
        <v>212</v>
      </c>
      <c r="B24" s="376" t="s">
        <v>619</v>
      </c>
      <c r="C24" s="232">
        <f>SUM(C25,C36,C40,C41,C42)</f>
        <v>7605</v>
      </c>
      <c r="D24" s="232">
        <f>SUM(D25,D36,D40,D41,D42)</f>
        <v>3288</v>
      </c>
      <c r="E24" s="232">
        <f>SUM(E25,E36,E40,E41,E42)</f>
        <v>4027</v>
      </c>
      <c r="F24" s="286">
        <f t="shared" si="0"/>
        <v>0.53</v>
      </c>
      <c r="G24" s="286">
        <f t="shared" si="1"/>
        <v>1.225</v>
      </c>
    </row>
    <row r="25" s="187" customFormat="1" ht="28" customHeight="1" spans="1:7">
      <c r="A25" s="221">
        <v>21208</v>
      </c>
      <c r="B25" s="237" t="s">
        <v>620</v>
      </c>
      <c r="C25" s="232">
        <f>SUM(C26:C35)</f>
        <v>7345</v>
      </c>
      <c r="D25" s="232">
        <f>SUM(D26:D35)</f>
        <v>2981</v>
      </c>
      <c r="E25" s="232">
        <f>SUM(E26:E35)</f>
        <v>3807</v>
      </c>
      <c r="F25" s="286">
        <f t="shared" si="0"/>
        <v>0.518</v>
      </c>
      <c r="G25" s="286">
        <f t="shared" si="1"/>
        <v>1.277</v>
      </c>
    </row>
    <row r="26" ht="28" customHeight="1" spans="1:7">
      <c r="A26" s="221">
        <v>2120801</v>
      </c>
      <c r="B26" s="238" t="s">
        <v>621</v>
      </c>
      <c r="C26" s="239">
        <v>3140</v>
      </c>
      <c r="D26" s="239"/>
      <c r="E26" s="239"/>
      <c r="F26" s="144">
        <f t="shared" si="0"/>
        <v>0</v>
      </c>
      <c r="G26" s="144" t="str">
        <f t="shared" si="1"/>
        <v/>
      </c>
    </row>
    <row r="27" ht="28" customHeight="1" spans="1:7">
      <c r="A27" s="221">
        <v>2120802</v>
      </c>
      <c r="B27" s="238" t="s">
        <v>622</v>
      </c>
      <c r="C27" s="239"/>
      <c r="D27" s="239"/>
      <c r="E27" s="239"/>
      <c r="F27" s="144" t="str">
        <f t="shared" si="0"/>
        <v/>
      </c>
      <c r="G27" s="144" t="str">
        <f t="shared" si="1"/>
        <v/>
      </c>
    </row>
    <row r="28" ht="28" customHeight="1" spans="1:7">
      <c r="A28" s="221">
        <v>2120803</v>
      </c>
      <c r="B28" s="238" t="s">
        <v>623</v>
      </c>
      <c r="C28" s="239">
        <v>400</v>
      </c>
      <c r="D28" s="239">
        <v>1180</v>
      </c>
      <c r="E28" s="289">
        <v>1180</v>
      </c>
      <c r="F28" s="144">
        <f t="shared" si="0"/>
        <v>2.95</v>
      </c>
      <c r="G28" s="144">
        <f t="shared" si="1"/>
        <v>1</v>
      </c>
    </row>
    <row r="29" ht="28" customHeight="1" spans="1:7">
      <c r="A29" s="221">
        <v>2120804</v>
      </c>
      <c r="B29" s="238" t="s">
        <v>624</v>
      </c>
      <c r="C29" s="239">
        <v>875</v>
      </c>
      <c r="D29" s="239"/>
      <c r="E29" s="239">
        <v>70</v>
      </c>
      <c r="F29" s="144">
        <f t="shared" si="0"/>
        <v>0.08</v>
      </c>
      <c r="G29" s="144" t="str">
        <f t="shared" si="1"/>
        <v/>
      </c>
    </row>
    <row r="30" ht="28" customHeight="1" spans="1:7">
      <c r="A30" s="221">
        <v>2120805</v>
      </c>
      <c r="B30" s="238" t="s">
        <v>625</v>
      </c>
      <c r="C30" s="239"/>
      <c r="D30" s="239"/>
      <c r="E30" s="239"/>
      <c r="F30" s="144" t="str">
        <f t="shared" si="0"/>
        <v/>
      </c>
      <c r="G30" s="144" t="str">
        <f t="shared" si="1"/>
        <v/>
      </c>
    </row>
    <row r="31" ht="28" customHeight="1" spans="1:7">
      <c r="A31" s="221">
        <v>2120806</v>
      </c>
      <c r="B31" s="238" t="s">
        <v>626</v>
      </c>
      <c r="C31" s="239">
        <v>2000</v>
      </c>
      <c r="D31" s="239">
        <v>73</v>
      </c>
      <c r="E31" s="239">
        <v>73</v>
      </c>
      <c r="F31" s="144">
        <f t="shared" si="0"/>
        <v>0.037</v>
      </c>
      <c r="G31" s="144">
        <f t="shared" si="1"/>
        <v>1</v>
      </c>
    </row>
    <row r="32" ht="28" customHeight="1" spans="1:7">
      <c r="A32" s="221">
        <v>2120814</v>
      </c>
      <c r="B32" s="377" t="s">
        <v>627</v>
      </c>
      <c r="C32" s="239">
        <v>150</v>
      </c>
      <c r="D32" s="239">
        <v>1322</v>
      </c>
      <c r="E32" s="378">
        <v>2399</v>
      </c>
      <c r="F32" s="144"/>
      <c r="G32" s="144"/>
    </row>
    <row r="33" ht="28" customHeight="1" spans="1:7">
      <c r="A33" s="221">
        <v>2120815</v>
      </c>
      <c r="B33" s="377" t="s">
        <v>628</v>
      </c>
      <c r="C33" s="239"/>
      <c r="D33" s="239">
        <v>60</v>
      </c>
      <c r="E33" s="239">
        <v>60</v>
      </c>
      <c r="F33" s="144"/>
      <c r="G33" s="144"/>
    </row>
    <row r="34" s="375" customFormat="1" ht="28" customHeight="1" spans="1:7">
      <c r="A34" s="221">
        <v>2120816</v>
      </c>
      <c r="B34" s="377" t="s">
        <v>629</v>
      </c>
      <c r="C34" s="239"/>
      <c r="D34" s="239"/>
      <c r="E34" s="378">
        <v>25</v>
      </c>
      <c r="F34" s="144"/>
      <c r="G34" s="144"/>
    </row>
    <row r="35" s="187" customFormat="1" ht="28" customHeight="1" spans="1:7">
      <c r="A35" s="221">
        <v>2120899</v>
      </c>
      <c r="B35" s="238" t="s">
        <v>630</v>
      </c>
      <c r="C35" s="239">
        <v>780</v>
      </c>
      <c r="D35" s="239">
        <v>346</v>
      </c>
      <c r="E35" s="239"/>
      <c r="F35" s="144">
        <f t="shared" ref="F35:F40" si="2">IF(ISERROR(E35/C35),"",E35/C35)</f>
        <v>0</v>
      </c>
      <c r="G35" s="144">
        <f t="shared" ref="G35:G40" si="3">IF(ISERROR(E35/D35),"",E35/D35)</f>
        <v>0</v>
      </c>
    </row>
    <row r="36" ht="28" customHeight="1" spans="1:7">
      <c r="A36" s="221">
        <v>21210</v>
      </c>
      <c r="B36" s="237" t="s">
        <v>631</v>
      </c>
      <c r="C36" s="232">
        <f>SUM(C37:C40)</f>
        <v>0</v>
      </c>
      <c r="D36" s="232">
        <f>SUM(D37:D40)</f>
        <v>0</v>
      </c>
      <c r="E36" s="232">
        <f>SUM(E37:E40)</f>
        <v>0</v>
      </c>
      <c r="F36" s="286" t="str">
        <f t="shared" si="2"/>
        <v/>
      </c>
      <c r="G36" s="286" t="str">
        <f t="shared" si="3"/>
        <v/>
      </c>
    </row>
    <row r="37" ht="28" customHeight="1" spans="1:7">
      <c r="A37" s="221">
        <v>2121001</v>
      </c>
      <c r="B37" s="238" t="s">
        <v>621</v>
      </c>
      <c r="C37" s="239"/>
      <c r="D37" s="239"/>
      <c r="E37" s="239"/>
      <c r="F37" s="144" t="str">
        <f t="shared" si="2"/>
        <v/>
      </c>
      <c r="G37" s="144" t="str">
        <f t="shared" si="3"/>
        <v/>
      </c>
    </row>
    <row r="38" ht="28" customHeight="1" spans="1:7">
      <c r="A38" s="221">
        <v>2121002</v>
      </c>
      <c r="B38" s="238" t="s">
        <v>622</v>
      </c>
      <c r="C38" s="239"/>
      <c r="D38" s="239"/>
      <c r="E38" s="239"/>
      <c r="F38" s="144" t="str">
        <f t="shared" si="2"/>
        <v/>
      </c>
      <c r="G38" s="144" t="str">
        <f t="shared" si="3"/>
        <v/>
      </c>
    </row>
    <row r="39" ht="28" customHeight="1" spans="1:7">
      <c r="A39" s="221">
        <v>2121099</v>
      </c>
      <c r="B39" s="238" t="s">
        <v>632</v>
      </c>
      <c r="C39" s="239"/>
      <c r="D39" s="239"/>
      <c r="E39" s="239"/>
      <c r="F39" s="144" t="str">
        <f t="shared" si="2"/>
        <v/>
      </c>
      <c r="G39" s="144" t="str">
        <f t="shared" si="3"/>
        <v/>
      </c>
    </row>
    <row r="40" ht="28" customHeight="1" spans="1:7">
      <c r="A40" s="221">
        <v>21211</v>
      </c>
      <c r="B40" s="237" t="s">
        <v>633</v>
      </c>
      <c r="C40" s="239"/>
      <c r="D40" s="239"/>
      <c r="E40" s="239"/>
      <c r="F40" s="144" t="str">
        <f t="shared" si="2"/>
        <v/>
      </c>
      <c r="G40" s="144" t="str">
        <f t="shared" si="3"/>
        <v/>
      </c>
    </row>
    <row r="41" ht="28" customHeight="1" spans="1:7">
      <c r="A41" s="221">
        <v>21213</v>
      </c>
      <c r="B41" s="237" t="s">
        <v>634</v>
      </c>
      <c r="C41" s="232"/>
      <c r="D41" s="232"/>
      <c r="E41" s="232"/>
      <c r="F41" s="286" t="str">
        <f t="shared" ref="F41:F91" si="4">IF(ISERROR(E41/C41),"",E41/C41)</f>
        <v/>
      </c>
      <c r="G41" s="286" t="str">
        <f t="shared" ref="G41:G65" si="5">IF(ISERROR(E41/D41),"",E41/D41)</f>
        <v/>
      </c>
    </row>
    <row r="42" ht="28" customHeight="1" spans="1:7">
      <c r="A42" s="221">
        <v>21214</v>
      </c>
      <c r="B42" s="231" t="s">
        <v>635</v>
      </c>
      <c r="C42" s="232">
        <f>C43+C44</f>
        <v>260</v>
      </c>
      <c r="D42" s="232">
        <f>D43+D44</f>
        <v>307</v>
      </c>
      <c r="E42" s="232">
        <f>E43+E44</f>
        <v>220</v>
      </c>
      <c r="F42" s="286">
        <f t="shared" si="4"/>
        <v>0.846</v>
      </c>
      <c r="G42" s="286">
        <f t="shared" si="5"/>
        <v>0.717</v>
      </c>
    </row>
    <row r="43" s="187" customFormat="1" ht="28" customHeight="1" spans="1:7">
      <c r="A43" s="221">
        <v>2121401</v>
      </c>
      <c r="B43" s="234" t="s">
        <v>636</v>
      </c>
      <c r="C43" s="235">
        <v>226</v>
      </c>
      <c r="D43" s="379">
        <v>257</v>
      </c>
      <c r="E43" s="379">
        <v>206</v>
      </c>
      <c r="F43" s="144">
        <f t="shared" si="4"/>
        <v>0.912</v>
      </c>
      <c r="G43" s="144">
        <f t="shared" si="5"/>
        <v>0.802</v>
      </c>
    </row>
    <row r="44" ht="28" customHeight="1" spans="1:7">
      <c r="A44" s="221">
        <v>2121402</v>
      </c>
      <c r="B44" s="234" t="s">
        <v>637</v>
      </c>
      <c r="C44" s="235">
        <v>34</v>
      </c>
      <c r="D44" s="379">
        <v>50</v>
      </c>
      <c r="E44" s="379">
        <v>14</v>
      </c>
      <c r="F44" s="144">
        <f t="shared" si="4"/>
        <v>0.412</v>
      </c>
      <c r="G44" s="144">
        <f t="shared" si="5"/>
        <v>0.28</v>
      </c>
    </row>
    <row r="45" ht="28" customHeight="1" spans="1:7">
      <c r="A45" s="221">
        <v>213</v>
      </c>
      <c r="B45" s="242" t="s">
        <v>638</v>
      </c>
      <c r="C45" s="232">
        <f>SUM(C46,C49)</f>
        <v>310</v>
      </c>
      <c r="D45" s="232">
        <f>SUM(D46,D49)</f>
        <v>0</v>
      </c>
      <c r="E45" s="232">
        <f>SUM(E46,E49)</f>
        <v>0</v>
      </c>
      <c r="F45" s="286">
        <f t="shared" si="4"/>
        <v>0</v>
      </c>
      <c r="G45" s="286" t="str">
        <f t="shared" si="5"/>
        <v/>
      </c>
    </row>
    <row r="46" ht="28" customHeight="1" spans="1:7">
      <c r="A46" s="221">
        <v>21366</v>
      </c>
      <c r="B46" s="237" t="s">
        <v>639</v>
      </c>
      <c r="C46" s="232">
        <f>SUM(C47:C48)</f>
        <v>310</v>
      </c>
      <c r="D46" s="232">
        <f>SUM(D47:D48)</f>
        <v>0</v>
      </c>
      <c r="E46" s="232">
        <f>SUM(E47:E48)</f>
        <v>0</v>
      </c>
      <c r="F46" s="286">
        <f t="shared" si="4"/>
        <v>0</v>
      </c>
      <c r="G46" s="286" t="str">
        <f t="shared" si="5"/>
        <v/>
      </c>
    </row>
    <row r="47" ht="28" customHeight="1" spans="1:7">
      <c r="A47" s="221">
        <v>2136601</v>
      </c>
      <c r="B47" s="238" t="s">
        <v>614</v>
      </c>
      <c r="C47" s="235"/>
      <c r="D47" s="235"/>
      <c r="E47" s="235"/>
      <c r="F47" s="144" t="str">
        <f t="shared" si="4"/>
        <v/>
      </c>
      <c r="G47" s="144" t="str">
        <f t="shared" si="5"/>
        <v/>
      </c>
    </row>
    <row r="48" ht="28" customHeight="1" spans="1:7">
      <c r="A48" s="221">
        <v>2136699</v>
      </c>
      <c r="B48" s="238" t="s">
        <v>640</v>
      </c>
      <c r="C48" s="235">
        <v>310</v>
      </c>
      <c r="D48" s="235"/>
      <c r="E48" s="235"/>
      <c r="F48" s="144">
        <f t="shared" si="4"/>
        <v>0</v>
      </c>
      <c r="G48" s="144" t="str">
        <f t="shared" si="5"/>
        <v/>
      </c>
    </row>
    <row r="49" s="187" customFormat="1" ht="28" customHeight="1" spans="1:7">
      <c r="A49" s="221">
        <v>21369</v>
      </c>
      <c r="B49" s="231" t="s">
        <v>641</v>
      </c>
      <c r="C49" s="232"/>
      <c r="D49" s="232">
        <f>SUM(D50)</f>
        <v>0</v>
      </c>
      <c r="E49" s="232">
        <f>SUM(E50)</f>
        <v>0</v>
      </c>
      <c r="F49" s="286" t="str">
        <f t="shared" si="4"/>
        <v/>
      </c>
      <c r="G49" s="286" t="str">
        <f t="shared" si="5"/>
        <v/>
      </c>
    </row>
    <row r="50" s="187" customFormat="1" ht="28" customHeight="1" spans="1:7">
      <c r="A50" s="221">
        <v>2136999</v>
      </c>
      <c r="B50" s="234" t="s">
        <v>642</v>
      </c>
      <c r="C50" s="235"/>
      <c r="D50" s="235"/>
      <c r="E50" s="235"/>
      <c r="F50" s="144" t="str">
        <f t="shared" si="4"/>
        <v/>
      </c>
      <c r="G50" s="144" t="str">
        <f t="shared" si="5"/>
        <v/>
      </c>
    </row>
    <row r="51" s="187" customFormat="1" ht="28" customHeight="1" spans="1:7">
      <c r="A51" s="221">
        <v>229</v>
      </c>
      <c r="B51" s="376" t="s">
        <v>643</v>
      </c>
      <c r="C51" s="232">
        <f>C54+C58+C52</f>
        <v>1377</v>
      </c>
      <c r="D51" s="232">
        <f>D54+D58+D52</f>
        <v>15106</v>
      </c>
      <c r="E51" s="232">
        <f>E52+E54+E58</f>
        <v>14626</v>
      </c>
      <c r="F51" s="286">
        <f t="shared" si="4"/>
        <v>10.622</v>
      </c>
      <c r="G51" s="286">
        <f t="shared" si="5"/>
        <v>0.968</v>
      </c>
    </row>
    <row r="52" s="187" customFormat="1" ht="28" customHeight="1" spans="1:7">
      <c r="A52" s="221">
        <v>22904</v>
      </c>
      <c r="B52" s="237" t="s">
        <v>644</v>
      </c>
      <c r="C52" s="232">
        <f>SUM(C53)</f>
        <v>0</v>
      </c>
      <c r="D52" s="232">
        <f>SUM(D53)</f>
        <v>14100</v>
      </c>
      <c r="E52" s="232">
        <f>E53</f>
        <v>14100</v>
      </c>
      <c r="F52" s="286" t="str">
        <f t="shared" si="4"/>
        <v/>
      </c>
      <c r="G52" s="286">
        <f t="shared" si="5"/>
        <v>1</v>
      </c>
    </row>
    <row r="53" s="187" customFormat="1" ht="28" customHeight="1" spans="1:7">
      <c r="A53" s="221">
        <v>2290402</v>
      </c>
      <c r="B53" s="238" t="s">
        <v>645</v>
      </c>
      <c r="C53" s="235"/>
      <c r="D53" s="235">
        <v>14100</v>
      </c>
      <c r="E53" s="235">
        <v>14100</v>
      </c>
      <c r="F53" s="144" t="str">
        <f t="shared" si="4"/>
        <v/>
      </c>
      <c r="G53" s="144">
        <f t="shared" si="5"/>
        <v>1</v>
      </c>
    </row>
    <row r="54" ht="28" customHeight="1" spans="1:7">
      <c r="A54" s="221">
        <v>22908</v>
      </c>
      <c r="B54" s="231" t="s">
        <v>646</v>
      </c>
      <c r="C54" s="232">
        <f>C55+C56+C57</f>
        <v>8</v>
      </c>
      <c r="D54" s="232">
        <f>D55+D56+D57</f>
        <v>9</v>
      </c>
      <c r="E54" s="232">
        <f>E55+E56+E57</f>
        <v>1</v>
      </c>
      <c r="F54" s="286">
        <f t="shared" si="4"/>
        <v>0.125</v>
      </c>
      <c r="G54" s="286">
        <f t="shared" si="5"/>
        <v>0.111</v>
      </c>
    </row>
    <row r="55" s="187" customFormat="1" ht="28" customHeight="1" spans="1:7">
      <c r="A55" s="221">
        <v>2290802</v>
      </c>
      <c r="B55" s="234" t="s">
        <v>647</v>
      </c>
      <c r="C55" s="239">
        <v>8</v>
      </c>
      <c r="D55" s="239">
        <v>9</v>
      </c>
      <c r="E55" s="239">
        <v>1</v>
      </c>
      <c r="F55" s="144">
        <f t="shared" si="4"/>
        <v>0.125</v>
      </c>
      <c r="G55" s="144">
        <f t="shared" si="5"/>
        <v>0.111</v>
      </c>
    </row>
    <row r="56" ht="28" customHeight="1" spans="1:7">
      <c r="A56" s="221">
        <v>2290803</v>
      </c>
      <c r="B56" s="234" t="s">
        <v>648</v>
      </c>
      <c r="C56" s="239"/>
      <c r="D56" s="239"/>
      <c r="E56" s="239"/>
      <c r="F56" s="144" t="str">
        <f t="shared" si="4"/>
        <v/>
      </c>
      <c r="G56" s="144" t="str">
        <f t="shared" si="5"/>
        <v/>
      </c>
    </row>
    <row r="57" ht="28" customHeight="1" spans="1:7">
      <c r="A57" s="221">
        <v>2290808</v>
      </c>
      <c r="B57" s="234" t="s">
        <v>649</v>
      </c>
      <c r="C57" s="239"/>
      <c r="D57" s="239"/>
      <c r="E57" s="239"/>
      <c r="F57" s="144" t="str">
        <f t="shared" si="4"/>
        <v/>
      </c>
      <c r="G57" s="144" t="str">
        <f t="shared" si="5"/>
        <v/>
      </c>
    </row>
    <row r="58" ht="28" customHeight="1" spans="1:7">
      <c r="A58" s="221">
        <v>22960</v>
      </c>
      <c r="B58" s="231" t="s">
        <v>650</v>
      </c>
      <c r="C58" s="232">
        <f>SUM(C59:C65)</f>
        <v>1369</v>
      </c>
      <c r="D58" s="232">
        <f>SUM(D59:D65)</f>
        <v>997</v>
      </c>
      <c r="E58" s="232">
        <f>SUM(E59:E65)</f>
        <v>525</v>
      </c>
      <c r="F58" s="286">
        <f t="shared" si="4"/>
        <v>0.383</v>
      </c>
      <c r="G58" s="286">
        <f t="shared" si="5"/>
        <v>0.527</v>
      </c>
    </row>
    <row r="59" s="187" customFormat="1" ht="28" customHeight="1" spans="1:7">
      <c r="A59" s="221">
        <v>2296002</v>
      </c>
      <c r="B59" s="234" t="s">
        <v>651</v>
      </c>
      <c r="C59" s="235">
        <v>610</v>
      </c>
      <c r="D59" s="235">
        <v>396</v>
      </c>
      <c r="E59" s="235">
        <v>324</v>
      </c>
      <c r="F59" s="144">
        <f t="shared" si="4"/>
        <v>0.531</v>
      </c>
      <c r="G59" s="144">
        <f t="shared" si="5"/>
        <v>0.818</v>
      </c>
    </row>
    <row r="60" ht="28" customHeight="1" spans="1:7">
      <c r="A60" s="221">
        <v>2296003</v>
      </c>
      <c r="B60" s="234" t="s">
        <v>652</v>
      </c>
      <c r="C60" s="235">
        <v>210</v>
      </c>
      <c r="D60" s="235">
        <v>344</v>
      </c>
      <c r="E60" s="235">
        <v>119</v>
      </c>
      <c r="F60" s="144">
        <f t="shared" si="4"/>
        <v>0.567</v>
      </c>
      <c r="G60" s="144">
        <f t="shared" si="5"/>
        <v>0.346</v>
      </c>
    </row>
    <row r="61" ht="28" customHeight="1" spans="1:7">
      <c r="A61" s="221">
        <v>2296004</v>
      </c>
      <c r="B61" s="234" t="s">
        <v>653</v>
      </c>
      <c r="C61" s="235">
        <v>13</v>
      </c>
      <c r="D61" s="235">
        <v>14</v>
      </c>
      <c r="E61" s="235">
        <v>6</v>
      </c>
      <c r="F61" s="144">
        <f t="shared" si="4"/>
        <v>0.462</v>
      </c>
      <c r="G61" s="144">
        <f t="shared" si="5"/>
        <v>0.429</v>
      </c>
    </row>
    <row r="62" ht="28" customHeight="1" spans="1:7">
      <c r="A62" s="221">
        <v>2296006</v>
      </c>
      <c r="B62" s="234" t="s">
        <v>654</v>
      </c>
      <c r="C62" s="235">
        <v>64</v>
      </c>
      <c r="D62" s="235">
        <v>114</v>
      </c>
      <c r="E62" s="380">
        <v>57</v>
      </c>
      <c r="F62" s="144">
        <f t="shared" si="4"/>
        <v>0.891</v>
      </c>
      <c r="G62" s="144">
        <f t="shared" si="5"/>
        <v>0.5</v>
      </c>
    </row>
    <row r="63" ht="28" customHeight="1" spans="1:7">
      <c r="A63" s="221">
        <v>2296010</v>
      </c>
      <c r="B63" s="234" t="s">
        <v>655</v>
      </c>
      <c r="C63" s="235">
        <v>10</v>
      </c>
      <c r="D63" s="235"/>
      <c r="F63" s="144">
        <f t="shared" si="4"/>
        <v>0</v>
      </c>
      <c r="G63" s="144" t="str">
        <f t="shared" si="5"/>
        <v/>
      </c>
    </row>
    <row r="64" ht="28" customHeight="1" spans="1:7">
      <c r="A64" s="221">
        <v>2296013</v>
      </c>
      <c r="B64" s="234" t="s">
        <v>656</v>
      </c>
      <c r="C64" s="235">
        <v>240</v>
      </c>
      <c r="D64" s="235"/>
      <c r="E64" s="380"/>
      <c r="F64" s="144">
        <f t="shared" si="4"/>
        <v>0</v>
      </c>
      <c r="G64" s="144" t="str">
        <f t="shared" si="5"/>
        <v/>
      </c>
    </row>
    <row r="65" ht="28" customHeight="1" spans="1:7">
      <c r="A65" s="221">
        <v>2296099</v>
      </c>
      <c r="B65" s="234" t="s">
        <v>657</v>
      </c>
      <c r="C65" s="235">
        <v>222</v>
      </c>
      <c r="D65" s="235">
        <v>129</v>
      </c>
      <c r="E65" s="380">
        <v>19</v>
      </c>
      <c r="F65" s="144">
        <f t="shared" si="4"/>
        <v>0.086</v>
      </c>
      <c r="G65" s="144">
        <f t="shared" si="5"/>
        <v>0.147</v>
      </c>
    </row>
    <row r="66" ht="28" customHeight="1" spans="1:7">
      <c r="A66" s="221">
        <v>22904</v>
      </c>
      <c r="B66" s="242" t="s">
        <v>658</v>
      </c>
      <c r="C66" s="235">
        <f>SUM(C67)</f>
        <v>0</v>
      </c>
      <c r="D66" s="235">
        <f>SUM(D67)</f>
        <v>0</v>
      </c>
      <c r="E66" s="235">
        <f>SUM(E67)</f>
        <v>0</v>
      </c>
      <c r="F66" s="144" t="str">
        <f t="shared" si="4"/>
        <v/>
      </c>
      <c r="G66" s="144" t="str">
        <f t="shared" ref="G66:G74" si="6">IF(ISERROR(E66/D66),"",E66/D66)</f>
        <v/>
      </c>
    </row>
    <row r="67" ht="28" customHeight="1" spans="1:7">
      <c r="A67" s="221">
        <v>2290402</v>
      </c>
      <c r="B67" s="381" t="s">
        <v>659</v>
      </c>
      <c r="C67" s="235"/>
      <c r="D67" s="235"/>
      <c r="E67" s="235"/>
      <c r="F67" s="144" t="str">
        <f t="shared" si="4"/>
        <v/>
      </c>
      <c r="G67" s="144" t="str">
        <f t="shared" si="6"/>
        <v/>
      </c>
    </row>
    <row r="68" s="187" customFormat="1" ht="28" customHeight="1" spans="1:7">
      <c r="A68" s="221">
        <v>232</v>
      </c>
      <c r="B68" s="242" t="s">
        <v>660</v>
      </c>
      <c r="C68" s="243">
        <f>SUM(C69)</f>
        <v>2927</v>
      </c>
      <c r="D68" s="243">
        <f>SUM(D69)</f>
        <v>2237</v>
      </c>
      <c r="E68" s="243">
        <f>SUM(E69)</f>
        <v>2237</v>
      </c>
      <c r="F68" s="286">
        <f t="shared" si="4"/>
        <v>0.764</v>
      </c>
      <c r="G68" s="286">
        <f t="shared" si="6"/>
        <v>1</v>
      </c>
    </row>
    <row r="69" ht="28" customHeight="1" spans="1:7">
      <c r="A69" s="221">
        <v>23204</v>
      </c>
      <c r="B69" s="231" t="s">
        <v>661</v>
      </c>
      <c r="C69" s="243">
        <f>SUM(C70:C71)</f>
        <v>2927</v>
      </c>
      <c r="D69" s="243">
        <f>SUM(D70:D71)</f>
        <v>2237</v>
      </c>
      <c r="E69" s="243">
        <f>SUM(E70:E71)</f>
        <v>2237</v>
      </c>
      <c r="F69" s="286">
        <f t="shared" si="4"/>
        <v>0.764</v>
      </c>
      <c r="G69" s="286">
        <f t="shared" si="6"/>
        <v>1</v>
      </c>
    </row>
    <row r="70" ht="28" customHeight="1" spans="1:7">
      <c r="A70" s="221">
        <v>2320411</v>
      </c>
      <c r="B70" s="234" t="s">
        <v>662</v>
      </c>
      <c r="C70" s="239">
        <v>2897</v>
      </c>
      <c r="D70" s="239">
        <v>1</v>
      </c>
      <c r="E70" s="239">
        <v>1</v>
      </c>
      <c r="F70" s="144">
        <f t="shared" si="4"/>
        <v>0</v>
      </c>
      <c r="G70" s="144">
        <f t="shared" si="6"/>
        <v>1</v>
      </c>
    </row>
    <row r="71" ht="28" customHeight="1" spans="1:7">
      <c r="A71" s="221">
        <v>2320498</v>
      </c>
      <c r="B71" s="234" t="s">
        <v>663</v>
      </c>
      <c r="C71" s="239">
        <v>30</v>
      </c>
      <c r="D71" s="239">
        <v>2236</v>
      </c>
      <c r="E71" s="239">
        <v>2236</v>
      </c>
      <c r="F71" s="144">
        <f t="shared" si="4"/>
        <v>74.533</v>
      </c>
      <c r="G71" s="144">
        <f t="shared" si="6"/>
        <v>1</v>
      </c>
    </row>
    <row r="72" s="187" customFormat="1" ht="28" customHeight="1" spans="1:7">
      <c r="A72" s="221">
        <v>233</v>
      </c>
      <c r="B72" s="242" t="s">
        <v>664</v>
      </c>
      <c r="C72" s="243">
        <f>SUM(C73)</f>
        <v>7</v>
      </c>
      <c r="D72" s="243">
        <f>SUM(D73)</f>
        <v>15</v>
      </c>
      <c r="E72" s="243">
        <f>E73</f>
        <v>40</v>
      </c>
      <c r="F72" s="286">
        <f t="shared" si="4"/>
        <v>5.714</v>
      </c>
      <c r="G72" s="286">
        <f t="shared" si="6"/>
        <v>2.667</v>
      </c>
    </row>
    <row r="73" ht="28" customHeight="1" spans="1:7">
      <c r="A73" s="221">
        <v>23304</v>
      </c>
      <c r="B73" s="231" t="s">
        <v>665</v>
      </c>
      <c r="C73" s="243">
        <f>C74</f>
        <v>7</v>
      </c>
      <c r="D73" s="243">
        <f>D74</f>
        <v>15</v>
      </c>
      <c r="E73" s="243">
        <f>SUM(E74:E75)</f>
        <v>40</v>
      </c>
      <c r="F73" s="286">
        <f t="shared" si="4"/>
        <v>5.714</v>
      </c>
      <c r="G73" s="286">
        <f t="shared" si="6"/>
        <v>2.667</v>
      </c>
    </row>
    <row r="74" ht="28" customHeight="1" spans="1:7">
      <c r="A74" s="221">
        <v>2330411</v>
      </c>
      <c r="B74" s="234" t="s">
        <v>666</v>
      </c>
      <c r="C74" s="239">
        <v>7</v>
      </c>
      <c r="D74" s="239">
        <v>15</v>
      </c>
      <c r="E74" s="239">
        <v>26</v>
      </c>
      <c r="F74" s="144">
        <f t="shared" si="4"/>
        <v>3.714</v>
      </c>
      <c r="G74" s="144">
        <f t="shared" si="6"/>
        <v>1.733</v>
      </c>
    </row>
    <row r="75" s="375" customFormat="1" ht="28" customHeight="1" spans="1:7">
      <c r="A75" s="221">
        <v>2330498</v>
      </c>
      <c r="B75" s="234" t="s">
        <v>667</v>
      </c>
      <c r="C75" s="239"/>
      <c r="D75" s="239"/>
      <c r="E75" s="239">
        <v>14</v>
      </c>
      <c r="F75" s="144"/>
      <c r="G75" s="144"/>
    </row>
    <row r="76" s="187" customFormat="1" ht="28" customHeight="1" spans="1:7">
      <c r="A76" s="221"/>
      <c r="B76" s="382" t="s">
        <v>668</v>
      </c>
      <c r="C76" s="232">
        <f>SUM(C6,C14,C24,C45,C51,C68,C72)</f>
        <v>12532</v>
      </c>
      <c r="D76" s="232">
        <f>SUM(D6,D14,D24,D45,D51,D68,D72)</f>
        <v>21017</v>
      </c>
      <c r="E76" s="232">
        <f>SUM(E6,E14,E24,E45,E51,E68,E72)</f>
        <v>21271</v>
      </c>
      <c r="F76" s="286">
        <f t="shared" ref="F76:F86" si="7">IF(ISERROR(E76/C76),"",E76/C76)</f>
        <v>1.697</v>
      </c>
      <c r="G76" s="286">
        <f t="shared" ref="G76:G86" si="8">IF(ISERROR(E76/D76),"",E76/D76)</f>
        <v>1.012</v>
      </c>
    </row>
    <row r="77" s="187" customFormat="1" ht="28" customHeight="1" spans="1:7">
      <c r="A77" s="221">
        <v>230</v>
      </c>
      <c r="B77" s="242" t="s">
        <v>669</v>
      </c>
      <c r="C77" s="232">
        <f>C78</f>
        <v>359</v>
      </c>
      <c r="D77" s="232">
        <f>D78</f>
        <v>233</v>
      </c>
      <c r="E77" s="232">
        <f>E78</f>
        <v>96</v>
      </c>
      <c r="F77" s="286">
        <f t="shared" si="7"/>
        <v>0.267</v>
      </c>
      <c r="G77" s="286">
        <f t="shared" si="8"/>
        <v>0.412</v>
      </c>
    </row>
    <row r="78" ht="28" customHeight="1" spans="1:7">
      <c r="A78" s="221">
        <v>23004</v>
      </c>
      <c r="B78" s="231" t="s">
        <v>670</v>
      </c>
      <c r="C78" s="232">
        <f>SUM(C79:C80)</f>
        <v>359</v>
      </c>
      <c r="D78" s="232">
        <f>SUM(D79:D80)</f>
        <v>233</v>
      </c>
      <c r="E78" s="232">
        <f>SUM(E79:E80)</f>
        <v>96</v>
      </c>
      <c r="F78" s="286">
        <f t="shared" si="7"/>
        <v>0.267</v>
      </c>
      <c r="G78" s="286">
        <f t="shared" si="8"/>
        <v>0.412</v>
      </c>
    </row>
    <row r="79" ht="28" customHeight="1" spans="1:7">
      <c r="A79" s="221"/>
      <c r="B79" s="234" t="s">
        <v>671</v>
      </c>
      <c r="C79" s="239"/>
      <c r="D79" s="239"/>
      <c r="E79" s="239"/>
      <c r="F79" s="144" t="str">
        <f t="shared" si="7"/>
        <v/>
      </c>
      <c r="G79" s="144" t="str">
        <f t="shared" si="8"/>
        <v/>
      </c>
    </row>
    <row r="80" ht="28" customHeight="1" spans="1:7">
      <c r="A80" s="221">
        <v>2300603</v>
      </c>
      <c r="B80" s="234" t="s">
        <v>672</v>
      </c>
      <c r="C80" s="239">
        <v>359</v>
      </c>
      <c r="D80" s="239">
        <v>233</v>
      </c>
      <c r="E80" s="239">
        <v>96</v>
      </c>
      <c r="F80" s="144">
        <f t="shared" si="7"/>
        <v>0.267</v>
      </c>
      <c r="G80" s="144">
        <f t="shared" si="8"/>
        <v>0.412</v>
      </c>
    </row>
    <row r="81" ht="28" customHeight="1" spans="1:7">
      <c r="A81" s="221">
        <v>23008</v>
      </c>
      <c r="B81" s="231" t="s">
        <v>673</v>
      </c>
      <c r="C81" s="243">
        <v>34070</v>
      </c>
      <c r="D81" s="243">
        <v>600</v>
      </c>
      <c r="E81" s="243">
        <v>2167</v>
      </c>
      <c r="F81" s="286">
        <f t="shared" si="7"/>
        <v>0.064</v>
      </c>
      <c r="G81" s="286">
        <f t="shared" si="8"/>
        <v>3.612</v>
      </c>
    </row>
    <row r="82" s="187" customFormat="1" ht="28" customHeight="1" spans="1:7">
      <c r="A82" s="221">
        <v>231</v>
      </c>
      <c r="B82" s="383" t="s">
        <v>674</v>
      </c>
      <c r="C82" s="232">
        <f>SUM(C83)</f>
        <v>40</v>
      </c>
      <c r="D82" s="232">
        <f>SUM(D83)</f>
        <v>25533</v>
      </c>
      <c r="E82" s="232">
        <f>SUM(E83)</f>
        <v>25533</v>
      </c>
      <c r="F82" s="286">
        <f t="shared" si="7"/>
        <v>638.325</v>
      </c>
      <c r="G82" s="286">
        <f t="shared" si="8"/>
        <v>1</v>
      </c>
    </row>
    <row r="83" s="187" customFormat="1" ht="28" customHeight="1" spans="1:7">
      <c r="A83" s="221">
        <v>23104</v>
      </c>
      <c r="B83" s="384" t="s">
        <v>675</v>
      </c>
      <c r="C83" s="232">
        <f>SUM(C84)</f>
        <v>40</v>
      </c>
      <c r="D83" s="232">
        <f>SUM(D84)</f>
        <v>25533</v>
      </c>
      <c r="E83" s="232">
        <f>SUM(E84)</f>
        <v>25533</v>
      </c>
      <c r="F83" s="286">
        <f t="shared" si="7"/>
        <v>638.325</v>
      </c>
      <c r="G83" s="286">
        <f t="shared" si="8"/>
        <v>1</v>
      </c>
    </row>
    <row r="84" ht="28" customHeight="1" spans="1:7">
      <c r="A84" s="221">
        <v>2310411</v>
      </c>
      <c r="B84" s="385" t="s">
        <v>676</v>
      </c>
      <c r="C84" s="235">
        <v>40</v>
      </c>
      <c r="D84" s="235">
        <v>25533</v>
      </c>
      <c r="E84" s="235">
        <v>25533</v>
      </c>
      <c r="F84" s="144">
        <f t="shared" si="7"/>
        <v>638.325</v>
      </c>
      <c r="G84" s="144">
        <f t="shared" si="8"/>
        <v>1</v>
      </c>
    </row>
    <row r="85" s="187" customFormat="1" ht="28" customHeight="1" spans="1:7">
      <c r="A85" s="221">
        <v>23009</v>
      </c>
      <c r="B85" s="242" t="s">
        <v>677</v>
      </c>
      <c r="C85" s="232"/>
      <c r="D85" s="232">
        <v>2358</v>
      </c>
      <c r="E85" s="232">
        <v>1845</v>
      </c>
      <c r="F85" s="286" t="str">
        <f t="shared" si="7"/>
        <v/>
      </c>
      <c r="G85" s="286">
        <f t="shared" si="8"/>
        <v>0.782</v>
      </c>
    </row>
    <row r="86" s="187" customFormat="1" ht="28" customHeight="1" spans="1:7">
      <c r="A86" s="221"/>
      <c r="B86" s="382" t="s">
        <v>678</v>
      </c>
      <c r="C86" s="232">
        <f>SUM(C76,C77,C81,C82,C85)</f>
        <v>47001</v>
      </c>
      <c r="D86" s="232">
        <f>SUM(D76,D81,D82,D85,D78)</f>
        <v>49741</v>
      </c>
      <c r="E86" s="232">
        <f>SUM(E76,E82,E85,E78,E81)</f>
        <v>50912</v>
      </c>
      <c r="F86" s="286">
        <f t="shared" si="7"/>
        <v>1.083</v>
      </c>
      <c r="G86" s="286">
        <f t="shared" si="8"/>
        <v>1.024</v>
      </c>
    </row>
    <row r="88" spans="2:7">
      <c r="B88" s="136"/>
      <c r="C88" s="136"/>
      <c r="D88" s="136"/>
      <c r="E88" s="136"/>
      <c r="F88" s="136"/>
      <c r="G88" s="136"/>
    </row>
  </sheetData>
  <autoFilter ref="B5:G86">
    <extLst/>
  </autoFilter>
  <mergeCells count="8">
    <mergeCell ref="A2:G2"/>
    <mergeCell ref="A4:A5"/>
    <mergeCell ref="B4:B5"/>
    <mergeCell ref="C4:C5"/>
    <mergeCell ref="D4:D5"/>
    <mergeCell ref="E4:E5"/>
    <mergeCell ref="F4:F5"/>
    <mergeCell ref="G4:G5"/>
  </mergeCells>
  <printOptions horizontalCentered="1"/>
  <pageMargins left="0.511805555555556" right="0.511805555555556" top="0.393055555555556" bottom="0.393055555555556" header="0.196527777777778" footer="0.196527777777778"/>
  <pageSetup paperSize="9" scale="81" fitToHeight="0" orientation="portrait" useFirstPageNumber="1" horizontalDpi="600"/>
  <headerFooter alignWithMargins="0">
    <oddFooter>&amp;C第 &amp;P+22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tabColor rgb="FF00B050"/>
    <pageSetUpPr fitToPage="1"/>
  </sheetPr>
  <dimension ref="A1:N40"/>
  <sheetViews>
    <sheetView showZeros="0" workbookViewId="0">
      <pane ySplit="4" topLeftCell="A5" activePane="bottomLeft" state="frozen"/>
      <selection/>
      <selection pane="bottomLeft" activeCell="O12" sqref="O12"/>
    </sheetView>
  </sheetViews>
  <sheetFormatPr defaultColWidth="9" defaultRowHeight="15.75"/>
  <cols>
    <col min="1" max="1" width="10.75" style="187" customWidth="1"/>
    <col min="2" max="2" width="20.875" style="187" customWidth="1"/>
    <col min="3" max="7" width="7.625" style="187" customWidth="1"/>
    <col min="8" max="8" width="10.75" style="187" customWidth="1"/>
    <col min="9" max="9" width="20.875" style="187" customWidth="1"/>
    <col min="10" max="14" width="7.625" style="187" customWidth="1"/>
    <col min="15" max="15" width="15.25" style="187" customWidth="1"/>
    <col min="16" max="16384" width="9" style="187"/>
  </cols>
  <sheetData>
    <row r="1" s="83" customFormat="1" ht="20" customHeight="1" spans="1:7">
      <c r="A1" s="94" t="s">
        <v>679</v>
      </c>
      <c r="C1" s="90"/>
      <c r="D1" s="90"/>
      <c r="G1" s="91"/>
    </row>
    <row r="2" s="84" customFormat="1" ht="30" customHeight="1" spans="1:14">
      <c r="A2" s="93" t="s">
        <v>680</v>
      </c>
      <c r="B2" s="93"/>
      <c r="C2" s="93"/>
      <c r="D2" s="93"/>
      <c r="E2" s="93"/>
      <c r="F2" s="93"/>
      <c r="G2" s="93"/>
      <c r="H2" s="93"/>
      <c r="I2" s="93"/>
      <c r="J2" s="93"/>
      <c r="K2" s="93"/>
      <c r="L2" s="93"/>
      <c r="M2" s="93"/>
      <c r="N2" s="93"/>
    </row>
    <row r="3" s="83" customFormat="1" ht="20" customHeight="1" spans="1:14">
      <c r="A3" s="312"/>
      <c r="B3" s="353"/>
      <c r="C3" s="90"/>
      <c r="D3" s="354"/>
      <c r="E3" s="44"/>
      <c r="G3" s="32"/>
      <c r="M3" s="3"/>
      <c r="N3" s="32" t="s">
        <v>2</v>
      </c>
    </row>
    <row r="4" ht="62" customHeight="1" spans="1:14">
      <c r="A4" s="352" t="s">
        <v>681</v>
      </c>
      <c r="B4" s="358" t="s">
        <v>682</v>
      </c>
      <c r="C4" s="341" t="s">
        <v>5</v>
      </c>
      <c r="D4" s="341" t="s">
        <v>683</v>
      </c>
      <c r="E4" s="341" t="s">
        <v>7</v>
      </c>
      <c r="F4" s="358" t="s">
        <v>8</v>
      </c>
      <c r="G4" s="358" t="s">
        <v>9</v>
      </c>
      <c r="H4" s="352" t="s">
        <v>681</v>
      </c>
      <c r="I4" s="358" t="s">
        <v>684</v>
      </c>
      <c r="J4" s="341" t="s">
        <v>5</v>
      </c>
      <c r="K4" s="341" t="s">
        <v>683</v>
      </c>
      <c r="L4" s="341" t="s">
        <v>7</v>
      </c>
      <c r="M4" s="358" t="s">
        <v>8</v>
      </c>
      <c r="N4" s="358" t="s">
        <v>9</v>
      </c>
    </row>
    <row r="5" s="226" customFormat="1" ht="28" customHeight="1" spans="1:14">
      <c r="A5" s="359">
        <v>1030601</v>
      </c>
      <c r="B5" s="360" t="s">
        <v>685</v>
      </c>
      <c r="C5" s="361">
        <f>SUM(C6:C19)</f>
        <v>10</v>
      </c>
      <c r="D5" s="361">
        <f>SUM(D6:D19)</f>
        <v>7</v>
      </c>
      <c r="E5" s="361">
        <f>SUM(E6:E19)</f>
        <v>7</v>
      </c>
      <c r="F5" s="362">
        <f>IF(ISERROR(D5/C5),"",D5/C5)</f>
        <v>0.7</v>
      </c>
      <c r="G5" s="362">
        <f>IF(ISERROR(E5/D5),"",E5/D5)</f>
        <v>1</v>
      </c>
      <c r="H5" s="363">
        <v>208</v>
      </c>
      <c r="I5" s="360" t="s">
        <v>686</v>
      </c>
      <c r="J5" s="213">
        <f>SUM(J6:J7)</f>
        <v>0</v>
      </c>
      <c r="K5" s="213"/>
      <c r="L5" s="213">
        <f>SUM(L6:L7)</f>
        <v>0</v>
      </c>
      <c r="M5" s="365" t="str">
        <f>IF(ISERROR(K5/J5),"",K5/J5)</f>
        <v/>
      </c>
      <c r="N5" s="365" t="str">
        <f>IF(ISERROR(L5/K5),"",L5/K5)</f>
        <v/>
      </c>
    </row>
    <row r="6" s="226" customFormat="1" ht="28" customHeight="1" spans="1:14">
      <c r="A6" s="122">
        <v>103060103</v>
      </c>
      <c r="B6" s="364" t="s">
        <v>687</v>
      </c>
      <c r="C6" s="224"/>
      <c r="D6" s="224"/>
      <c r="E6" s="224"/>
      <c r="F6" s="365" t="str">
        <f t="shared" ref="F6:F41" si="0">IF(ISERROR(D6/C6),"",D6/C6)</f>
        <v/>
      </c>
      <c r="G6" s="365" t="str">
        <f t="shared" ref="G6:G18" si="1">IF(ISERROR(E6/D6),"",E6/D6)</f>
        <v/>
      </c>
      <c r="H6" s="363">
        <v>20804</v>
      </c>
      <c r="I6" s="360" t="s">
        <v>688</v>
      </c>
      <c r="J6" s="213"/>
      <c r="K6" s="213"/>
      <c r="L6" s="213"/>
      <c r="M6" s="365" t="str">
        <f t="shared" ref="M6:M41" si="2">IF(ISERROR(K6/J6),"",K6/J6)</f>
        <v/>
      </c>
      <c r="N6" s="365" t="str">
        <f>IF(ISERROR(L6/K6),"",L6/K6)</f>
        <v/>
      </c>
    </row>
    <row r="7" s="226" customFormat="1" ht="28" customHeight="1" spans="1:14">
      <c r="A7" s="122">
        <v>103060104</v>
      </c>
      <c r="B7" s="364" t="s">
        <v>689</v>
      </c>
      <c r="C7" s="213"/>
      <c r="D7" s="213"/>
      <c r="E7" s="213"/>
      <c r="F7" s="365" t="str">
        <f t="shared" si="0"/>
        <v/>
      </c>
      <c r="G7" s="365" t="str">
        <f t="shared" si="1"/>
        <v/>
      </c>
      <c r="H7" s="366">
        <v>2080451</v>
      </c>
      <c r="I7" s="364" t="s">
        <v>690</v>
      </c>
      <c r="J7" s="213"/>
      <c r="K7" s="213"/>
      <c r="L7" s="213"/>
      <c r="M7" s="365" t="str">
        <f t="shared" si="2"/>
        <v/>
      </c>
      <c r="N7" s="365" t="str">
        <f>IF(ISERROR(L7/K7),"",L7/K7)</f>
        <v/>
      </c>
    </row>
    <row r="8" s="226" customFormat="1" ht="28" customHeight="1" spans="1:14">
      <c r="A8" s="122">
        <v>103060105</v>
      </c>
      <c r="B8" s="364" t="s">
        <v>691</v>
      </c>
      <c r="C8" s="213"/>
      <c r="D8" s="213"/>
      <c r="E8" s="213"/>
      <c r="F8" s="365" t="str">
        <f t="shared" si="0"/>
        <v/>
      </c>
      <c r="G8" s="365" t="str">
        <f t="shared" si="1"/>
        <v/>
      </c>
      <c r="H8" s="363">
        <v>223</v>
      </c>
      <c r="I8" s="360" t="s">
        <v>692</v>
      </c>
      <c r="J8" s="361">
        <f>SUM(J9+J19+J28+J30)</f>
        <v>20</v>
      </c>
      <c r="K8" s="361">
        <f>SUM(K9+K19+K28+K30)</f>
        <v>16</v>
      </c>
      <c r="L8" s="361">
        <f>SUM(L9+L19+L28+L30)</f>
        <v>16</v>
      </c>
      <c r="M8" s="362">
        <f t="shared" si="2"/>
        <v>0.8</v>
      </c>
      <c r="N8" s="362">
        <f>IF(ISERROR(L8/K8),"",L8/K8)</f>
        <v>1</v>
      </c>
    </row>
    <row r="9" s="226" customFormat="1" ht="28" customHeight="1" spans="1:14">
      <c r="A9" s="122">
        <v>103060106</v>
      </c>
      <c r="B9" s="364" t="s">
        <v>693</v>
      </c>
      <c r="C9" s="213"/>
      <c r="D9" s="213"/>
      <c r="E9" s="213"/>
      <c r="F9" s="365" t="str">
        <f t="shared" si="0"/>
        <v/>
      </c>
      <c r="G9" s="365" t="str">
        <f t="shared" si="1"/>
        <v/>
      </c>
      <c r="H9" s="363">
        <v>22301</v>
      </c>
      <c r="I9" s="360" t="s">
        <v>694</v>
      </c>
      <c r="J9" s="361">
        <f>SUM(J10:J18)</f>
        <v>10</v>
      </c>
      <c r="K9" s="361">
        <f>SUM(K10:K18)</f>
        <v>9</v>
      </c>
      <c r="L9" s="361">
        <f>SUM(L10:L18)</f>
        <v>9</v>
      </c>
      <c r="M9" s="362">
        <f t="shared" si="2"/>
        <v>0.9</v>
      </c>
      <c r="N9" s="362">
        <f t="shared" ref="N9:N41" si="3">IF(ISERROR(L9/K9),"",L9/K9)</f>
        <v>1</v>
      </c>
    </row>
    <row r="10" s="226" customFormat="1" ht="28" customHeight="1" spans="1:14">
      <c r="A10" s="122">
        <v>103060108</v>
      </c>
      <c r="B10" s="364" t="s">
        <v>695</v>
      </c>
      <c r="C10" s="213"/>
      <c r="D10" s="213"/>
      <c r="E10" s="213"/>
      <c r="F10" s="365" t="str">
        <f t="shared" si="0"/>
        <v/>
      </c>
      <c r="G10" s="365" t="str">
        <f t="shared" si="1"/>
        <v/>
      </c>
      <c r="H10" s="366">
        <v>2230101</v>
      </c>
      <c r="I10" s="364" t="s">
        <v>696</v>
      </c>
      <c r="J10" s="371"/>
      <c r="K10" s="371"/>
      <c r="L10" s="371"/>
      <c r="M10" s="365" t="str">
        <f t="shared" si="2"/>
        <v/>
      </c>
      <c r="N10" s="365" t="str">
        <f t="shared" si="3"/>
        <v/>
      </c>
    </row>
    <row r="11" s="226" customFormat="1" ht="28" customHeight="1" spans="1:14">
      <c r="A11" s="122">
        <v>103060112</v>
      </c>
      <c r="B11" s="364" t="s">
        <v>697</v>
      </c>
      <c r="C11" s="213"/>
      <c r="D11" s="213"/>
      <c r="E11" s="213"/>
      <c r="F11" s="365" t="str">
        <f t="shared" si="0"/>
        <v/>
      </c>
      <c r="G11" s="365" t="str">
        <f t="shared" si="1"/>
        <v/>
      </c>
      <c r="H11" s="366">
        <v>2230102</v>
      </c>
      <c r="I11" s="364" t="s">
        <v>698</v>
      </c>
      <c r="J11" s="371"/>
      <c r="K11" s="371"/>
      <c r="L11" s="371"/>
      <c r="M11" s="365" t="str">
        <f t="shared" si="2"/>
        <v/>
      </c>
      <c r="N11" s="365" t="str">
        <f t="shared" si="3"/>
        <v/>
      </c>
    </row>
    <row r="12" s="226" customFormat="1" ht="28" customHeight="1" spans="1:14">
      <c r="A12" s="122">
        <v>103060113</v>
      </c>
      <c r="B12" s="364" t="s">
        <v>699</v>
      </c>
      <c r="C12" s="213"/>
      <c r="D12" s="213"/>
      <c r="E12" s="213"/>
      <c r="F12" s="365" t="str">
        <f t="shared" si="0"/>
        <v/>
      </c>
      <c r="G12" s="365" t="str">
        <f t="shared" si="1"/>
        <v/>
      </c>
      <c r="H12" s="366">
        <v>2230103</v>
      </c>
      <c r="I12" s="364" t="s">
        <v>700</v>
      </c>
      <c r="J12" s="371"/>
      <c r="K12" s="371"/>
      <c r="L12" s="371"/>
      <c r="M12" s="365" t="str">
        <f t="shared" si="2"/>
        <v/>
      </c>
      <c r="N12" s="365" t="str">
        <f t="shared" si="3"/>
        <v/>
      </c>
    </row>
    <row r="13" s="226" customFormat="1" ht="28" customHeight="1" spans="1:14">
      <c r="A13" s="122">
        <v>103060119</v>
      </c>
      <c r="B13" s="364" t="s">
        <v>701</v>
      </c>
      <c r="C13" s="213"/>
      <c r="D13" s="213"/>
      <c r="E13" s="213"/>
      <c r="F13" s="365" t="str">
        <f t="shared" si="0"/>
        <v/>
      </c>
      <c r="G13" s="365" t="str">
        <f t="shared" si="1"/>
        <v/>
      </c>
      <c r="H13" s="366">
        <v>2230104</v>
      </c>
      <c r="I13" s="364" t="s">
        <v>702</v>
      </c>
      <c r="J13" s="371"/>
      <c r="K13" s="371"/>
      <c r="L13" s="371"/>
      <c r="M13" s="365" t="str">
        <f t="shared" si="2"/>
        <v/>
      </c>
      <c r="N13" s="365" t="str">
        <f t="shared" si="3"/>
        <v/>
      </c>
    </row>
    <row r="14" s="226" customFormat="1" ht="28" customHeight="1" spans="1:14">
      <c r="A14" s="122">
        <v>103060120</v>
      </c>
      <c r="B14" s="364" t="s">
        <v>703</v>
      </c>
      <c r="C14" s="213"/>
      <c r="D14" s="213"/>
      <c r="E14" s="213"/>
      <c r="F14" s="365" t="str">
        <f t="shared" si="0"/>
        <v/>
      </c>
      <c r="G14" s="365" t="str">
        <f t="shared" si="1"/>
        <v/>
      </c>
      <c r="H14" s="366">
        <v>2230105</v>
      </c>
      <c r="I14" s="364" t="s">
        <v>704</v>
      </c>
      <c r="J14" s="371">
        <v>10</v>
      </c>
      <c r="K14" s="371">
        <v>9</v>
      </c>
      <c r="L14" s="371">
        <v>9</v>
      </c>
      <c r="M14" s="365">
        <f t="shared" si="2"/>
        <v>0.9</v>
      </c>
      <c r="N14" s="365">
        <f t="shared" si="3"/>
        <v>1</v>
      </c>
    </row>
    <row r="15" s="226" customFormat="1" ht="28" customHeight="1" spans="1:14">
      <c r="A15" s="122">
        <v>103060121</v>
      </c>
      <c r="B15" s="364" t="s">
        <v>705</v>
      </c>
      <c r="C15" s="213"/>
      <c r="D15" s="213"/>
      <c r="E15" s="213"/>
      <c r="F15" s="365" t="str">
        <f t="shared" si="0"/>
        <v/>
      </c>
      <c r="G15" s="365" t="str">
        <f t="shared" si="1"/>
        <v/>
      </c>
      <c r="H15" s="366">
        <v>2230106</v>
      </c>
      <c r="I15" s="364" t="s">
        <v>706</v>
      </c>
      <c r="J15" s="371"/>
      <c r="K15" s="371"/>
      <c r="L15" s="371"/>
      <c r="M15" s="365" t="str">
        <f t="shared" si="2"/>
        <v/>
      </c>
      <c r="N15" s="365" t="str">
        <f t="shared" si="3"/>
        <v/>
      </c>
    </row>
    <row r="16" s="226" customFormat="1" ht="28" customHeight="1" spans="1:14">
      <c r="A16" s="122">
        <v>103060124</v>
      </c>
      <c r="B16" s="364" t="s">
        <v>707</v>
      </c>
      <c r="C16" s="213"/>
      <c r="D16" s="213"/>
      <c r="E16" s="213"/>
      <c r="F16" s="365" t="str">
        <f t="shared" si="0"/>
        <v/>
      </c>
      <c r="G16" s="365" t="str">
        <f t="shared" si="1"/>
        <v/>
      </c>
      <c r="H16" s="366">
        <v>2230107</v>
      </c>
      <c r="I16" s="364" t="s">
        <v>708</v>
      </c>
      <c r="J16" s="371"/>
      <c r="K16" s="371"/>
      <c r="L16" s="371"/>
      <c r="M16" s="365" t="str">
        <f t="shared" si="2"/>
        <v/>
      </c>
      <c r="N16" s="365" t="str">
        <f t="shared" si="3"/>
        <v/>
      </c>
    </row>
    <row r="17" s="226" customFormat="1" ht="28" customHeight="1" spans="1:14">
      <c r="A17" s="122">
        <v>103060125</v>
      </c>
      <c r="B17" s="364" t="s">
        <v>709</v>
      </c>
      <c r="C17" s="213"/>
      <c r="D17" s="213"/>
      <c r="E17" s="213"/>
      <c r="F17" s="365" t="str">
        <f t="shared" si="0"/>
        <v/>
      </c>
      <c r="G17" s="365" t="str">
        <f t="shared" si="1"/>
        <v/>
      </c>
      <c r="H17" s="366">
        <v>2230108</v>
      </c>
      <c r="I17" s="364" t="s">
        <v>710</v>
      </c>
      <c r="J17" s="371"/>
      <c r="K17" s="371"/>
      <c r="L17" s="371"/>
      <c r="M17" s="365" t="str">
        <f t="shared" si="2"/>
        <v/>
      </c>
      <c r="N17" s="362" t="str">
        <f t="shared" si="3"/>
        <v/>
      </c>
    </row>
    <row r="18" s="226" customFormat="1" ht="28" customHeight="1" spans="1:14">
      <c r="A18" s="122">
        <v>103060126</v>
      </c>
      <c r="B18" s="364" t="s">
        <v>711</v>
      </c>
      <c r="C18" s="213"/>
      <c r="D18" s="213"/>
      <c r="E18" s="213"/>
      <c r="F18" s="365" t="str">
        <f t="shared" si="0"/>
        <v/>
      </c>
      <c r="G18" s="365" t="str">
        <f t="shared" si="1"/>
        <v/>
      </c>
      <c r="H18" s="366">
        <v>2230199</v>
      </c>
      <c r="I18" s="364" t="s">
        <v>712</v>
      </c>
      <c r="J18" s="371"/>
      <c r="K18" s="371"/>
      <c r="L18" s="371"/>
      <c r="M18" s="365" t="str">
        <f t="shared" si="2"/>
        <v/>
      </c>
      <c r="N18" s="362" t="str">
        <f t="shared" si="3"/>
        <v/>
      </c>
    </row>
    <row r="19" s="226" customFormat="1" ht="28" customHeight="1" spans="1:14">
      <c r="A19" s="122">
        <v>103060198</v>
      </c>
      <c r="B19" s="364" t="s">
        <v>713</v>
      </c>
      <c r="C19" s="213">
        <v>10</v>
      </c>
      <c r="D19" s="213">
        <v>7</v>
      </c>
      <c r="E19" s="213">
        <v>7</v>
      </c>
      <c r="F19" s="365">
        <f t="shared" si="0"/>
        <v>0.7</v>
      </c>
      <c r="G19" s="365">
        <f t="shared" ref="G19:G41" si="4">IF(ISERROR(E19/D19),"",E19/D19)</f>
        <v>1</v>
      </c>
      <c r="H19" s="363">
        <v>22302</v>
      </c>
      <c r="I19" s="360" t="s">
        <v>714</v>
      </c>
      <c r="J19" s="361">
        <f>SUM(J20:J27)</f>
        <v>0</v>
      </c>
      <c r="K19" s="361"/>
      <c r="L19" s="361">
        <f>SUM(L20:L27)</f>
        <v>0</v>
      </c>
      <c r="M19" s="362" t="str">
        <f t="shared" si="2"/>
        <v/>
      </c>
      <c r="N19" s="362" t="str">
        <f t="shared" si="3"/>
        <v/>
      </c>
    </row>
    <row r="20" s="226" customFormat="1" ht="28" customHeight="1" spans="1:14">
      <c r="A20" s="359">
        <v>1030602</v>
      </c>
      <c r="B20" s="360" t="s">
        <v>715</v>
      </c>
      <c r="C20" s="361">
        <f>SUM(C21:C24)</f>
        <v>0</v>
      </c>
      <c r="D20" s="361"/>
      <c r="E20" s="361">
        <f>SUM(E21:E24)</f>
        <v>0</v>
      </c>
      <c r="F20" s="362" t="str">
        <f t="shared" si="0"/>
        <v/>
      </c>
      <c r="G20" s="362" t="str">
        <f t="shared" si="4"/>
        <v/>
      </c>
      <c r="H20" s="366">
        <v>2230201</v>
      </c>
      <c r="I20" s="364" t="s">
        <v>716</v>
      </c>
      <c r="J20" s="371"/>
      <c r="K20" s="371"/>
      <c r="L20" s="371"/>
      <c r="M20" s="365" t="str">
        <f t="shared" si="2"/>
        <v/>
      </c>
      <c r="N20" s="362" t="str">
        <f t="shared" si="3"/>
        <v/>
      </c>
    </row>
    <row r="21" s="226" customFormat="1" ht="28" customHeight="1" spans="1:14">
      <c r="A21" s="122">
        <v>103060202</v>
      </c>
      <c r="B21" s="364" t="s">
        <v>717</v>
      </c>
      <c r="C21" s="213"/>
      <c r="D21" s="213"/>
      <c r="E21" s="213"/>
      <c r="F21" s="365" t="str">
        <f t="shared" si="0"/>
        <v/>
      </c>
      <c r="G21" s="365" t="str">
        <f t="shared" si="4"/>
        <v/>
      </c>
      <c r="H21" s="366">
        <v>2230202</v>
      </c>
      <c r="I21" s="364" t="s">
        <v>718</v>
      </c>
      <c r="J21" s="371"/>
      <c r="K21" s="371"/>
      <c r="L21" s="371"/>
      <c r="M21" s="365" t="str">
        <f t="shared" si="2"/>
        <v/>
      </c>
      <c r="N21" s="362" t="str">
        <f t="shared" si="3"/>
        <v/>
      </c>
    </row>
    <row r="22" s="226" customFormat="1" ht="28" customHeight="1" spans="1:14">
      <c r="A22" s="122">
        <v>103060203</v>
      </c>
      <c r="B22" s="364" t="s">
        <v>719</v>
      </c>
      <c r="C22" s="213"/>
      <c r="D22" s="213"/>
      <c r="E22" s="213"/>
      <c r="F22" s="365" t="str">
        <f t="shared" si="0"/>
        <v/>
      </c>
      <c r="G22" s="365" t="str">
        <f t="shared" si="4"/>
        <v/>
      </c>
      <c r="H22" s="366">
        <v>2230203</v>
      </c>
      <c r="I22" s="364" t="s">
        <v>720</v>
      </c>
      <c r="J22" s="371"/>
      <c r="K22" s="371"/>
      <c r="L22" s="371"/>
      <c r="M22" s="365" t="str">
        <f t="shared" si="2"/>
        <v/>
      </c>
      <c r="N22" s="362" t="str">
        <f t="shared" si="3"/>
        <v/>
      </c>
    </row>
    <row r="23" s="226" customFormat="1" ht="28" customHeight="1" spans="1:14">
      <c r="A23" s="122">
        <v>103060204</v>
      </c>
      <c r="B23" s="364" t="s">
        <v>721</v>
      </c>
      <c r="C23" s="213"/>
      <c r="D23" s="213"/>
      <c r="E23" s="213"/>
      <c r="F23" s="365" t="str">
        <f t="shared" si="0"/>
        <v/>
      </c>
      <c r="G23" s="365" t="str">
        <f t="shared" si="4"/>
        <v/>
      </c>
      <c r="H23" s="366">
        <v>2230204</v>
      </c>
      <c r="I23" s="364" t="s">
        <v>722</v>
      </c>
      <c r="J23" s="371"/>
      <c r="K23" s="371"/>
      <c r="L23" s="371"/>
      <c r="M23" s="365" t="str">
        <f t="shared" si="2"/>
        <v/>
      </c>
      <c r="N23" s="362" t="str">
        <f t="shared" si="3"/>
        <v/>
      </c>
    </row>
    <row r="24" s="226" customFormat="1" ht="28" customHeight="1" spans="1:14">
      <c r="A24" s="122">
        <v>103060298</v>
      </c>
      <c r="B24" s="364" t="s">
        <v>723</v>
      </c>
      <c r="C24" s="213"/>
      <c r="D24" s="213"/>
      <c r="E24" s="213"/>
      <c r="F24" s="365" t="str">
        <f t="shared" si="0"/>
        <v/>
      </c>
      <c r="G24" s="365" t="str">
        <f t="shared" si="4"/>
        <v/>
      </c>
      <c r="H24" s="366">
        <v>2230205</v>
      </c>
      <c r="I24" s="364" t="s">
        <v>724</v>
      </c>
      <c r="J24" s="371"/>
      <c r="K24" s="371"/>
      <c r="L24" s="371"/>
      <c r="M24" s="365" t="str">
        <f t="shared" si="2"/>
        <v/>
      </c>
      <c r="N24" s="362" t="str">
        <f t="shared" si="3"/>
        <v/>
      </c>
    </row>
    <row r="25" s="226" customFormat="1" ht="28" customHeight="1" spans="1:14">
      <c r="A25" s="359">
        <v>1030603</v>
      </c>
      <c r="B25" s="367" t="s">
        <v>725</v>
      </c>
      <c r="C25" s="361">
        <f>SUM(C26:C30)</f>
        <v>0</v>
      </c>
      <c r="D25" s="361"/>
      <c r="E25" s="361">
        <f>SUM(E26:E30)</f>
        <v>0</v>
      </c>
      <c r="F25" s="362" t="str">
        <f t="shared" si="0"/>
        <v/>
      </c>
      <c r="G25" s="362" t="str">
        <f t="shared" si="4"/>
        <v/>
      </c>
      <c r="H25" s="366">
        <v>2230206</v>
      </c>
      <c r="I25" s="364" t="s">
        <v>726</v>
      </c>
      <c r="J25" s="371"/>
      <c r="K25" s="371"/>
      <c r="L25" s="371"/>
      <c r="M25" s="365" t="str">
        <f t="shared" si="2"/>
        <v/>
      </c>
      <c r="N25" s="362" t="str">
        <f t="shared" si="3"/>
        <v/>
      </c>
    </row>
    <row r="26" s="226" customFormat="1" ht="28" customHeight="1" spans="1:14">
      <c r="A26" s="122">
        <v>103060301</v>
      </c>
      <c r="B26" s="364" t="s">
        <v>727</v>
      </c>
      <c r="C26" s="213"/>
      <c r="D26" s="213"/>
      <c r="E26" s="213"/>
      <c r="F26" s="365" t="str">
        <f t="shared" si="0"/>
        <v/>
      </c>
      <c r="G26" s="365" t="str">
        <f t="shared" si="4"/>
        <v/>
      </c>
      <c r="H26" s="366">
        <v>2230207</v>
      </c>
      <c r="I26" s="364" t="s">
        <v>728</v>
      </c>
      <c r="J26" s="371"/>
      <c r="K26" s="371"/>
      <c r="L26" s="371"/>
      <c r="M26" s="365" t="str">
        <f t="shared" si="2"/>
        <v/>
      </c>
      <c r="N26" s="362" t="str">
        <f t="shared" si="3"/>
        <v/>
      </c>
    </row>
    <row r="27" s="226" customFormat="1" ht="28" customHeight="1" spans="1:14">
      <c r="A27" s="122">
        <v>103060304</v>
      </c>
      <c r="B27" s="364" t="s">
        <v>729</v>
      </c>
      <c r="C27" s="213"/>
      <c r="D27" s="213"/>
      <c r="E27" s="213"/>
      <c r="F27" s="365" t="str">
        <f t="shared" si="0"/>
        <v/>
      </c>
      <c r="G27" s="365" t="str">
        <f t="shared" si="4"/>
        <v/>
      </c>
      <c r="H27" s="366">
        <v>2230299</v>
      </c>
      <c r="I27" s="364" t="s">
        <v>730</v>
      </c>
      <c r="J27" s="371"/>
      <c r="K27" s="371"/>
      <c r="L27" s="371"/>
      <c r="M27" s="365" t="str">
        <f t="shared" si="2"/>
        <v/>
      </c>
      <c r="N27" s="362" t="str">
        <f t="shared" si="3"/>
        <v/>
      </c>
    </row>
    <row r="28" s="226" customFormat="1" ht="28" customHeight="1" spans="1:14">
      <c r="A28" s="122">
        <v>103060305</v>
      </c>
      <c r="B28" s="364" t="s">
        <v>731</v>
      </c>
      <c r="C28" s="213"/>
      <c r="D28" s="213"/>
      <c r="E28" s="213"/>
      <c r="F28" s="365" t="str">
        <f t="shared" si="0"/>
        <v/>
      </c>
      <c r="G28" s="365" t="str">
        <f t="shared" si="4"/>
        <v/>
      </c>
      <c r="H28" s="363">
        <v>22303</v>
      </c>
      <c r="I28" s="360" t="s">
        <v>732</v>
      </c>
      <c r="J28" s="361">
        <f>SUM(I29)</f>
        <v>0</v>
      </c>
      <c r="K28" s="213"/>
      <c r="L28" s="213">
        <f>SUM(J29)</f>
        <v>0</v>
      </c>
      <c r="M28" s="365" t="str">
        <f t="shared" si="2"/>
        <v/>
      </c>
      <c r="N28" s="362" t="str">
        <f t="shared" si="3"/>
        <v/>
      </c>
    </row>
    <row r="29" s="226" customFormat="1" ht="28" customHeight="1" spans="1:14">
      <c r="A29" s="122">
        <v>103060307</v>
      </c>
      <c r="B29" s="364" t="s">
        <v>733</v>
      </c>
      <c r="C29" s="213"/>
      <c r="D29" s="213"/>
      <c r="E29" s="213"/>
      <c r="F29" s="365" t="str">
        <f t="shared" si="0"/>
        <v/>
      </c>
      <c r="G29" s="365" t="str">
        <f t="shared" si="4"/>
        <v/>
      </c>
      <c r="H29" s="366">
        <v>2230301</v>
      </c>
      <c r="I29" s="364" t="s">
        <v>734</v>
      </c>
      <c r="J29" s="371"/>
      <c r="K29" s="371"/>
      <c r="L29" s="371"/>
      <c r="M29" s="365" t="str">
        <f t="shared" si="2"/>
        <v/>
      </c>
      <c r="N29" s="362" t="str">
        <f t="shared" si="3"/>
        <v/>
      </c>
    </row>
    <row r="30" s="226" customFormat="1" ht="28" customHeight="1" spans="1:14">
      <c r="A30" s="122">
        <v>103060398</v>
      </c>
      <c r="B30" s="364" t="s">
        <v>735</v>
      </c>
      <c r="C30" s="213"/>
      <c r="D30" s="213"/>
      <c r="E30" s="213"/>
      <c r="F30" s="365" t="str">
        <f t="shared" si="0"/>
        <v/>
      </c>
      <c r="G30" s="365" t="str">
        <f t="shared" si="4"/>
        <v/>
      </c>
      <c r="H30" s="363">
        <v>22399</v>
      </c>
      <c r="I30" s="360" t="s">
        <v>736</v>
      </c>
      <c r="J30" s="361">
        <f t="shared" ref="J30:L30" si="5">SUM(J31)</f>
        <v>10</v>
      </c>
      <c r="K30" s="361">
        <f t="shared" si="5"/>
        <v>7</v>
      </c>
      <c r="L30" s="361">
        <f t="shared" si="5"/>
        <v>7</v>
      </c>
      <c r="M30" s="362">
        <f t="shared" si="2"/>
        <v>0.7</v>
      </c>
      <c r="N30" s="362">
        <f t="shared" si="3"/>
        <v>1</v>
      </c>
    </row>
    <row r="31" s="226" customFormat="1" ht="28" customHeight="1" spans="1:14">
      <c r="A31" s="359">
        <v>1030604</v>
      </c>
      <c r="B31" s="360" t="s">
        <v>737</v>
      </c>
      <c r="C31" s="361">
        <f>SUM(C32:C34)</f>
        <v>0</v>
      </c>
      <c r="D31" s="361"/>
      <c r="E31" s="361">
        <f>SUM(E32:E34)</f>
        <v>0</v>
      </c>
      <c r="F31" s="362" t="str">
        <f t="shared" si="0"/>
        <v/>
      </c>
      <c r="G31" s="362" t="str">
        <f t="shared" si="4"/>
        <v/>
      </c>
      <c r="H31" s="366">
        <v>2239999</v>
      </c>
      <c r="I31" s="364" t="s">
        <v>738</v>
      </c>
      <c r="J31" s="371">
        <v>10</v>
      </c>
      <c r="K31" s="371">
        <v>7</v>
      </c>
      <c r="L31" s="371">
        <v>7</v>
      </c>
      <c r="M31" s="365">
        <f t="shared" si="2"/>
        <v>0.7</v>
      </c>
      <c r="N31" s="365">
        <f t="shared" si="3"/>
        <v>1</v>
      </c>
    </row>
    <row r="32" s="226" customFormat="1" ht="28" customHeight="1" spans="1:14">
      <c r="A32" s="122">
        <v>103060401</v>
      </c>
      <c r="B32" s="364" t="s">
        <v>739</v>
      </c>
      <c r="C32" s="213"/>
      <c r="D32" s="213"/>
      <c r="E32" s="213"/>
      <c r="F32" s="365" t="str">
        <f t="shared" si="0"/>
        <v/>
      </c>
      <c r="G32" s="365" t="str">
        <f t="shared" si="4"/>
        <v/>
      </c>
      <c r="H32" s="368"/>
      <c r="I32" s="364"/>
      <c r="J32" s="371"/>
      <c r="K32" s="371"/>
      <c r="L32" s="371"/>
      <c r="M32" s="365"/>
      <c r="N32" s="362"/>
    </row>
    <row r="33" s="226" customFormat="1" ht="28" customHeight="1" spans="1:14">
      <c r="A33" s="122">
        <v>103060402</v>
      </c>
      <c r="B33" s="364" t="s">
        <v>740</v>
      </c>
      <c r="C33" s="213"/>
      <c r="D33" s="213"/>
      <c r="E33" s="213"/>
      <c r="F33" s="365" t="str">
        <f t="shared" si="0"/>
        <v/>
      </c>
      <c r="G33" s="365" t="str">
        <f t="shared" si="4"/>
        <v/>
      </c>
      <c r="H33" s="368"/>
      <c r="I33" s="364"/>
      <c r="J33" s="371"/>
      <c r="K33" s="371"/>
      <c r="L33" s="371"/>
      <c r="M33" s="365"/>
      <c r="N33" s="362"/>
    </row>
    <row r="34" s="226" customFormat="1" ht="28" customHeight="1" spans="1:14">
      <c r="A34" s="122">
        <v>103060498</v>
      </c>
      <c r="B34" s="364" t="s">
        <v>741</v>
      </c>
      <c r="C34" s="213"/>
      <c r="D34" s="213"/>
      <c r="E34" s="213"/>
      <c r="F34" s="365" t="str">
        <f t="shared" si="0"/>
        <v/>
      </c>
      <c r="G34" s="365" t="str">
        <f t="shared" si="4"/>
        <v/>
      </c>
      <c r="H34" s="366"/>
      <c r="I34" s="364"/>
      <c r="J34" s="213"/>
      <c r="K34" s="213"/>
      <c r="L34" s="213"/>
      <c r="M34" s="365"/>
      <c r="N34" s="365"/>
    </row>
    <row r="35" s="226" customFormat="1" ht="28" customHeight="1" spans="1:14">
      <c r="A35" s="122">
        <v>1030698</v>
      </c>
      <c r="B35" s="364" t="s">
        <v>742</v>
      </c>
      <c r="C35" s="213"/>
      <c r="D35" s="213"/>
      <c r="E35" s="213"/>
      <c r="F35" s="365" t="str">
        <f t="shared" si="0"/>
        <v/>
      </c>
      <c r="G35" s="365" t="str">
        <f t="shared" si="4"/>
        <v/>
      </c>
      <c r="H35" s="366"/>
      <c r="I35" s="364"/>
      <c r="J35" s="371"/>
      <c r="K35" s="213"/>
      <c r="L35" s="371"/>
      <c r="M35" s="365"/>
      <c r="N35" s="365"/>
    </row>
    <row r="36" s="226" customFormat="1" ht="28" customHeight="1" spans="1:14">
      <c r="A36" s="122"/>
      <c r="B36" s="367" t="s">
        <v>743</v>
      </c>
      <c r="C36" s="361">
        <f>SUM(C5,C20,C25,C31,C35)</f>
        <v>10</v>
      </c>
      <c r="D36" s="361">
        <f>SUM(D5,D20,D25,D31,D35)</f>
        <v>7</v>
      </c>
      <c r="E36" s="361">
        <f>SUM(E5,E20,E25,E31,E35)</f>
        <v>7</v>
      </c>
      <c r="F36" s="362">
        <f t="shared" si="0"/>
        <v>0.7</v>
      </c>
      <c r="G36" s="362">
        <f t="shared" si="4"/>
        <v>1</v>
      </c>
      <c r="H36" s="369"/>
      <c r="I36" s="367" t="s">
        <v>744</v>
      </c>
      <c r="J36" s="361">
        <f>J8+J5</f>
        <v>20</v>
      </c>
      <c r="K36" s="361">
        <f>K8+K5</f>
        <v>16</v>
      </c>
      <c r="L36" s="361">
        <f>L8+L5</f>
        <v>16</v>
      </c>
      <c r="M36" s="362">
        <f t="shared" si="2"/>
        <v>0.8</v>
      </c>
      <c r="N36" s="362">
        <f t="shared" si="3"/>
        <v>1</v>
      </c>
    </row>
    <row r="37" s="226" customFormat="1" ht="28" customHeight="1" spans="1:14">
      <c r="A37" s="122">
        <v>1100501</v>
      </c>
      <c r="B37" s="370" t="s">
        <v>745</v>
      </c>
      <c r="C37" s="371">
        <v>10</v>
      </c>
      <c r="D37" s="371">
        <v>9</v>
      </c>
      <c r="E37" s="371">
        <v>9</v>
      </c>
      <c r="F37" s="365">
        <f t="shared" si="0"/>
        <v>0.9</v>
      </c>
      <c r="G37" s="365">
        <f t="shared" si="4"/>
        <v>1</v>
      </c>
      <c r="H37" s="366">
        <v>2300501</v>
      </c>
      <c r="I37" s="370" t="s">
        <v>746</v>
      </c>
      <c r="J37" s="371"/>
      <c r="K37" s="371"/>
      <c r="L37" s="371"/>
      <c r="M37" s="365" t="str">
        <f t="shared" si="2"/>
        <v/>
      </c>
      <c r="N37" s="362" t="str">
        <f t="shared" si="3"/>
        <v/>
      </c>
    </row>
    <row r="38" s="226" customFormat="1" ht="28" customHeight="1" spans="1:14">
      <c r="A38" s="122">
        <v>1100801</v>
      </c>
      <c r="B38" s="372" t="s">
        <v>747</v>
      </c>
      <c r="C38" s="371"/>
      <c r="D38" s="371"/>
      <c r="E38" s="371"/>
      <c r="F38" s="365" t="str">
        <f t="shared" si="0"/>
        <v/>
      </c>
      <c r="G38" s="365" t="str">
        <f t="shared" si="4"/>
        <v/>
      </c>
      <c r="H38" s="366">
        <v>2300803</v>
      </c>
      <c r="I38" s="372" t="s">
        <v>748</v>
      </c>
      <c r="J38" s="371"/>
      <c r="K38" s="371"/>
      <c r="L38" s="371"/>
      <c r="M38" s="365" t="str">
        <f t="shared" si="2"/>
        <v/>
      </c>
      <c r="N38" s="362" t="str">
        <f t="shared" si="3"/>
        <v/>
      </c>
    </row>
    <row r="39" s="226" customFormat="1" ht="28" customHeight="1" spans="1:14">
      <c r="A39" s="122"/>
      <c r="B39" s="364"/>
      <c r="C39" s="371"/>
      <c r="D39" s="371"/>
      <c r="E39" s="371"/>
      <c r="F39" s="365" t="str">
        <f t="shared" si="0"/>
        <v/>
      </c>
      <c r="G39" s="365" t="str">
        <f t="shared" si="4"/>
        <v/>
      </c>
      <c r="H39" s="366">
        <v>2300918</v>
      </c>
      <c r="I39" s="372" t="s">
        <v>749</v>
      </c>
      <c r="J39" s="224"/>
      <c r="K39" s="224"/>
      <c r="L39" s="224"/>
      <c r="M39" s="362" t="str">
        <f t="shared" si="2"/>
        <v/>
      </c>
      <c r="N39" s="362" t="str">
        <f t="shared" si="3"/>
        <v/>
      </c>
    </row>
    <row r="40" s="357" customFormat="1" ht="28" customHeight="1" spans="1:14">
      <c r="A40" s="359"/>
      <c r="B40" s="373" t="s">
        <v>750</v>
      </c>
      <c r="C40" s="361">
        <f>SUM(C36:C38)</f>
        <v>20</v>
      </c>
      <c r="D40" s="361">
        <f>SUM(D36:D38)</f>
        <v>16</v>
      </c>
      <c r="E40" s="361">
        <f>SUM(E36:E38)</f>
        <v>16</v>
      </c>
      <c r="F40" s="362">
        <f t="shared" si="0"/>
        <v>0.8</v>
      </c>
      <c r="G40" s="362">
        <f t="shared" si="4"/>
        <v>1</v>
      </c>
      <c r="H40" s="374"/>
      <c r="I40" s="373" t="s">
        <v>751</v>
      </c>
      <c r="J40" s="361">
        <f>SUM(J36:J39)</f>
        <v>20</v>
      </c>
      <c r="K40" s="361">
        <f>SUM(K36:K39)</f>
        <v>16</v>
      </c>
      <c r="L40" s="361">
        <f>SUM(L36)</f>
        <v>16</v>
      </c>
      <c r="M40" s="362">
        <f t="shared" si="2"/>
        <v>0.8</v>
      </c>
      <c r="N40" s="362">
        <f t="shared" si="3"/>
        <v>1</v>
      </c>
    </row>
  </sheetData>
  <autoFilter ref="B4:N40">
    <extLst/>
  </autoFilter>
  <mergeCells count="1">
    <mergeCell ref="A2:N2"/>
  </mergeCells>
  <dataValidations count="1">
    <dataValidation type="textLength" operator="lessThanOrEqual" allowBlank="1" showInputMessage="1" showErrorMessage="1" errorTitle="提示" error="此处最多只能输入 [20] 个字符。" sqref="F4 G4 N4">
      <formula1>20</formula1>
    </dataValidation>
  </dataValidations>
  <printOptions horizontalCentered="1"/>
  <pageMargins left="0.511805555555556" right="0.511805555555556" top="0.393055555555556" bottom="0.393055555555556" header="0.196527777777778" footer="0.196527777777778"/>
  <pageSetup paperSize="9" scale="62" fitToHeight="0" orientation="portrait" useFirstPageNumber="1" horizontalDpi="600"/>
  <headerFooter alignWithMargins="0">
    <oddFooter>&amp;C&amp;19第 &amp;P+25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tabColor rgb="FF00B050"/>
    <pageSetUpPr fitToPage="1"/>
  </sheetPr>
  <dimension ref="A1:G47"/>
  <sheetViews>
    <sheetView showZeros="0" workbookViewId="0">
      <pane ySplit="5" topLeftCell="A36" activePane="bottomLeft" state="frozen"/>
      <selection/>
      <selection pane="bottomLeft" activeCell="N52" sqref="N52"/>
    </sheetView>
  </sheetViews>
  <sheetFormatPr defaultColWidth="8.875" defaultRowHeight="15" outlineLevelCol="6"/>
  <cols>
    <col min="1" max="1" width="11.65" style="136" customWidth="1"/>
    <col min="2" max="2" width="36.0083333333333" style="136" customWidth="1"/>
    <col min="3" max="5" width="12.75" style="136" customWidth="1"/>
    <col min="6" max="16384" width="8.875" style="136"/>
  </cols>
  <sheetData>
    <row r="1" s="83" customFormat="1" ht="20" customHeight="1" spans="1:7">
      <c r="A1" s="94" t="s">
        <v>752</v>
      </c>
      <c r="C1" s="90"/>
      <c r="D1" s="90"/>
      <c r="G1" s="91"/>
    </row>
    <row r="2" s="84" customFormat="1" ht="30" customHeight="1" spans="1:7">
      <c r="A2" s="93" t="s">
        <v>753</v>
      </c>
      <c r="B2" s="93"/>
      <c r="C2" s="93"/>
      <c r="D2" s="93"/>
      <c r="E2" s="93"/>
      <c r="F2" s="227"/>
      <c r="G2" s="227"/>
    </row>
    <row r="3" s="83" customFormat="1" ht="20" customHeight="1" spans="1:7">
      <c r="A3" s="312"/>
      <c r="B3" s="353"/>
      <c r="C3" s="90"/>
      <c r="D3" s="354"/>
      <c r="E3" s="355" t="s">
        <v>754</v>
      </c>
      <c r="G3" s="32"/>
    </row>
    <row r="4" s="177" customFormat="1" ht="20" customHeight="1" spans="1:5">
      <c r="A4" s="207" t="s">
        <v>681</v>
      </c>
      <c r="B4" s="207" t="s">
        <v>755</v>
      </c>
      <c r="C4" s="179" t="s">
        <v>5</v>
      </c>
      <c r="D4" s="179" t="s">
        <v>7</v>
      </c>
      <c r="E4" s="356" t="s">
        <v>8</v>
      </c>
    </row>
    <row r="5" s="177" customFormat="1" ht="20" customHeight="1" spans="1:5">
      <c r="A5" s="180"/>
      <c r="B5" s="180"/>
      <c r="C5" s="181"/>
      <c r="D5" s="181"/>
      <c r="E5" s="181"/>
    </row>
    <row r="6" s="136" customFormat="1" ht="28" customHeight="1" spans="1:5">
      <c r="A6" s="221">
        <v>10201</v>
      </c>
      <c r="B6" s="182" t="s">
        <v>756</v>
      </c>
      <c r="C6" s="183">
        <f>SUM(C7:C12)</f>
        <v>19351</v>
      </c>
      <c r="D6" s="183">
        <f>SUM(D7:D12)</f>
        <v>20862</v>
      </c>
      <c r="E6" s="286">
        <f t="shared" ref="E6:E47" si="0">IF(ISERROR(D6/C6),"",D6/C6)</f>
        <v>1.078</v>
      </c>
    </row>
    <row r="7" s="136" customFormat="1" ht="28" customHeight="1" spans="1:5">
      <c r="A7" s="221">
        <v>1020101</v>
      </c>
      <c r="B7" s="184" t="s">
        <v>757</v>
      </c>
      <c r="C7" s="199">
        <v>8797</v>
      </c>
      <c r="D7" s="191">
        <v>10005</v>
      </c>
      <c r="E7" s="144">
        <f t="shared" si="0"/>
        <v>1.137</v>
      </c>
    </row>
    <row r="8" s="136" customFormat="1" ht="28" customHeight="1" spans="1:5">
      <c r="A8" s="221">
        <v>1020103</v>
      </c>
      <c r="B8" s="184" t="s">
        <v>758</v>
      </c>
      <c r="C8" s="199">
        <v>10</v>
      </c>
      <c r="D8" s="191">
        <v>11</v>
      </c>
      <c r="E8" s="144">
        <f t="shared" si="0"/>
        <v>1.1</v>
      </c>
    </row>
    <row r="9" s="136" customFormat="1" ht="28" customHeight="1" spans="1:5">
      <c r="A9" s="221">
        <v>1020102</v>
      </c>
      <c r="B9" s="184" t="s">
        <v>759</v>
      </c>
      <c r="C9" s="199"/>
      <c r="D9" s="191"/>
      <c r="E9" s="144" t="str">
        <f t="shared" si="0"/>
        <v/>
      </c>
    </row>
    <row r="10" s="136" customFormat="1" ht="28" customHeight="1" spans="1:5">
      <c r="A10" s="221">
        <v>1020199</v>
      </c>
      <c r="B10" s="184" t="s">
        <v>760</v>
      </c>
      <c r="C10" s="199"/>
      <c r="D10" s="191"/>
      <c r="E10" s="144" t="str">
        <f t="shared" si="0"/>
        <v/>
      </c>
    </row>
    <row r="11" s="136" customFormat="1" ht="28" customHeight="1" spans="1:5">
      <c r="A11" s="221">
        <v>1101601</v>
      </c>
      <c r="B11" s="184" t="s">
        <v>761</v>
      </c>
      <c r="C11" s="199">
        <v>628</v>
      </c>
      <c r="D11" s="191">
        <v>559</v>
      </c>
      <c r="E11" s="144">
        <f t="shared" si="0"/>
        <v>0.89</v>
      </c>
    </row>
    <row r="12" s="136" customFormat="1" ht="28" customHeight="1" spans="1:5">
      <c r="A12" s="221">
        <v>1101701</v>
      </c>
      <c r="B12" s="184" t="s">
        <v>762</v>
      </c>
      <c r="C12" s="199">
        <v>9916</v>
      </c>
      <c r="D12" s="191">
        <v>10287</v>
      </c>
      <c r="E12" s="144">
        <f t="shared" si="0"/>
        <v>1.037</v>
      </c>
    </row>
    <row r="13" s="136" customFormat="1" ht="28" customHeight="1" spans="1:5">
      <c r="A13" s="221">
        <v>10211</v>
      </c>
      <c r="B13" s="182" t="s">
        <v>763</v>
      </c>
      <c r="C13" s="183">
        <f>SUM(C14:C18)</f>
        <v>17895</v>
      </c>
      <c r="D13" s="183">
        <f>SUM(D14:D18)</f>
        <v>16187</v>
      </c>
      <c r="E13" s="286">
        <f t="shared" si="0"/>
        <v>0.905</v>
      </c>
    </row>
    <row r="14" s="136" customFormat="1" ht="28" customHeight="1" spans="1:5">
      <c r="A14" s="221">
        <v>1021101</v>
      </c>
      <c r="B14" s="184" t="s">
        <v>757</v>
      </c>
      <c r="C14" s="199">
        <v>16276</v>
      </c>
      <c r="D14" s="191">
        <v>15478</v>
      </c>
      <c r="E14" s="144">
        <f t="shared" si="0"/>
        <v>0.951</v>
      </c>
    </row>
    <row r="15" s="136" customFormat="1" ht="28" customHeight="1" spans="1:5">
      <c r="A15" s="221">
        <v>1021103</v>
      </c>
      <c r="B15" s="184" t="s">
        <v>758</v>
      </c>
      <c r="C15" s="199">
        <v>32</v>
      </c>
      <c r="D15" s="191">
        <v>42</v>
      </c>
      <c r="E15" s="144">
        <f t="shared" si="0"/>
        <v>1.313</v>
      </c>
    </row>
    <row r="16" s="136" customFormat="1" ht="28" customHeight="1" spans="1:5">
      <c r="A16" s="221">
        <v>1021102</v>
      </c>
      <c r="B16" s="184" t="s">
        <v>759</v>
      </c>
      <c r="C16" s="199">
        <v>1389</v>
      </c>
      <c r="D16" s="191"/>
      <c r="E16" s="144">
        <f t="shared" si="0"/>
        <v>0</v>
      </c>
    </row>
    <row r="17" s="136" customFormat="1" ht="28" customHeight="1" spans="1:5">
      <c r="A17" s="221">
        <v>1021199</v>
      </c>
      <c r="B17" s="184" t="s">
        <v>760</v>
      </c>
      <c r="C17" s="199"/>
      <c r="D17" s="191"/>
      <c r="E17" s="144" t="str">
        <f t="shared" si="0"/>
        <v/>
      </c>
    </row>
    <row r="18" s="136" customFormat="1" ht="28" customHeight="1" spans="1:5">
      <c r="A18" s="221">
        <v>1101605</v>
      </c>
      <c r="B18" s="184" t="s">
        <v>761</v>
      </c>
      <c r="C18" s="199">
        <v>198</v>
      </c>
      <c r="D18" s="191">
        <v>667</v>
      </c>
      <c r="E18" s="144">
        <f t="shared" si="0"/>
        <v>3.369</v>
      </c>
    </row>
    <row r="19" s="136" customFormat="1" ht="28" customHeight="1" spans="1:5">
      <c r="A19" s="221">
        <v>10202</v>
      </c>
      <c r="B19" s="182" t="s">
        <v>764</v>
      </c>
      <c r="C19" s="183">
        <f>SUM(C20:C25)</f>
        <v>897</v>
      </c>
      <c r="D19" s="183">
        <f>SUM(D20:D25)</f>
        <v>1135</v>
      </c>
      <c r="E19" s="286">
        <f t="shared" si="0"/>
        <v>1.265</v>
      </c>
    </row>
    <row r="20" s="136" customFormat="1" ht="28" customHeight="1" spans="1:5">
      <c r="A20" s="221">
        <v>1020201</v>
      </c>
      <c r="B20" s="184" t="s">
        <v>757</v>
      </c>
      <c r="C20" s="199">
        <v>794</v>
      </c>
      <c r="D20" s="191">
        <v>845</v>
      </c>
      <c r="E20" s="144">
        <f t="shared" si="0"/>
        <v>1.064</v>
      </c>
    </row>
    <row r="21" s="136" customFormat="1" ht="28" customHeight="1" spans="1:5">
      <c r="A21" s="221">
        <v>1020203</v>
      </c>
      <c r="B21" s="184" t="s">
        <v>758</v>
      </c>
      <c r="C21" s="199">
        <v>2</v>
      </c>
      <c r="D21" s="191">
        <v>3</v>
      </c>
      <c r="E21" s="144">
        <f t="shared" si="0"/>
        <v>1.5</v>
      </c>
    </row>
    <row r="22" s="136" customFormat="1" ht="28" customHeight="1" spans="1:5">
      <c r="A22" s="221">
        <v>1020202</v>
      </c>
      <c r="B22" s="184" t="s">
        <v>759</v>
      </c>
      <c r="C22" s="199"/>
      <c r="D22" s="191"/>
      <c r="E22" s="144" t="str">
        <f t="shared" si="0"/>
        <v/>
      </c>
    </row>
    <row r="23" s="136" customFormat="1" ht="28" customHeight="1" spans="1:5">
      <c r="A23" s="221">
        <v>1020299</v>
      </c>
      <c r="B23" s="184" t="s">
        <v>760</v>
      </c>
      <c r="C23" s="199">
        <v>1</v>
      </c>
      <c r="D23" s="191">
        <v>7</v>
      </c>
      <c r="E23" s="144">
        <f t="shared" si="0"/>
        <v>7</v>
      </c>
    </row>
    <row r="24" s="136" customFormat="1" ht="28" customHeight="1" spans="1:5">
      <c r="A24" s="221">
        <v>1101602</v>
      </c>
      <c r="B24" s="184" t="s">
        <v>761</v>
      </c>
      <c r="C24" s="199"/>
      <c r="D24" s="191"/>
      <c r="E24" s="144" t="str">
        <f t="shared" si="0"/>
        <v/>
      </c>
    </row>
    <row r="25" s="136" customFormat="1" ht="28" customHeight="1" spans="1:5">
      <c r="A25" s="221">
        <v>1101702</v>
      </c>
      <c r="B25" s="184" t="s">
        <v>762</v>
      </c>
      <c r="C25" s="199">
        <v>100</v>
      </c>
      <c r="D25" s="191">
        <v>280</v>
      </c>
      <c r="E25" s="144">
        <f t="shared" si="0"/>
        <v>2.8</v>
      </c>
    </row>
    <row r="26" s="136" customFormat="1" ht="28" customHeight="1" spans="1:5">
      <c r="A26" s="221"/>
      <c r="B26" s="182" t="s">
        <v>765</v>
      </c>
      <c r="C26" s="183">
        <f>SUM(C27:C32)</f>
        <v>1863</v>
      </c>
      <c r="D26" s="183">
        <f>SUM(D27:D32)</f>
        <v>1506</v>
      </c>
      <c r="E26" s="286">
        <f t="shared" si="0"/>
        <v>0.808</v>
      </c>
    </row>
    <row r="27" s="136" customFormat="1" ht="28" customHeight="1" spans="1:5">
      <c r="A27" s="221">
        <v>1020401</v>
      </c>
      <c r="B27" s="184" t="s">
        <v>757</v>
      </c>
      <c r="C27" s="199">
        <v>849</v>
      </c>
      <c r="D27" s="191">
        <v>764</v>
      </c>
      <c r="E27" s="144">
        <f t="shared" si="0"/>
        <v>0.9</v>
      </c>
    </row>
    <row r="28" s="136" customFormat="1" ht="28" customHeight="1" spans="1:5">
      <c r="A28" s="221">
        <v>1020403</v>
      </c>
      <c r="B28" s="184" t="s">
        <v>758</v>
      </c>
      <c r="C28" s="199">
        <v>1</v>
      </c>
      <c r="D28" s="191"/>
      <c r="E28" s="144">
        <f t="shared" si="0"/>
        <v>0</v>
      </c>
    </row>
    <row r="29" s="136" customFormat="1" ht="28" customHeight="1" spans="1:5">
      <c r="A29" s="221">
        <v>1020402</v>
      </c>
      <c r="B29" s="184" t="s">
        <v>759</v>
      </c>
      <c r="C29" s="199"/>
      <c r="D29" s="191"/>
      <c r="E29" s="144" t="str">
        <f t="shared" si="0"/>
        <v/>
      </c>
    </row>
    <row r="30" s="136" customFormat="1" ht="28" customHeight="1" spans="1:5">
      <c r="A30" s="221">
        <v>1020499</v>
      </c>
      <c r="B30" s="184" t="s">
        <v>760</v>
      </c>
      <c r="C30" s="199"/>
      <c r="D30" s="191">
        <v>1</v>
      </c>
      <c r="E30" s="144" t="str">
        <f t="shared" si="0"/>
        <v/>
      </c>
    </row>
    <row r="31" s="136" customFormat="1" ht="28" customHeight="1" spans="1:5">
      <c r="A31" s="221"/>
      <c r="B31" s="184" t="s">
        <v>761</v>
      </c>
      <c r="C31" s="199"/>
      <c r="D31" s="191"/>
      <c r="E31" s="144" t="str">
        <f t="shared" si="0"/>
        <v/>
      </c>
    </row>
    <row r="32" s="136" customFormat="1" ht="28" customHeight="1" spans="1:5">
      <c r="A32" s="221">
        <v>1101704</v>
      </c>
      <c r="B32" s="184" t="s">
        <v>762</v>
      </c>
      <c r="C32" s="199">
        <v>1013</v>
      </c>
      <c r="D32" s="191">
        <v>741</v>
      </c>
      <c r="E32" s="144">
        <f t="shared" si="0"/>
        <v>0.731</v>
      </c>
    </row>
    <row r="33" s="136" customFormat="1" ht="28" customHeight="1" spans="1:5">
      <c r="A33" s="221"/>
      <c r="B33" s="182" t="s">
        <v>766</v>
      </c>
      <c r="C33" s="183">
        <f>SUM(C34:C39)</f>
        <v>11345</v>
      </c>
      <c r="D33" s="183">
        <f>SUM(D34:D39)</f>
        <v>10772</v>
      </c>
      <c r="E33" s="286">
        <f t="shared" si="0"/>
        <v>0.949</v>
      </c>
    </row>
    <row r="34" s="136" customFormat="1" ht="28" customHeight="1" spans="1:5">
      <c r="A34" s="221">
        <v>1021001</v>
      </c>
      <c r="B34" s="184" t="s">
        <v>757</v>
      </c>
      <c r="C34" s="199">
        <v>3545</v>
      </c>
      <c r="D34" s="191">
        <v>3007</v>
      </c>
      <c r="E34" s="144">
        <f t="shared" si="0"/>
        <v>0.848</v>
      </c>
    </row>
    <row r="35" s="136" customFormat="1" ht="28" customHeight="1" spans="1:5">
      <c r="A35" s="221">
        <v>1021003</v>
      </c>
      <c r="B35" s="184" t="s">
        <v>758</v>
      </c>
      <c r="C35" s="199">
        <v>381</v>
      </c>
      <c r="D35" s="191">
        <v>425</v>
      </c>
      <c r="E35" s="144">
        <f t="shared" si="0"/>
        <v>1.115</v>
      </c>
    </row>
    <row r="36" s="136" customFormat="1" ht="28" customHeight="1" spans="1:5">
      <c r="A36" s="221">
        <v>1021002</v>
      </c>
      <c r="B36" s="184" t="s">
        <v>759</v>
      </c>
      <c r="C36" s="199">
        <v>6781</v>
      </c>
      <c r="D36" s="191">
        <v>6391</v>
      </c>
      <c r="E36" s="144">
        <f t="shared" si="0"/>
        <v>0.942</v>
      </c>
    </row>
    <row r="37" s="136" customFormat="1" ht="28" customHeight="1" spans="1:5">
      <c r="A37" s="221">
        <v>1021004</v>
      </c>
      <c r="B37" s="184" t="s">
        <v>767</v>
      </c>
      <c r="C37" s="199">
        <v>526</v>
      </c>
      <c r="D37" s="191">
        <v>782</v>
      </c>
      <c r="E37" s="144">
        <f t="shared" si="0"/>
        <v>1.487</v>
      </c>
    </row>
    <row r="38" s="136" customFormat="1" ht="28" customHeight="1" spans="1:5">
      <c r="A38" s="221">
        <v>1021099</v>
      </c>
      <c r="B38" s="184" t="s">
        <v>768</v>
      </c>
      <c r="C38" s="199">
        <v>5</v>
      </c>
      <c r="D38" s="191">
        <v>7</v>
      </c>
      <c r="E38" s="144">
        <f t="shared" si="0"/>
        <v>1.4</v>
      </c>
    </row>
    <row r="39" s="136" customFormat="1" ht="28" customHeight="1" spans="1:5">
      <c r="A39" s="221">
        <v>1101604</v>
      </c>
      <c r="B39" s="184" t="s">
        <v>769</v>
      </c>
      <c r="C39" s="199">
        <v>107</v>
      </c>
      <c r="D39" s="191">
        <v>160</v>
      </c>
      <c r="E39" s="144">
        <f t="shared" si="0"/>
        <v>1.495</v>
      </c>
    </row>
    <row r="40" s="136" customFormat="1" ht="28" customHeight="1" spans="1:5">
      <c r="A40" s="169"/>
      <c r="B40" s="172" t="s">
        <v>770</v>
      </c>
      <c r="C40" s="183">
        <f>SUM(C41:C47)</f>
        <v>51351</v>
      </c>
      <c r="D40" s="183">
        <f>SUM(D41:D47)</f>
        <v>50462</v>
      </c>
      <c r="E40" s="286">
        <f t="shared" si="0"/>
        <v>0.983</v>
      </c>
    </row>
    <row r="41" s="136" customFormat="1" ht="28" customHeight="1" spans="1:5">
      <c r="A41" s="169"/>
      <c r="B41" s="184" t="s">
        <v>757</v>
      </c>
      <c r="C41" s="185">
        <f t="shared" ref="C41:C43" si="1">C7+C14+C20+C27+C34</f>
        <v>30261</v>
      </c>
      <c r="D41" s="185">
        <f t="shared" ref="D41:D43" si="2">D7+D14+D20+D27+D34</f>
        <v>30099</v>
      </c>
      <c r="E41" s="144">
        <f t="shared" si="0"/>
        <v>0.995</v>
      </c>
    </row>
    <row r="42" s="136" customFormat="1" ht="28" customHeight="1" spans="1:5">
      <c r="A42" s="169"/>
      <c r="B42" s="184" t="s">
        <v>758</v>
      </c>
      <c r="C42" s="185">
        <f t="shared" si="1"/>
        <v>426</v>
      </c>
      <c r="D42" s="185">
        <f t="shared" si="2"/>
        <v>481</v>
      </c>
      <c r="E42" s="144">
        <f t="shared" si="0"/>
        <v>1.129</v>
      </c>
    </row>
    <row r="43" s="136" customFormat="1" ht="28" customHeight="1" spans="1:5">
      <c r="A43" s="169"/>
      <c r="B43" s="184" t="s">
        <v>759</v>
      </c>
      <c r="C43" s="185">
        <f t="shared" si="1"/>
        <v>8170</v>
      </c>
      <c r="D43" s="185">
        <f t="shared" si="2"/>
        <v>6391</v>
      </c>
      <c r="E43" s="144">
        <f t="shared" si="0"/>
        <v>0.782</v>
      </c>
    </row>
    <row r="44" s="136" customFormat="1" ht="28" customHeight="1" spans="1:5">
      <c r="A44" s="169"/>
      <c r="B44" s="184" t="s">
        <v>767</v>
      </c>
      <c r="C44" s="185">
        <v>526</v>
      </c>
      <c r="D44" s="185">
        <f>D37</f>
        <v>782</v>
      </c>
      <c r="E44" s="144">
        <f t="shared" si="0"/>
        <v>1.487</v>
      </c>
    </row>
    <row r="45" s="136" customFormat="1" ht="28" customHeight="1" spans="1:5">
      <c r="A45" s="169"/>
      <c r="B45" s="184" t="s">
        <v>771</v>
      </c>
      <c r="C45" s="185">
        <f>SUM(C32+C25+C12)</f>
        <v>11029</v>
      </c>
      <c r="D45" s="185">
        <f>SUM(D32+D25+D12)</f>
        <v>11308</v>
      </c>
      <c r="E45" s="144">
        <f t="shared" si="0"/>
        <v>1.025</v>
      </c>
    </row>
    <row r="46" s="136" customFormat="1" ht="28" customHeight="1" spans="1:5">
      <c r="A46" s="169"/>
      <c r="B46" s="184" t="s">
        <v>772</v>
      </c>
      <c r="C46" s="185">
        <f>SUM(C30+C38+C23+C17+C10)</f>
        <v>6</v>
      </c>
      <c r="D46" s="185">
        <f>D10+D17+D23+D30+D38</f>
        <v>15</v>
      </c>
      <c r="E46" s="144">
        <f t="shared" si="0"/>
        <v>2.5</v>
      </c>
    </row>
    <row r="47" s="136" customFormat="1" ht="28" customHeight="1" spans="1:5">
      <c r="A47" s="169"/>
      <c r="B47" s="184" t="s">
        <v>773</v>
      </c>
      <c r="C47" s="185">
        <f>C11+C18+C24+C31+C39</f>
        <v>933</v>
      </c>
      <c r="D47" s="185">
        <f>D11+D18+D24+D31+D39</f>
        <v>1386</v>
      </c>
      <c r="E47" s="144">
        <f t="shared" si="0"/>
        <v>1.486</v>
      </c>
    </row>
  </sheetData>
  <autoFilter ref="B5:E47">
    <extLst/>
  </autoFilter>
  <mergeCells count="6">
    <mergeCell ref="A2:E2"/>
    <mergeCell ref="A4:A5"/>
    <mergeCell ref="B4:B5"/>
    <mergeCell ref="C4:C5"/>
    <mergeCell ref="D4:D5"/>
    <mergeCell ref="E4:E5"/>
  </mergeCells>
  <printOptions horizontalCentered="1"/>
  <pageMargins left="0.511805555555556" right="0.511805555555556" top="0.393055555555556" bottom="0.393055555555556" header="0.196527777777778" footer="0.196527777777778"/>
  <pageSetup paperSize="9" fitToHeight="0" orientation="portrait" useFirstPageNumber="1" horizontalDpi="600"/>
  <headerFooter alignWithMargins="0">
    <oddFooter>&amp;C第 &amp;P+26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tabColor rgb="FF00B050"/>
    <pageSetUpPr fitToPage="1"/>
  </sheetPr>
  <dimension ref="A1:G40"/>
  <sheetViews>
    <sheetView showZeros="0" zoomScale="115" zoomScaleNormal="115" workbookViewId="0">
      <pane ySplit="5" topLeftCell="A18" activePane="bottomLeft" state="frozen"/>
      <selection/>
      <selection pane="bottomLeft" activeCell="L27" sqref="L27"/>
    </sheetView>
  </sheetViews>
  <sheetFormatPr defaultColWidth="8.875" defaultRowHeight="15.75" outlineLevelCol="6"/>
  <cols>
    <col min="1" max="1" width="11.525" style="187" customWidth="1"/>
    <col min="2" max="2" width="36.0833333333333" style="136" customWidth="1"/>
    <col min="3" max="5" width="12.0666666666667" style="136" customWidth="1"/>
    <col min="6" max="16384" width="8.875" style="136"/>
  </cols>
  <sheetData>
    <row r="1" s="83" customFormat="1" ht="20" customHeight="1" spans="1:7">
      <c r="A1" s="94" t="s">
        <v>774</v>
      </c>
      <c r="C1" s="90"/>
      <c r="D1" s="90"/>
      <c r="G1" s="91"/>
    </row>
    <row r="2" s="84" customFormat="1" ht="30" customHeight="1" spans="1:7">
      <c r="A2" s="93" t="s">
        <v>775</v>
      </c>
      <c r="B2" s="93"/>
      <c r="C2" s="93"/>
      <c r="D2" s="93"/>
      <c r="E2" s="93"/>
      <c r="F2" s="227"/>
      <c r="G2" s="227"/>
    </row>
    <row r="3" s="83" customFormat="1" ht="20" customHeight="1" spans="1:7">
      <c r="A3" s="94"/>
      <c r="C3" s="90"/>
      <c r="D3" s="90"/>
      <c r="E3" s="91" t="s">
        <v>754</v>
      </c>
      <c r="G3" s="91"/>
    </row>
    <row r="4" s="177" customFormat="1" ht="20" customHeight="1" spans="1:5">
      <c r="A4" s="207" t="s">
        <v>681</v>
      </c>
      <c r="B4" s="178" t="s">
        <v>4</v>
      </c>
      <c r="C4" s="179" t="s">
        <v>5</v>
      </c>
      <c r="D4" s="179" t="s">
        <v>7</v>
      </c>
      <c r="E4" s="179" t="s">
        <v>8</v>
      </c>
    </row>
    <row r="5" s="177" customFormat="1" ht="20" customHeight="1" spans="1:5">
      <c r="A5" s="180"/>
      <c r="B5" s="180"/>
      <c r="C5" s="181"/>
      <c r="D5" s="181"/>
      <c r="E5" s="181"/>
    </row>
    <row r="6" s="136" customFormat="1" ht="28" customHeight="1" spans="1:5">
      <c r="A6" s="221">
        <v>20901</v>
      </c>
      <c r="B6" s="182" t="s">
        <v>776</v>
      </c>
      <c r="C6" s="183">
        <f>SUM(C7:C10)</f>
        <v>19352</v>
      </c>
      <c r="D6" s="183">
        <f>SUM(D7:D10)</f>
        <v>20906</v>
      </c>
      <c r="E6" s="286">
        <f t="shared" ref="E6:E18" si="0">IF(ISERROR(D6/C6),"",D6/C6)</f>
        <v>1.08</v>
      </c>
    </row>
    <row r="7" s="136" customFormat="1" ht="28" customHeight="1" spans="1:5">
      <c r="A7" s="221">
        <v>2090101</v>
      </c>
      <c r="B7" s="184" t="s">
        <v>777</v>
      </c>
      <c r="C7" s="185">
        <v>9735</v>
      </c>
      <c r="D7" s="191">
        <v>9744</v>
      </c>
      <c r="E7" s="144">
        <f t="shared" si="0"/>
        <v>1.001</v>
      </c>
    </row>
    <row r="8" s="136" customFormat="1" ht="28" customHeight="1" spans="1:5">
      <c r="A8" s="221">
        <v>2090103</v>
      </c>
      <c r="B8" s="184" t="s">
        <v>778</v>
      </c>
      <c r="C8" s="185">
        <v>153</v>
      </c>
      <c r="D8" s="191">
        <v>543</v>
      </c>
      <c r="E8" s="144">
        <f t="shared" si="0"/>
        <v>3.549</v>
      </c>
    </row>
    <row r="9" s="136" customFormat="1" ht="28" customHeight="1" spans="1:5">
      <c r="A9" s="221">
        <v>2301701</v>
      </c>
      <c r="B9" s="184" t="s">
        <v>779</v>
      </c>
      <c r="C9" s="185">
        <v>29</v>
      </c>
      <c r="D9" s="191"/>
      <c r="E9" s="144">
        <f t="shared" si="0"/>
        <v>0</v>
      </c>
    </row>
    <row r="10" s="136" customFormat="1" ht="28" customHeight="1" spans="1:5">
      <c r="A10" s="221">
        <v>2301901</v>
      </c>
      <c r="B10" s="184" t="s">
        <v>780</v>
      </c>
      <c r="C10" s="185">
        <v>9435</v>
      </c>
      <c r="D10" s="191">
        <v>10619</v>
      </c>
      <c r="E10" s="144">
        <f t="shared" si="0"/>
        <v>1.125</v>
      </c>
    </row>
    <row r="11" s="136" customFormat="1" ht="28" customHeight="1" spans="1:5">
      <c r="A11" s="221">
        <v>20911</v>
      </c>
      <c r="B11" s="182" t="s">
        <v>781</v>
      </c>
      <c r="C11" s="183">
        <f>SUM(C12:C14)</f>
        <v>14764</v>
      </c>
      <c r="D11" s="183">
        <f>SUM(D12:D14)</f>
        <v>14944</v>
      </c>
      <c r="E11" s="286">
        <f t="shared" si="0"/>
        <v>1.012</v>
      </c>
    </row>
    <row r="12" s="136" customFormat="1" ht="28" customHeight="1" spans="1:5">
      <c r="A12" s="221">
        <v>2091101</v>
      </c>
      <c r="B12" s="184" t="s">
        <v>777</v>
      </c>
      <c r="C12" s="185">
        <v>14764</v>
      </c>
      <c r="D12" s="191">
        <v>14934</v>
      </c>
      <c r="E12" s="144">
        <f t="shared" si="0"/>
        <v>1.012</v>
      </c>
    </row>
    <row r="13" s="136" customFormat="1" ht="28" customHeight="1" spans="1:5">
      <c r="A13" s="221">
        <v>2091199</v>
      </c>
      <c r="B13" s="184" t="s">
        <v>782</v>
      </c>
      <c r="C13" s="185"/>
      <c r="D13" s="191">
        <v>10</v>
      </c>
      <c r="E13" s="144" t="str">
        <f t="shared" si="0"/>
        <v/>
      </c>
    </row>
    <row r="14" s="136" customFormat="1" ht="28" customHeight="1" spans="1:5">
      <c r="A14" s="221">
        <v>2301705</v>
      </c>
      <c r="B14" s="184" t="s">
        <v>779</v>
      </c>
      <c r="C14" s="185"/>
      <c r="D14" s="191"/>
      <c r="E14" s="144" t="str">
        <f t="shared" si="0"/>
        <v/>
      </c>
    </row>
    <row r="15" s="136" customFormat="1" ht="28" customHeight="1" spans="1:5">
      <c r="A15" s="221">
        <v>20902</v>
      </c>
      <c r="B15" s="182" t="s">
        <v>783</v>
      </c>
      <c r="C15" s="183">
        <f>SUM(C16:C24)</f>
        <v>897</v>
      </c>
      <c r="D15" s="183">
        <f>SUM(D16:D24)</f>
        <v>1135</v>
      </c>
      <c r="E15" s="286">
        <f t="shared" si="0"/>
        <v>1.265</v>
      </c>
    </row>
    <row r="16" s="136" customFormat="1" ht="28" customHeight="1" spans="1:5">
      <c r="A16" s="221">
        <v>2090201</v>
      </c>
      <c r="B16" s="184" t="s">
        <v>784</v>
      </c>
      <c r="C16" s="185">
        <v>573</v>
      </c>
      <c r="D16" s="191">
        <v>619</v>
      </c>
      <c r="E16" s="144">
        <f t="shared" si="0"/>
        <v>1.08</v>
      </c>
    </row>
    <row r="17" s="136" customFormat="1" ht="28" customHeight="1" spans="1:5">
      <c r="A17" s="221">
        <v>2090202</v>
      </c>
      <c r="B17" s="193" t="s">
        <v>785</v>
      </c>
      <c r="C17" s="185">
        <v>32</v>
      </c>
      <c r="D17" s="191"/>
      <c r="E17" s="144">
        <f t="shared" si="0"/>
        <v>0</v>
      </c>
    </row>
    <row r="18" s="136" customFormat="1" ht="28" customHeight="1" spans="1:5">
      <c r="A18" s="221">
        <v>2090206</v>
      </c>
      <c r="B18" s="184" t="s">
        <v>786</v>
      </c>
      <c r="C18" s="185">
        <v>152</v>
      </c>
      <c r="D18" s="191">
        <v>109</v>
      </c>
      <c r="E18" s="144">
        <f t="shared" si="0"/>
        <v>0.717</v>
      </c>
    </row>
    <row r="19" s="136" customFormat="1" ht="28" customHeight="1" spans="1:5">
      <c r="A19" s="221">
        <v>2090203</v>
      </c>
      <c r="B19" s="184" t="s">
        <v>787</v>
      </c>
      <c r="C19" s="185">
        <v>4</v>
      </c>
      <c r="D19" s="191"/>
      <c r="E19" s="144"/>
    </row>
    <row r="20" s="136" customFormat="1" ht="28" customHeight="1" spans="1:5">
      <c r="A20" s="221">
        <v>2090205</v>
      </c>
      <c r="B20" s="184" t="s">
        <v>788</v>
      </c>
      <c r="C20" s="185">
        <v>40</v>
      </c>
      <c r="D20" s="191"/>
      <c r="E20" s="144">
        <f t="shared" ref="E20:E29" si="1">IF(ISERROR(D20/C20),"",D20/C20)</f>
        <v>0</v>
      </c>
    </row>
    <row r="21" s="136" customFormat="1" ht="28" customHeight="1" spans="1:5">
      <c r="A21" s="221">
        <v>2090210</v>
      </c>
      <c r="B21" s="184" t="s">
        <v>789</v>
      </c>
      <c r="C21" s="185">
        <v>2</v>
      </c>
      <c r="D21" s="191"/>
      <c r="E21" s="144">
        <f t="shared" si="1"/>
        <v>0</v>
      </c>
    </row>
    <row r="22" s="136" customFormat="1" ht="28" customHeight="1" spans="1:5">
      <c r="A22" s="221">
        <v>2090299</v>
      </c>
      <c r="B22" s="184" t="s">
        <v>790</v>
      </c>
      <c r="C22" s="185">
        <v>41</v>
      </c>
      <c r="D22" s="191"/>
      <c r="E22" s="144">
        <f t="shared" si="1"/>
        <v>0</v>
      </c>
    </row>
    <row r="23" s="136" customFormat="1" ht="28" customHeight="1" spans="1:5">
      <c r="A23" s="221">
        <v>2301702</v>
      </c>
      <c r="B23" s="184" t="s">
        <v>791</v>
      </c>
      <c r="C23" s="185"/>
      <c r="D23" s="191"/>
      <c r="E23" s="144" t="str">
        <f t="shared" si="1"/>
        <v/>
      </c>
    </row>
    <row r="24" s="136" customFormat="1" ht="28" customHeight="1" spans="1:5">
      <c r="A24" s="221">
        <v>2301902</v>
      </c>
      <c r="B24" s="184" t="s">
        <v>792</v>
      </c>
      <c r="C24" s="185">
        <v>53</v>
      </c>
      <c r="D24" s="191">
        <v>407</v>
      </c>
      <c r="E24" s="144">
        <f t="shared" si="1"/>
        <v>7.679</v>
      </c>
    </row>
    <row r="25" s="136" customFormat="1" ht="28" customHeight="1" spans="1:5">
      <c r="A25" s="221">
        <v>20904</v>
      </c>
      <c r="B25" s="182" t="s">
        <v>793</v>
      </c>
      <c r="C25" s="183">
        <f>SUM(C26:C29)</f>
        <v>1862</v>
      </c>
      <c r="D25" s="183">
        <f>SUM(D26:D29)</f>
        <v>1506</v>
      </c>
      <c r="E25" s="286">
        <f t="shared" si="1"/>
        <v>0.809</v>
      </c>
    </row>
    <row r="26" s="136" customFormat="1" ht="28" customHeight="1" spans="1:5">
      <c r="A26" s="221">
        <v>2090401</v>
      </c>
      <c r="B26" s="184" t="s">
        <v>794</v>
      </c>
      <c r="C26" s="185">
        <v>1013</v>
      </c>
      <c r="D26" s="191">
        <v>741</v>
      </c>
      <c r="E26" s="144">
        <f t="shared" si="1"/>
        <v>0.731</v>
      </c>
    </row>
    <row r="27" s="136" customFormat="1" ht="28" customHeight="1" spans="1:5">
      <c r="A27" s="221">
        <v>2090402</v>
      </c>
      <c r="B27" s="184" t="s">
        <v>795</v>
      </c>
      <c r="C27" s="185"/>
      <c r="D27" s="191"/>
      <c r="E27" s="144" t="str">
        <f t="shared" si="1"/>
        <v/>
      </c>
    </row>
    <row r="28" s="136" customFormat="1" ht="28" customHeight="1" spans="1:5">
      <c r="A28" s="221">
        <v>2090499</v>
      </c>
      <c r="B28" s="184" t="s">
        <v>796</v>
      </c>
      <c r="C28" s="185"/>
      <c r="D28" s="191"/>
      <c r="E28" s="144" t="str">
        <f t="shared" si="1"/>
        <v/>
      </c>
    </row>
    <row r="29" s="136" customFormat="1" ht="28" customHeight="1" spans="1:5">
      <c r="A29" s="221">
        <v>2301904</v>
      </c>
      <c r="B29" s="184" t="s">
        <v>780</v>
      </c>
      <c r="C29" s="185">
        <v>849</v>
      </c>
      <c r="D29" s="191">
        <v>765</v>
      </c>
      <c r="E29" s="144">
        <f t="shared" si="1"/>
        <v>0.901</v>
      </c>
    </row>
    <row r="30" s="136" customFormat="1" ht="28" customHeight="1" spans="1:5">
      <c r="A30" s="221">
        <v>20910</v>
      </c>
      <c r="B30" s="182" t="s">
        <v>797</v>
      </c>
      <c r="C30" s="183">
        <f>SUM(C31:C35)</f>
        <v>7324</v>
      </c>
      <c r="D30" s="183">
        <f>SUM(D31:D35)</f>
        <v>7542</v>
      </c>
      <c r="E30" s="286">
        <f t="shared" ref="E30:E40" si="2">IF(ISERROR(D30/C30),"",D30/C30)</f>
        <v>1.03</v>
      </c>
    </row>
    <row r="31" s="136" customFormat="1" ht="28" customHeight="1" spans="1:5">
      <c r="A31" s="221">
        <v>2091001</v>
      </c>
      <c r="B31" s="184" t="s">
        <v>798</v>
      </c>
      <c r="C31" s="185">
        <v>7316</v>
      </c>
      <c r="D31" s="191">
        <v>7529</v>
      </c>
      <c r="E31" s="144">
        <f t="shared" si="2"/>
        <v>1.029</v>
      </c>
    </row>
    <row r="32" s="136" customFormat="1" ht="28" customHeight="1" spans="1:5">
      <c r="A32" s="221">
        <v>2091002</v>
      </c>
      <c r="B32" s="184" t="s">
        <v>799</v>
      </c>
      <c r="C32" s="185"/>
      <c r="D32" s="191"/>
      <c r="E32" s="144" t="str">
        <f t="shared" si="2"/>
        <v/>
      </c>
    </row>
    <row r="33" s="136" customFormat="1" ht="28" customHeight="1" spans="1:5">
      <c r="A33" s="221">
        <v>2091003</v>
      </c>
      <c r="B33" s="195" t="s">
        <v>800</v>
      </c>
      <c r="C33" s="185">
        <v>8</v>
      </c>
      <c r="D33" s="191">
        <v>13</v>
      </c>
      <c r="E33" s="144">
        <f t="shared" si="2"/>
        <v>1.625</v>
      </c>
    </row>
    <row r="34" s="136" customFormat="1" ht="28" customHeight="1" spans="1:5">
      <c r="A34" s="221">
        <v>2091099</v>
      </c>
      <c r="B34" s="184" t="s">
        <v>801</v>
      </c>
      <c r="C34" s="185"/>
      <c r="D34" s="191"/>
      <c r="E34" s="144" t="str">
        <f t="shared" si="2"/>
        <v/>
      </c>
    </row>
    <row r="35" s="136" customFormat="1" ht="28" customHeight="1" spans="1:5">
      <c r="A35" s="221">
        <v>2301704</v>
      </c>
      <c r="B35" s="184" t="s">
        <v>802</v>
      </c>
      <c r="C35" s="185"/>
      <c r="D35" s="191"/>
      <c r="E35" s="144" t="str">
        <f t="shared" si="2"/>
        <v/>
      </c>
    </row>
    <row r="36" s="136" customFormat="1" ht="28" customHeight="1" spans="1:5">
      <c r="A36" s="221"/>
      <c r="B36" s="172" t="s">
        <v>803</v>
      </c>
      <c r="C36" s="183">
        <f>SUM(C37:C40)</f>
        <v>44199</v>
      </c>
      <c r="D36" s="183">
        <f>SUM(D37:D40)</f>
        <v>46033</v>
      </c>
      <c r="E36" s="286">
        <f t="shared" si="2"/>
        <v>1.041</v>
      </c>
    </row>
    <row r="37" s="136" customFormat="1" ht="28" customHeight="1" spans="1:5">
      <c r="A37" s="221"/>
      <c r="B37" s="184" t="s">
        <v>794</v>
      </c>
      <c r="C37" s="192">
        <f>SUM(C7+C12+C16+C26+C31+C8+C33+C19+C17+C18+C20+C21+C32+C27)</f>
        <v>33792</v>
      </c>
      <c r="D37" s="192">
        <f>SUM(D7+D12+D16+D26+D31+D8+D33+D19+D17+D18+D20+D21+D32+D27)</f>
        <v>34232</v>
      </c>
      <c r="E37" s="144">
        <f t="shared" si="2"/>
        <v>1.013</v>
      </c>
    </row>
    <row r="38" s="136" customFormat="1" ht="28" customHeight="1" spans="1:5">
      <c r="A38" s="221"/>
      <c r="B38" s="184" t="s">
        <v>782</v>
      </c>
      <c r="C38" s="192">
        <f>SUM(C13+C22+C34+C28)</f>
        <v>41</v>
      </c>
      <c r="D38" s="192">
        <f>SUM(D13+D22+D34+D28)</f>
        <v>10</v>
      </c>
      <c r="E38" s="144">
        <f t="shared" si="2"/>
        <v>0.244</v>
      </c>
    </row>
    <row r="39" s="136" customFormat="1" ht="28" customHeight="1" spans="1:5">
      <c r="A39" s="221"/>
      <c r="B39" s="184" t="s">
        <v>779</v>
      </c>
      <c r="C39" s="192">
        <f>SUM(C9+C14+C23+C35)</f>
        <v>29</v>
      </c>
      <c r="D39" s="192">
        <f>SUM(D9+D14+D23+D35)</f>
        <v>0</v>
      </c>
      <c r="E39" s="144">
        <f t="shared" si="2"/>
        <v>0</v>
      </c>
    </row>
    <row r="40" s="136" customFormat="1" ht="28" customHeight="1" spans="1:5">
      <c r="A40" s="221"/>
      <c r="B40" s="184" t="s">
        <v>780</v>
      </c>
      <c r="C40" s="191">
        <f>SUM(C10,C24,C29)</f>
        <v>10337</v>
      </c>
      <c r="D40" s="191">
        <f>SUM(D10,D24,D29)</f>
        <v>11791</v>
      </c>
      <c r="E40" s="144">
        <f t="shared" si="2"/>
        <v>1.141</v>
      </c>
    </row>
  </sheetData>
  <mergeCells count="6">
    <mergeCell ref="A2:E2"/>
    <mergeCell ref="A4:A5"/>
    <mergeCell ref="B4:B5"/>
    <mergeCell ref="C4:C5"/>
    <mergeCell ref="D4:D5"/>
    <mergeCell ref="E4:E5"/>
  </mergeCells>
  <printOptions horizontalCentered="1"/>
  <pageMargins left="0.511805555555556" right="0.511805555555556" top="0.393055555555556" bottom="0.393055555555556" header="0.196527777777778" footer="0.196527777777778"/>
  <pageSetup paperSize="9" fitToHeight="0" orientation="portrait" useFirstPageNumber="1" horizontalDpi="600"/>
  <headerFooter alignWithMargins="0">
    <oddFooter>&amp;C第 &amp;P+28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tabColor rgb="FF00B050"/>
    <pageSetUpPr fitToPage="1"/>
  </sheetPr>
  <dimension ref="A1:G37"/>
  <sheetViews>
    <sheetView showZeros="0" workbookViewId="0">
      <pane ySplit="5" topLeftCell="A6" activePane="bottomLeft" state="frozen"/>
      <selection/>
      <selection pane="bottomLeft" activeCell="E17" sqref="E17"/>
    </sheetView>
  </sheetViews>
  <sheetFormatPr defaultColWidth="8.875" defaultRowHeight="15" outlineLevelCol="6"/>
  <cols>
    <col min="1" max="1" width="37.625" style="136" customWidth="1"/>
    <col min="2" max="3" width="15.625" style="136" customWidth="1"/>
    <col min="4" max="4" width="16.975" style="136" customWidth="1"/>
    <col min="5" max="6" width="15.625" style="136" customWidth="1"/>
    <col min="7" max="16384" width="8.875" style="136"/>
  </cols>
  <sheetData>
    <row r="1" s="83" customFormat="1" ht="20" customHeight="1" spans="1:7">
      <c r="A1" s="94" t="s">
        <v>804</v>
      </c>
      <c r="C1" s="90"/>
      <c r="D1" s="90"/>
      <c r="G1" s="91"/>
    </row>
    <row r="2" s="84" customFormat="1" ht="30" customHeight="1" spans="1:7">
      <c r="A2" s="93" t="s">
        <v>805</v>
      </c>
      <c r="B2" s="93"/>
      <c r="C2" s="93"/>
      <c r="D2" s="93"/>
      <c r="E2" s="227"/>
      <c r="F2" s="227"/>
      <c r="G2" s="227"/>
    </row>
    <row r="3" s="83" customFormat="1" ht="20" customHeight="1" spans="1:7">
      <c r="A3" s="94"/>
      <c r="C3" s="90"/>
      <c r="D3" s="138" t="s">
        <v>2</v>
      </c>
      <c r="G3" s="91"/>
    </row>
    <row r="4" s="177" customFormat="1" ht="20" customHeight="1" spans="1:7">
      <c r="A4" s="340" t="s">
        <v>4</v>
      </c>
      <c r="B4" s="341" t="s">
        <v>5</v>
      </c>
      <c r="C4" s="341" t="s">
        <v>7</v>
      </c>
      <c r="D4" s="341" t="s">
        <v>8</v>
      </c>
      <c r="E4" s="342"/>
      <c r="F4" s="343"/>
      <c r="G4" s="344"/>
    </row>
    <row r="5" s="177" customFormat="1" ht="20" customHeight="1" spans="1:7">
      <c r="A5" s="340"/>
      <c r="B5" s="341"/>
      <c r="C5" s="341"/>
      <c r="D5" s="341"/>
      <c r="E5" s="342"/>
      <c r="F5" s="343"/>
      <c r="G5" s="344"/>
    </row>
    <row r="6" s="136" customFormat="1" ht="28" customHeight="1" spans="1:7">
      <c r="A6" s="345" t="s">
        <v>806</v>
      </c>
      <c r="B6" s="183">
        <f>B8</f>
        <v>1305</v>
      </c>
      <c r="C6" s="183">
        <f>C8</f>
        <v>1261</v>
      </c>
      <c r="D6" s="286">
        <f t="shared" ref="D6:D26" si="0">IF(ISERROR(C6/B6),"",C6/B6)</f>
        <v>0.966</v>
      </c>
      <c r="E6" s="346"/>
      <c r="F6" s="347"/>
      <c r="G6" s="348"/>
    </row>
    <row r="7" s="136" customFormat="1" ht="28" customHeight="1" spans="1:7">
      <c r="A7" s="240" t="s">
        <v>807</v>
      </c>
      <c r="B7" s="198"/>
      <c r="C7" s="185">
        <v>-44</v>
      </c>
      <c r="D7" s="144" t="str">
        <f t="shared" si="0"/>
        <v/>
      </c>
      <c r="E7" s="348"/>
      <c r="F7" s="349"/>
      <c r="G7" s="348"/>
    </row>
    <row r="8" s="136" customFormat="1" ht="28" customHeight="1" spans="1:7">
      <c r="A8" s="240" t="s">
        <v>808</v>
      </c>
      <c r="B8" s="185">
        <v>1305</v>
      </c>
      <c r="C8" s="185">
        <v>1261</v>
      </c>
      <c r="D8" s="144">
        <f t="shared" si="0"/>
        <v>0.966</v>
      </c>
      <c r="E8" s="348"/>
      <c r="F8" s="349"/>
      <c r="G8" s="348"/>
    </row>
    <row r="9" s="136" customFormat="1" ht="28" customHeight="1" spans="1:7">
      <c r="A9" s="345" t="s">
        <v>809</v>
      </c>
      <c r="B9" s="183">
        <f>B11</f>
        <v>23334</v>
      </c>
      <c r="C9" s="183">
        <f>C11</f>
        <v>21447</v>
      </c>
      <c r="D9" s="286">
        <f t="shared" si="0"/>
        <v>0.919</v>
      </c>
      <c r="E9" s="346"/>
      <c r="F9" s="347"/>
      <c r="G9" s="348"/>
    </row>
    <row r="10" s="136" customFormat="1" ht="28" customHeight="1" spans="1:7">
      <c r="A10" s="240" t="s">
        <v>807</v>
      </c>
      <c r="B10" s="185">
        <v>3130</v>
      </c>
      <c r="C10" s="185">
        <v>1243</v>
      </c>
      <c r="D10" s="144">
        <f t="shared" si="0"/>
        <v>0.397</v>
      </c>
      <c r="E10" s="348"/>
      <c r="F10" s="349"/>
      <c r="G10" s="348"/>
    </row>
    <row r="11" s="136" customFormat="1" ht="28" customHeight="1" spans="1:7">
      <c r="A11" s="240" t="s">
        <v>808</v>
      </c>
      <c r="B11" s="185">
        <v>23334</v>
      </c>
      <c r="C11" s="185">
        <v>21447</v>
      </c>
      <c r="D11" s="144">
        <f t="shared" si="0"/>
        <v>0.919</v>
      </c>
      <c r="E11" s="348"/>
      <c r="F11" s="349"/>
      <c r="G11" s="348"/>
    </row>
    <row r="12" s="136" customFormat="1" ht="28" customHeight="1" spans="1:7">
      <c r="A12" s="345" t="s">
        <v>810</v>
      </c>
      <c r="B12" s="183">
        <f>SUM(B13:B14)</f>
        <v>0</v>
      </c>
      <c r="C12" s="183"/>
      <c r="D12" s="144" t="str">
        <f t="shared" si="0"/>
        <v/>
      </c>
      <c r="E12" s="346"/>
      <c r="F12" s="347"/>
      <c r="G12" s="348"/>
    </row>
    <row r="13" s="136" customFormat="1" ht="28" customHeight="1" spans="1:7">
      <c r="A13" s="240" t="s">
        <v>807</v>
      </c>
      <c r="B13" s="185"/>
      <c r="C13" s="185"/>
      <c r="D13" s="144" t="str">
        <f t="shared" si="0"/>
        <v/>
      </c>
      <c r="E13" s="350"/>
      <c r="F13" s="349"/>
      <c r="G13" s="348"/>
    </row>
    <row r="14" s="136" customFormat="1" ht="28" customHeight="1" spans="1:7">
      <c r="A14" s="240" t="s">
        <v>808</v>
      </c>
      <c r="B14" s="185"/>
      <c r="C14" s="185"/>
      <c r="D14" s="144" t="str">
        <f t="shared" si="0"/>
        <v/>
      </c>
      <c r="E14" s="350"/>
      <c r="F14" s="351"/>
      <c r="G14" s="348"/>
    </row>
    <row r="15" s="136" customFormat="1" ht="28" customHeight="1" spans="1:7">
      <c r="A15" s="345" t="s">
        <v>811</v>
      </c>
      <c r="B15" s="183">
        <f>SUM(B16:B17)</f>
        <v>0</v>
      </c>
      <c r="C15" s="183"/>
      <c r="D15" s="144" t="str">
        <f t="shared" si="0"/>
        <v/>
      </c>
      <c r="E15" s="346"/>
      <c r="F15" s="347"/>
      <c r="G15" s="348"/>
    </row>
    <row r="16" s="136" customFormat="1" ht="28" customHeight="1" spans="1:7">
      <c r="A16" s="240" t="s">
        <v>807</v>
      </c>
      <c r="B16" s="185"/>
      <c r="C16" s="185"/>
      <c r="D16" s="144" t="str">
        <f t="shared" si="0"/>
        <v/>
      </c>
      <c r="E16" s="350"/>
      <c r="F16" s="349"/>
      <c r="G16" s="348"/>
    </row>
    <row r="17" s="136" customFormat="1" ht="28" customHeight="1" spans="1:7">
      <c r="A17" s="240" t="s">
        <v>808</v>
      </c>
      <c r="B17" s="185"/>
      <c r="C17" s="185"/>
      <c r="D17" s="144" t="str">
        <f t="shared" si="0"/>
        <v/>
      </c>
      <c r="E17" s="350"/>
      <c r="F17" s="349"/>
      <c r="G17" s="348"/>
    </row>
    <row r="18" s="136" customFormat="1" ht="28" customHeight="1" spans="1:7">
      <c r="A18" s="345" t="s">
        <v>812</v>
      </c>
      <c r="B18" s="183">
        <f>B20</f>
        <v>35126</v>
      </c>
      <c r="C18" s="183">
        <f>C20</f>
        <v>34384</v>
      </c>
      <c r="D18" s="286">
        <f t="shared" si="0"/>
        <v>0.979</v>
      </c>
      <c r="E18" s="346"/>
      <c r="F18" s="347"/>
      <c r="G18" s="348"/>
    </row>
    <row r="19" s="136" customFormat="1" ht="28" customHeight="1" spans="1:7">
      <c r="A19" s="240" t="s">
        <v>807</v>
      </c>
      <c r="B19" s="185">
        <v>4022</v>
      </c>
      <c r="C19" s="185">
        <v>3230</v>
      </c>
      <c r="D19" s="144">
        <f t="shared" si="0"/>
        <v>0.803</v>
      </c>
      <c r="E19" s="348"/>
      <c r="F19" s="349"/>
      <c r="G19" s="348"/>
    </row>
    <row r="20" s="136" customFormat="1" ht="28" customHeight="1" spans="1:7">
      <c r="A20" s="240" t="s">
        <v>808</v>
      </c>
      <c r="B20" s="185">
        <v>35126</v>
      </c>
      <c r="C20" s="185">
        <v>34384</v>
      </c>
      <c r="D20" s="144">
        <f t="shared" si="0"/>
        <v>0.979</v>
      </c>
      <c r="E20" s="348"/>
      <c r="F20" s="349"/>
      <c r="G20" s="348"/>
    </row>
    <row r="21" s="136" customFormat="1" ht="28" customHeight="1" spans="1:7">
      <c r="A21" s="352" t="s">
        <v>813</v>
      </c>
      <c r="B21" s="183">
        <f>B23</f>
        <v>59765</v>
      </c>
      <c r="C21" s="183">
        <f>C23</f>
        <v>57092</v>
      </c>
      <c r="D21" s="286">
        <f t="shared" si="0"/>
        <v>0.955</v>
      </c>
      <c r="E21" s="346"/>
      <c r="F21" s="347"/>
      <c r="G21" s="348"/>
    </row>
    <row r="22" s="136" customFormat="1" ht="28" customHeight="1" spans="1:7">
      <c r="A22" s="240" t="s">
        <v>807</v>
      </c>
      <c r="B22" s="185">
        <f>B19+B10</f>
        <v>7152</v>
      </c>
      <c r="C22" s="185">
        <f>(C7+C10+C13+C16+C19)</f>
        <v>4429</v>
      </c>
      <c r="D22" s="144">
        <f t="shared" si="0"/>
        <v>0.619</v>
      </c>
      <c r="E22" s="348"/>
      <c r="F22" s="349"/>
      <c r="G22" s="348"/>
    </row>
    <row r="23" s="136" customFormat="1" ht="28" customHeight="1" spans="1:7">
      <c r="A23" s="240" t="s">
        <v>808</v>
      </c>
      <c r="B23" s="185">
        <f>B20+B11+B8</f>
        <v>59765</v>
      </c>
      <c r="C23" s="185">
        <f>(C8+C11+C14+C17+C20)</f>
        <v>57092</v>
      </c>
      <c r="D23" s="144">
        <f t="shared" si="0"/>
        <v>0.955</v>
      </c>
      <c r="E23" s="348"/>
      <c r="F23" s="349"/>
      <c r="G23" s="348"/>
    </row>
    <row r="24" s="136" customFormat="1" ht="15.75" spans="1:7">
      <c r="A24" s="187"/>
      <c r="E24" s="348"/>
      <c r="F24" s="348"/>
      <c r="G24" s="348"/>
    </row>
    <row r="25" s="136" customFormat="1" ht="15.75" spans="1:7">
      <c r="A25" s="187"/>
      <c r="E25" s="348"/>
      <c r="F25" s="348"/>
      <c r="G25" s="348"/>
    </row>
    <row r="26" s="136" customFormat="1" ht="15.75" spans="1:7">
      <c r="A26" s="187"/>
      <c r="E26" s="348"/>
      <c r="F26" s="348"/>
      <c r="G26" s="348"/>
    </row>
    <row r="27" s="136" customFormat="1" ht="15.75" spans="1:7">
      <c r="A27" s="187"/>
      <c r="E27" s="348"/>
      <c r="F27" s="348"/>
      <c r="G27" s="348"/>
    </row>
    <row r="28" s="136" customFormat="1" ht="15.75" spans="1:7">
      <c r="A28" s="187"/>
      <c r="E28" s="348"/>
      <c r="F28" s="348"/>
      <c r="G28" s="348"/>
    </row>
    <row r="29" ht="15.75" spans="1:1">
      <c r="A29" s="187"/>
    </row>
    <row r="30" ht="15.75" spans="1:1">
      <c r="A30" s="187"/>
    </row>
    <row r="31" ht="15.75" spans="1:1">
      <c r="A31" s="187"/>
    </row>
    <row r="32" ht="15.75" spans="1:1">
      <c r="A32" s="187"/>
    </row>
    <row r="33" ht="15.75" spans="1:1">
      <c r="A33" s="187"/>
    </row>
    <row r="34" ht="15.75" spans="1:1">
      <c r="A34" s="187"/>
    </row>
    <row r="35" ht="15.75" spans="1:1">
      <c r="A35" s="187"/>
    </row>
    <row r="36" ht="15.75" spans="1:1">
      <c r="A36" s="187"/>
    </row>
    <row r="37" ht="15.75" spans="1:1">
      <c r="A37" s="187"/>
    </row>
  </sheetData>
  <mergeCells count="5">
    <mergeCell ref="A2:D2"/>
    <mergeCell ref="A4:A5"/>
    <mergeCell ref="B4:B5"/>
    <mergeCell ref="C4:C5"/>
    <mergeCell ref="D4:D5"/>
  </mergeCells>
  <printOptions horizontalCentered="1"/>
  <pageMargins left="0.511805555555556" right="0.511805555555556" top="0.393055555555556" bottom="0.393055555555556" header="0.196527777777778" footer="0.196527777777778"/>
  <pageSetup paperSize="9" fitToHeight="0" orientation="portrait" useFirstPageNumber="1" horizontalDpi="600"/>
  <headerFooter alignWithMargins="0">
    <oddFooter>&amp;C第 &amp;P+30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tabColor rgb="FF00B050"/>
    <pageSetUpPr fitToPage="1"/>
  </sheetPr>
  <dimension ref="A1:E105"/>
  <sheetViews>
    <sheetView showGridLines="0" showZeros="0" workbookViewId="0">
      <pane ySplit="5" topLeftCell="A36" activePane="bottomLeft" state="frozen"/>
      <selection/>
      <selection pane="bottomLeft" activeCell="I46" sqref="I46"/>
    </sheetView>
  </sheetViews>
  <sheetFormatPr defaultColWidth="8.75" defaultRowHeight="15.75" outlineLevelCol="4"/>
  <cols>
    <col min="1" max="1" width="10.5" style="312" customWidth="1"/>
    <col min="2" max="2" width="43.375" style="282" customWidth="1"/>
    <col min="3" max="3" width="11.625" style="313" customWidth="1"/>
    <col min="4" max="4" width="11.5" style="313" customWidth="1"/>
    <col min="5" max="5" width="15.9333333333333" style="83" customWidth="1"/>
    <col min="6" max="16384" width="8.75" style="83"/>
  </cols>
  <sheetData>
    <row r="1" s="83" customFormat="1" ht="20" customHeight="1" spans="1:4">
      <c r="A1" s="89" t="s">
        <v>814</v>
      </c>
      <c r="C1" s="90"/>
      <c r="D1" s="90"/>
    </row>
    <row r="2" s="84" customFormat="1" ht="30" customHeight="1" spans="1:5">
      <c r="A2" s="92" t="s">
        <v>815</v>
      </c>
      <c r="B2" s="93"/>
      <c r="C2" s="93"/>
      <c r="D2" s="93"/>
      <c r="E2" s="93"/>
    </row>
    <row r="3" s="83" customFormat="1" ht="20" customHeight="1" spans="1:5">
      <c r="A3" s="94"/>
      <c r="C3" s="90"/>
      <c r="D3" s="314"/>
      <c r="E3" s="32" t="s">
        <v>2</v>
      </c>
    </row>
    <row r="4" s="83" customFormat="1" ht="20" customHeight="1" spans="1:5">
      <c r="A4" s="315" t="s">
        <v>3</v>
      </c>
      <c r="B4" s="283" t="s">
        <v>4</v>
      </c>
      <c r="C4" s="229" t="s">
        <v>7</v>
      </c>
      <c r="D4" s="229" t="s">
        <v>816</v>
      </c>
      <c r="E4" s="229" t="s">
        <v>817</v>
      </c>
    </row>
    <row r="5" s="83" customFormat="1" ht="20" customHeight="1" spans="1:5">
      <c r="A5" s="316"/>
      <c r="B5" s="283"/>
      <c r="C5" s="229"/>
      <c r="D5" s="229"/>
      <c r="E5" s="229"/>
    </row>
    <row r="6" s="83" customFormat="1" ht="28" customHeight="1" spans="1:5">
      <c r="A6" s="251">
        <v>101</v>
      </c>
      <c r="B6" s="317" t="s">
        <v>10</v>
      </c>
      <c r="C6" s="318">
        <f>SUM(C7:C20)</f>
        <v>36141</v>
      </c>
      <c r="D6" s="318">
        <f>SUM(D7:D20)</f>
        <v>35297</v>
      </c>
      <c r="E6" s="319">
        <f t="shared" ref="E6:E25" si="0">IF(AND(C6&lt;&gt;0,D6&lt;&gt;0),D6/C6,"")</f>
        <v>0.977</v>
      </c>
    </row>
    <row r="7" s="83" customFormat="1" ht="28" customHeight="1" spans="1:5">
      <c r="A7" s="251">
        <v>10101</v>
      </c>
      <c r="B7" s="320" t="s">
        <v>11</v>
      </c>
      <c r="C7" s="321">
        <v>16631</v>
      </c>
      <c r="D7" s="321">
        <v>16359</v>
      </c>
      <c r="E7" s="322">
        <f t="shared" si="0"/>
        <v>0.984</v>
      </c>
    </row>
    <row r="8" s="83" customFormat="1" ht="28" customHeight="1" spans="1:5">
      <c r="A8" s="251">
        <v>10104</v>
      </c>
      <c r="B8" s="320" t="s">
        <v>12</v>
      </c>
      <c r="C8" s="321">
        <v>685</v>
      </c>
      <c r="D8" s="321">
        <v>640</v>
      </c>
      <c r="E8" s="322">
        <f t="shared" si="0"/>
        <v>0.934</v>
      </c>
    </row>
    <row r="9" s="83" customFormat="1" ht="28" customHeight="1" spans="1:5">
      <c r="A9" s="251">
        <v>10106</v>
      </c>
      <c r="B9" s="320" t="s">
        <v>13</v>
      </c>
      <c r="C9" s="321">
        <v>322</v>
      </c>
      <c r="D9" s="321">
        <v>320</v>
      </c>
      <c r="E9" s="322">
        <f t="shared" si="0"/>
        <v>0.994</v>
      </c>
    </row>
    <row r="10" s="83" customFormat="1" ht="28" customHeight="1" spans="1:5">
      <c r="A10" s="251">
        <v>10107</v>
      </c>
      <c r="B10" s="320" t="s">
        <v>14</v>
      </c>
      <c r="C10" s="321">
        <v>1090</v>
      </c>
      <c r="D10" s="321">
        <v>1200</v>
      </c>
      <c r="E10" s="322">
        <f t="shared" si="0"/>
        <v>1.101</v>
      </c>
    </row>
    <row r="11" s="83" customFormat="1" ht="28" customHeight="1" spans="1:5">
      <c r="A11" s="251">
        <v>10109</v>
      </c>
      <c r="B11" s="320" t="s">
        <v>15</v>
      </c>
      <c r="C11" s="321">
        <v>1620</v>
      </c>
      <c r="D11" s="321">
        <v>1750</v>
      </c>
      <c r="E11" s="322">
        <f t="shared" si="0"/>
        <v>1.08</v>
      </c>
    </row>
    <row r="12" s="83" customFormat="1" ht="28" customHeight="1" spans="1:5">
      <c r="A12" s="251">
        <v>10110</v>
      </c>
      <c r="B12" s="320" t="s">
        <v>16</v>
      </c>
      <c r="C12" s="321">
        <v>427</v>
      </c>
      <c r="D12" s="321">
        <v>450</v>
      </c>
      <c r="E12" s="322">
        <f t="shared" si="0"/>
        <v>1.054</v>
      </c>
    </row>
    <row r="13" s="83" customFormat="1" ht="28" customHeight="1" spans="1:5">
      <c r="A13" s="251">
        <v>10111</v>
      </c>
      <c r="B13" s="320" t="s">
        <v>17</v>
      </c>
      <c r="C13" s="321">
        <v>403</v>
      </c>
      <c r="D13" s="321">
        <v>380</v>
      </c>
      <c r="E13" s="322">
        <f t="shared" si="0"/>
        <v>0.943</v>
      </c>
    </row>
    <row r="14" s="83" customFormat="1" ht="28" customHeight="1" spans="1:5">
      <c r="A14" s="251">
        <v>10112</v>
      </c>
      <c r="B14" s="320" t="s">
        <v>18</v>
      </c>
      <c r="C14" s="321">
        <v>338</v>
      </c>
      <c r="D14" s="321">
        <v>340</v>
      </c>
      <c r="E14" s="322">
        <f t="shared" si="0"/>
        <v>1.006</v>
      </c>
    </row>
    <row r="15" s="83" customFormat="1" ht="28" customHeight="1" spans="1:5">
      <c r="A15" s="251">
        <v>10113</v>
      </c>
      <c r="B15" s="320" t="s">
        <v>19</v>
      </c>
      <c r="C15" s="321">
        <v>1305</v>
      </c>
      <c r="D15" s="321">
        <v>1000</v>
      </c>
      <c r="E15" s="322">
        <f t="shared" si="0"/>
        <v>0.766</v>
      </c>
    </row>
    <row r="16" s="83" customFormat="1" ht="28" customHeight="1" spans="1:5">
      <c r="A16" s="251">
        <v>10114</v>
      </c>
      <c r="B16" s="320" t="s">
        <v>20</v>
      </c>
      <c r="C16" s="321">
        <v>897</v>
      </c>
      <c r="D16" s="321">
        <v>800</v>
      </c>
      <c r="E16" s="322">
        <f t="shared" si="0"/>
        <v>0.892</v>
      </c>
    </row>
    <row r="17" s="83" customFormat="1" ht="28" customHeight="1" spans="1:5">
      <c r="A17" s="251">
        <v>10118</v>
      </c>
      <c r="B17" s="320" t="s">
        <v>21</v>
      </c>
      <c r="C17" s="321">
        <v>1031</v>
      </c>
      <c r="D17" s="321">
        <v>1989</v>
      </c>
      <c r="E17" s="322">
        <f t="shared" si="0"/>
        <v>1.929</v>
      </c>
    </row>
    <row r="18" s="83" customFormat="1" ht="28" customHeight="1" spans="1:5">
      <c r="A18" s="251">
        <v>10119</v>
      </c>
      <c r="B18" s="320" t="s">
        <v>22</v>
      </c>
      <c r="C18" s="321">
        <v>2386</v>
      </c>
      <c r="D18" s="321">
        <v>1100</v>
      </c>
      <c r="E18" s="322">
        <f t="shared" si="0"/>
        <v>0.461</v>
      </c>
    </row>
    <row r="19" s="83" customFormat="1" ht="28" customHeight="1" spans="1:5">
      <c r="A19" s="251">
        <v>10120</v>
      </c>
      <c r="B19" s="320" t="s">
        <v>23</v>
      </c>
      <c r="C19" s="321">
        <v>8769</v>
      </c>
      <c r="D19" s="321">
        <v>8769</v>
      </c>
      <c r="E19" s="322">
        <f t="shared" si="0"/>
        <v>1</v>
      </c>
    </row>
    <row r="20" s="83" customFormat="1" ht="28" customHeight="1" spans="1:5">
      <c r="A20" s="251">
        <v>10121</v>
      </c>
      <c r="B20" s="320" t="s">
        <v>24</v>
      </c>
      <c r="C20" s="321">
        <v>237</v>
      </c>
      <c r="D20" s="321">
        <v>200</v>
      </c>
      <c r="E20" s="322">
        <f t="shared" si="0"/>
        <v>0.844</v>
      </c>
    </row>
    <row r="21" s="83" customFormat="1" ht="28" customHeight="1" spans="1:5">
      <c r="A21" s="251">
        <v>103</v>
      </c>
      <c r="B21" s="317" t="s">
        <v>25</v>
      </c>
      <c r="C21" s="318">
        <f>SUM(C22:C27)</f>
        <v>7811</v>
      </c>
      <c r="D21" s="318">
        <f>SUM(D22:D27)</f>
        <v>9974</v>
      </c>
      <c r="E21" s="319">
        <f t="shared" si="0"/>
        <v>1.277</v>
      </c>
    </row>
    <row r="22" s="83" customFormat="1" ht="28" customHeight="1" spans="1:5">
      <c r="A22" s="251">
        <v>10302</v>
      </c>
      <c r="B22" s="320" t="s">
        <v>818</v>
      </c>
      <c r="C22" s="323">
        <v>1720</v>
      </c>
      <c r="D22" s="323">
        <v>1840</v>
      </c>
      <c r="E22" s="322">
        <f t="shared" si="0"/>
        <v>1.07</v>
      </c>
    </row>
    <row r="23" s="83" customFormat="1" ht="28" customHeight="1" spans="1:5">
      <c r="A23" s="251">
        <v>10304</v>
      </c>
      <c r="B23" s="320" t="s">
        <v>27</v>
      </c>
      <c r="C23" s="323">
        <v>1148</v>
      </c>
      <c r="D23" s="323">
        <v>2243</v>
      </c>
      <c r="E23" s="322">
        <f t="shared" si="0"/>
        <v>1.954</v>
      </c>
    </row>
    <row r="24" s="83" customFormat="1" ht="28" customHeight="1" spans="1:5">
      <c r="A24" s="251">
        <v>10305</v>
      </c>
      <c r="B24" s="320" t="s">
        <v>819</v>
      </c>
      <c r="C24" s="323">
        <v>1924</v>
      </c>
      <c r="D24" s="323">
        <v>2300</v>
      </c>
      <c r="E24" s="322">
        <f t="shared" si="0"/>
        <v>1.195</v>
      </c>
    </row>
    <row r="25" s="83" customFormat="1" ht="28" customHeight="1" spans="1:5">
      <c r="A25" s="251">
        <v>10307</v>
      </c>
      <c r="B25" s="320" t="s">
        <v>820</v>
      </c>
      <c r="C25" s="323">
        <v>2526</v>
      </c>
      <c r="D25" s="323">
        <v>2877</v>
      </c>
      <c r="E25" s="322">
        <f t="shared" si="0"/>
        <v>1.139</v>
      </c>
    </row>
    <row r="26" s="83" customFormat="1" ht="28" customHeight="1" spans="1:5">
      <c r="A26" s="251">
        <v>10309</v>
      </c>
      <c r="B26" s="320" t="s">
        <v>30</v>
      </c>
      <c r="C26" s="323">
        <v>487</v>
      </c>
      <c r="D26" s="323">
        <v>714</v>
      </c>
      <c r="E26" s="322">
        <f t="shared" ref="E26:E35" si="1">IF(AND(C26&lt;&gt;0,D26&lt;&gt;0),D26/C26,"")</f>
        <v>1.466</v>
      </c>
    </row>
    <row r="27" s="83" customFormat="1" ht="28" customHeight="1" spans="1:5">
      <c r="A27" s="251">
        <v>10399</v>
      </c>
      <c r="B27" s="320" t="s">
        <v>821</v>
      </c>
      <c r="C27" s="324">
        <v>6</v>
      </c>
      <c r="D27" s="324"/>
      <c r="E27" s="322" t="str">
        <f t="shared" si="1"/>
        <v/>
      </c>
    </row>
    <row r="28" s="83" customFormat="1" ht="28" customHeight="1" spans="1:5">
      <c r="A28" s="251"/>
      <c r="B28" s="325" t="s">
        <v>32</v>
      </c>
      <c r="C28" s="318">
        <f>SUM(C6,C21)</f>
        <v>43952</v>
      </c>
      <c r="D28" s="318">
        <f>SUM(D6,D21)</f>
        <v>45271</v>
      </c>
      <c r="E28" s="319">
        <f t="shared" si="1"/>
        <v>1.03</v>
      </c>
    </row>
    <row r="29" s="83" customFormat="1" ht="28" customHeight="1" spans="1:5">
      <c r="A29" s="251">
        <v>110</v>
      </c>
      <c r="B29" s="326" t="s">
        <v>33</v>
      </c>
      <c r="C29" s="318">
        <f>SUM(C30+C34+C61)</f>
        <v>237882</v>
      </c>
      <c r="D29" s="318">
        <f>SUM(D30+D34+D61)</f>
        <v>187671</v>
      </c>
      <c r="E29" s="319">
        <f t="shared" si="1"/>
        <v>0.789</v>
      </c>
    </row>
    <row r="30" s="83" customFormat="1" ht="28" customHeight="1" spans="1:5">
      <c r="A30" s="251">
        <v>11001</v>
      </c>
      <c r="B30" s="327" t="s">
        <v>822</v>
      </c>
      <c r="C30" s="318">
        <f>SUM(C31:C33)</f>
        <v>2850</v>
      </c>
      <c r="D30" s="318">
        <f>SUM(D31:D33)</f>
        <v>2850</v>
      </c>
      <c r="E30" s="319">
        <f t="shared" si="1"/>
        <v>1</v>
      </c>
    </row>
    <row r="31" s="83" customFormat="1" ht="28" customHeight="1" spans="1:5">
      <c r="A31" s="251">
        <v>1100102</v>
      </c>
      <c r="B31" s="328" t="s">
        <v>823</v>
      </c>
      <c r="C31" s="323">
        <v>369</v>
      </c>
      <c r="D31" s="323">
        <v>369</v>
      </c>
      <c r="E31" s="322">
        <f t="shared" si="1"/>
        <v>1</v>
      </c>
    </row>
    <row r="32" s="83" customFormat="1" ht="28" customHeight="1" spans="1:5">
      <c r="A32" s="251">
        <v>1100104</v>
      </c>
      <c r="B32" s="328" t="s">
        <v>824</v>
      </c>
      <c r="C32" s="324">
        <v>1053</v>
      </c>
      <c r="D32" s="324">
        <v>1053</v>
      </c>
      <c r="E32" s="322">
        <f t="shared" si="1"/>
        <v>1</v>
      </c>
    </row>
    <row r="33" s="83" customFormat="1" ht="28" customHeight="1" spans="1:5">
      <c r="A33" s="251">
        <v>1100106</v>
      </c>
      <c r="B33" s="328" t="s">
        <v>825</v>
      </c>
      <c r="C33" s="324">
        <v>1428</v>
      </c>
      <c r="D33" s="324">
        <v>1428</v>
      </c>
      <c r="E33" s="322">
        <f t="shared" si="1"/>
        <v>1</v>
      </c>
    </row>
    <row r="34" s="83" customFormat="1" ht="28" customHeight="1" spans="1:5">
      <c r="A34" s="251">
        <v>11002</v>
      </c>
      <c r="B34" s="329" t="s">
        <v>826</v>
      </c>
      <c r="C34" s="318">
        <f>SUM(C35:C60)</f>
        <v>187210</v>
      </c>
      <c r="D34" s="318">
        <f>SUM(D35:D60)</f>
        <v>157483</v>
      </c>
      <c r="E34" s="319">
        <f t="shared" si="1"/>
        <v>0.841</v>
      </c>
    </row>
    <row r="35" s="83" customFormat="1" ht="28" customHeight="1" spans="1:5">
      <c r="A35" s="251">
        <v>1100201</v>
      </c>
      <c r="B35" s="328" t="s">
        <v>827</v>
      </c>
      <c r="C35" s="323">
        <v>3870</v>
      </c>
      <c r="D35" s="323">
        <v>3870</v>
      </c>
      <c r="E35" s="322">
        <f t="shared" si="1"/>
        <v>1</v>
      </c>
    </row>
    <row r="36" s="83" customFormat="1" ht="28" customHeight="1" spans="1:5">
      <c r="A36" s="251">
        <v>1100202</v>
      </c>
      <c r="B36" s="330" t="s">
        <v>828</v>
      </c>
      <c r="C36" s="323">
        <v>31589</v>
      </c>
      <c r="D36" s="323">
        <v>34748</v>
      </c>
      <c r="E36" s="322">
        <f t="shared" ref="E36:E69" si="2">IF(AND(C36&lt;&gt;0,D36&lt;&gt;0),D36/C36,"")</f>
        <v>1.1</v>
      </c>
    </row>
    <row r="37" s="83" customFormat="1" ht="28" customHeight="1" spans="1:5">
      <c r="A37" s="251">
        <v>1100207</v>
      </c>
      <c r="B37" s="331" t="s">
        <v>829</v>
      </c>
      <c r="C37" s="323">
        <v>9578</v>
      </c>
      <c r="D37" s="323">
        <v>9578</v>
      </c>
      <c r="E37" s="322">
        <f t="shared" si="2"/>
        <v>1</v>
      </c>
    </row>
    <row r="38" s="83" customFormat="1" ht="28" customHeight="1" spans="1:5">
      <c r="A38" s="251">
        <v>1100208</v>
      </c>
      <c r="B38" s="331" t="s">
        <v>830</v>
      </c>
      <c r="C38" s="323">
        <v>7491</v>
      </c>
      <c r="D38" s="323">
        <v>7491</v>
      </c>
      <c r="E38" s="322">
        <f t="shared" si="2"/>
        <v>1</v>
      </c>
    </row>
    <row r="39" s="83" customFormat="1" ht="28" customHeight="1" spans="1:5">
      <c r="A39" s="251">
        <v>1100214</v>
      </c>
      <c r="B39" s="331" t="s">
        <v>831</v>
      </c>
      <c r="C39" s="323">
        <v>903</v>
      </c>
      <c r="D39" s="323">
        <v>903</v>
      </c>
      <c r="E39" s="322">
        <f t="shared" si="2"/>
        <v>1</v>
      </c>
    </row>
    <row r="40" s="83" customFormat="1" ht="28" customHeight="1" spans="1:5">
      <c r="A40" s="251">
        <v>1100225</v>
      </c>
      <c r="B40" s="331" t="s">
        <v>44</v>
      </c>
      <c r="C40" s="323">
        <v>159</v>
      </c>
      <c r="D40" s="323"/>
      <c r="E40" s="322" t="str">
        <f t="shared" si="2"/>
        <v/>
      </c>
    </row>
    <row r="41" s="83" customFormat="1" ht="28" customHeight="1" spans="1:5">
      <c r="A41" s="251">
        <v>1100226</v>
      </c>
      <c r="B41" s="331" t="s">
        <v>832</v>
      </c>
      <c r="C41" s="323">
        <v>6756</v>
      </c>
      <c r="D41" s="323">
        <v>8174</v>
      </c>
      <c r="E41" s="322">
        <f t="shared" si="2"/>
        <v>1.21</v>
      </c>
    </row>
    <row r="42" s="83" customFormat="1" ht="28" customHeight="1" spans="1:5">
      <c r="A42" s="251">
        <v>1100227</v>
      </c>
      <c r="B42" s="331" t="s">
        <v>833</v>
      </c>
      <c r="C42" s="323">
        <v>9806</v>
      </c>
      <c r="D42" s="323">
        <v>9806</v>
      </c>
      <c r="E42" s="322">
        <f t="shared" si="2"/>
        <v>1</v>
      </c>
    </row>
    <row r="43" s="83" customFormat="1" ht="28" customHeight="1" spans="1:5">
      <c r="A43" s="251">
        <v>1100229</v>
      </c>
      <c r="B43" s="331" t="s">
        <v>834</v>
      </c>
      <c r="C43" s="323">
        <v>1572</v>
      </c>
      <c r="D43" s="323">
        <v>1530</v>
      </c>
      <c r="E43" s="322">
        <f t="shared" si="2"/>
        <v>0.973</v>
      </c>
    </row>
    <row r="44" s="83" customFormat="1" ht="28" customHeight="1" spans="1:5">
      <c r="A44" s="251">
        <v>1100231</v>
      </c>
      <c r="B44" s="332" t="s">
        <v>835</v>
      </c>
      <c r="C44" s="323">
        <v>20396</v>
      </c>
      <c r="D44" s="323">
        <v>30565</v>
      </c>
      <c r="E44" s="322">
        <f t="shared" si="2"/>
        <v>1.499</v>
      </c>
    </row>
    <row r="45" s="83" customFormat="1" ht="28" customHeight="1" spans="1:5">
      <c r="A45" s="251">
        <v>1100241</v>
      </c>
      <c r="B45" s="331" t="s">
        <v>836</v>
      </c>
      <c r="C45" s="323"/>
      <c r="D45" s="323"/>
      <c r="E45" s="322" t="str">
        <f t="shared" si="2"/>
        <v/>
      </c>
    </row>
    <row r="46" s="83" customFormat="1" ht="28" customHeight="1" spans="1:5">
      <c r="A46" s="251">
        <v>1100244</v>
      </c>
      <c r="B46" s="333" t="s">
        <v>837</v>
      </c>
      <c r="C46" s="323">
        <v>945</v>
      </c>
      <c r="D46" s="323">
        <v>956</v>
      </c>
      <c r="E46" s="322">
        <f t="shared" si="2"/>
        <v>1.012</v>
      </c>
    </row>
    <row r="47" s="83" customFormat="1" ht="28" customHeight="1" spans="1:5">
      <c r="A47" s="251">
        <v>1100245</v>
      </c>
      <c r="B47" s="333" t="s">
        <v>838</v>
      </c>
      <c r="C47" s="323">
        <v>14033</v>
      </c>
      <c r="D47" s="323">
        <v>11468</v>
      </c>
      <c r="E47" s="322">
        <f t="shared" si="2"/>
        <v>0.817</v>
      </c>
    </row>
    <row r="48" s="83" customFormat="1" ht="28" customHeight="1" spans="1:5">
      <c r="A48" s="251">
        <v>1100247</v>
      </c>
      <c r="B48" s="333" t="s">
        <v>839</v>
      </c>
      <c r="C48" s="323">
        <v>223</v>
      </c>
      <c r="D48" s="323">
        <v>235</v>
      </c>
      <c r="E48" s="322">
        <f t="shared" si="2"/>
        <v>1.054</v>
      </c>
    </row>
    <row r="49" s="83" customFormat="1" ht="28" customHeight="1" spans="1:5">
      <c r="A49" s="251">
        <v>1100248</v>
      </c>
      <c r="B49" s="333" t="s">
        <v>53</v>
      </c>
      <c r="C49" s="323">
        <v>22984</v>
      </c>
      <c r="D49" s="323">
        <v>14857</v>
      </c>
      <c r="E49" s="322">
        <f t="shared" si="2"/>
        <v>0.646</v>
      </c>
    </row>
    <row r="50" s="83" customFormat="1" ht="28" customHeight="1" spans="1:5">
      <c r="A50" s="251">
        <v>1100249</v>
      </c>
      <c r="B50" s="333" t="s">
        <v>54</v>
      </c>
      <c r="C50" s="323">
        <v>7250</v>
      </c>
      <c r="D50" s="323">
        <v>5001</v>
      </c>
      <c r="E50" s="322">
        <f t="shared" si="2"/>
        <v>0.69</v>
      </c>
    </row>
    <row r="51" s="83" customFormat="1" ht="28" customHeight="1" spans="1:5">
      <c r="A51" s="251">
        <v>1100250</v>
      </c>
      <c r="B51" s="333" t="s">
        <v>840</v>
      </c>
      <c r="C51" s="323">
        <v>1612</v>
      </c>
      <c r="D51" s="323">
        <v>1530</v>
      </c>
      <c r="E51" s="322">
        <f t="shared" si="2"/>
        <v>0.949</v>
      </c>
    </row>
    <row r="52" s="83" customFormat="1" ht="28" customHeight="1" spans="1:5">
      <c r="A52" s="251">
        <v>1100252</v>
      </c>
      <c r="B52" s="333" t="s">
        <v>56</v>
      </c>
      <c r="C52" s="323">
        <v>40081</v>
      </c>
      <c r="D52" s="323">
        <v>10752</v>
      </c>
      <c r="E52" s="322">
        <f t="shared" si="2"/>
        <v>0.268</v>
      </c>
    </row>
    <row r="53" s="83" customFormat="1" ht="28" customHeight="1" spans="1:5">
      <c r="A53" s="251">
        <v>1100253</v>
      </c>
      <c r="B53" s="333" t="s">
        <v>841</v>
      </c>
      <c r="C53" s="323">
        <v>5790</v>
      </c>
      <c r="D53" s="323">
        <v>4851</v>
      </c>
      <c r="E53" s="322">
        <f t="shared" si="2"/>
        <v>0.838</v>
      </c>
    </row>
    <row r="54" s="83" customFormat="1" ht="28" customHeight="1" spans="1:5">
      <c r="A54" s="251">
        <v>1100258</v>
      </c>
      <c r="B54" s="333" t="s">
        <v>842</v>
      </c>
      <c r="C54" s="323">
        <v>677</v>
      </c>
      <c r="D54" s="323">
        <v>680</v>
      </c>
      <c r="E54" s="322">
        <f t="shared" si="2"/>
        <v>1.004</v>
      </c>
    </row>
    <row r="55" s="83" customFormat="1" ht="28" customHeight="1" spans="1:5">
      <c r="A55" s="251">
        <v>1100259</v>
      </c>
      <c r="B55" s="333" t="s">
        <v>843</v>
      </c>
      <c r="C55" s="323">
        <v>57</v>
      </c>
      <c r="D55" s="323">
        <v>60</v>
      </c>
      <c r="E55" s="322">
        <f t="shared" si="2"/>
        <v>1.053</v>
      </c>
    </row>
    <row r="56" s="83" customFormat="1" ht="28" customHeight="1" spans="1:5">
      <c r="A56" s="251">
        <v>1100260</v>
      </c>
      <c r="B56" s="333" t="s">
        <v>844</v>
      </c>
      <c r="C56" s="323">
        <v>97</v>
      </c>
      <c r="D56" s="323">
        <v>102</v>
      </c>
      <c r="E56" s="322">
        <f t="shared" si="2"/>
        <v>1.052</v>
      </c>
    </row>
    <row r="57" s="83" customFormat="1" ht="28" customHeight="1" spans="1:5">
      <c r="A57" s="251">
        <v>1100269</v>
      </c>
      <c r="B57" s="333" t="s">
        <v>845</v>
      </c>
      <c r="C57" s="323"/>
      <c r="D57" s="323"/>
      <c r="E57" s="322" t="str">
        <f t="shared" si="2"/>
        <v/>
      </c>
    </row>
    <row r="58" s="83" customFormat="1" ht="28" customHeight="1" spans="1:5">
      <c r="A58" s="251">
        <v>1100299</v>
      </c>
      <c r="B58" s="333" t="s">
        <v>62</v>
      </c>
      <c r="C58" s="323">
        <v>326</v>
      </c>
      <c r="D58" s="323">
        <v>326</v>
      </c>
      <c r="E58" s="322">
        <f t="shared" si="2"/>
        <v>1</v>
      </c>
    </row>
    <row r="59" s="83" customFormat="1" ht="28" customHeight="1" spans="1:5">
      <c r="A59" s="251">
        <v>2300296</v>
      </c>
      <c r="B59" s="333" t="s">
        <v>846</v>
      </c>
      <c r="C59" s="323">
        <v>961</v>
      </c>
      <c r="D59" s="323"/>
      <c r="E59" s="322" t="str">
        <f t="shared" si="2"/>
        <v/>
      </c>
    </row>
    <row r="60" s="83" customFormat="1" ht="28" customHeight="1" spans="1:5">
      <c r="A60" s="251">
        <v>2300297</v>
      </c>
      <c r="B60" s="333" t="s">
        <v>847</v>
      </c>
      <c r="C60" s="323">
        <v>54</v>
      </c>
      <c r="D60" s="323"/>
      <c r="E60" s="322" t="str">
        <f t="shared" si="2"/>
        <v/>
      </c>
    </row>
    <row r="61" s="83" customFormat="1" ht="28" customHeight="1" spans="1:5">
      <c r="A61" s="251">
        <v>11003</v>
      </c>
      <c r="B61" s="334" t="s">
        <v>65</v>
      </c>
      <c r="C61" s="318">
        <f>SUM(C62:C81)</f>
        <v>47822</v>
      </c>
      <c r="D61" s="318">
        <f>SUM(D62:D81)</f>
        <v>27338</v>
      </c>
      <c r="E61" s="319">
        <f t="shared" si="2"/>
        <v>0.572</v>
      </c>
    </row>
    <row r="62" s="83" customFormat="1" ht="28" customHeight="1" spans="1:5">
      <c r="A62" s="251">
        <v>1100301</v>
      </c>
      <c r="B62" s="331" t="s">
        <v>848</v>
      </c>
      <c r="C62" s="335">
        <v>783</v>
      </c>
      <c r="D62" s="324">
        <v>805</v>
      </c>
      <c r="E62" s="322">
        <f t="shared" si="2"/>
        <v>1.028</v>
      </c>
    </row>
    <row r="63" s="83" customFormat="1" ht="28" customHeight="1" spans="1:5">
      <c r="A63" s="251">
        <v>1100303</v>
      </c>
      <c r="B63" s="331" t="s">
        <v>849</v>
      </c>
      <c r="C63" s="335">
        <v>67</v>
      </c>
      <c r="D63" s="324">
        <v>72</v>
      </c>
      <c r="E63" s="322">
        <f t="shared" si="2"/>
        <v>1.075</v>
      </c>
    </row>
    <row r="64" s="83" customFormat="1" ht="28" customHeight="1" spans="1:5">
      <c r="A64" s="251">
        <v>1100304</v>
      </c>
      <c r="B64" s="331" t="s">
        <v>850</v>
      </c>
      <c r="C64" s="335">
        <v>62</v>
      </c>
      <c r="D64" s="324">
        <v>65</v>
      </c>
      <c r="E64" s="322">
        <f t="shared" si="2"/>
        <v>1.048</v>
      </c>
    </row>
    <row r="65" s="83" customFormat="1" ht="28" customHeight="1" spans="1:5">
      <c r="A65" s="251">
        <v>1100305</v>
      </c>
      <c r="B65" s="331" t="s">
        <v>851</v>
      </c>
      <c r="C65" s="335">
        <v>944</v>
      </c>
      <c r="D65" s="324">
        <v>958</v>
      </c>
      <c r="E65" s="322">
        <f t="shared" si="2"/>
        <v>1.015</v>
      </c>
    </row>
    <row r="66" s="83" customFormat="1" ht="28" customHeight="1" spans="1:5">
      <c r="A66" s="251">
        <v>1100306</v>
      </c>
      <c r="B66" s="331" t="s">
        <v>852</v>
      </c>
      <c r="C66" s="335">
        <v>172</v>
      </c>
      <c r="D66" s="324">
        <v>185</v>
      </c>
      <c r="E66" s="322">
        <f t="shared" si="2"/>
        <v>1.076</v>
      </c>
    </row>
    <row r="67" s="83" customFormat="1" ht="28" customHeight="1" spans="1:5">
      <c r="A67" s="251">
        <v>1100307</v>
      </c>
      <c r="B67" s="331" t="s">
        <v>853</v>
      </c>
      <c r="C67" s="335">
        <v>263</v>
      </c>
      <c r="D67" s="324">
        <v>265</v>
      </c>
      <c r="E67" s="322">
        <f t="shared" si="2"/>
        <v>1.008</v>
      </c>
    </row>
    <row r="68" s="83" customFormat="1" ht="28" customHeight="1" spans="1:5">
      <c r="A68" s="251">
        <v>1100308</v>
      </c>
      <c r="B68" s="331" t="s">
        <v>854</v>
      </c>
      <c r="C68" s="335">
        <v>71</v>
      </c>
      <c r="D68" s="324">
        <v>76</v>
      </c>
      <c r="E68" s="322">
        <f t="shared" si="2"/>
        <v>1.07</v>
      </c>
    </row>
    <row r="69" s="83" customFormat="1" ht="28" customHeight="1" spans="1:5">
      <c r="A69" s="251">
        <v>1100310</v>
      </c>
      <c r="B69" s="331" t="s">
        <v>855</v>
      </c>
      <c r="C69" s="335">
        <v>919</v>
      </c>
      <c r="D69" s="324">
        <v>925</v>
      </c>
      <c r="E69" s="322">
        <f t="shared" si="2"/>
        <v>1.007</v>
      </c>
    </row>
    <row r="70" s="83" customFormat="1" ht="28" customHeight="1" spans="1:5">
      <c r="A70" s="251">
        <v>1100311</v>
      </c>
      <c r="B70" s="331" t="s">
        <v>856</v>
      </c>
      <c r="C70" s="335">
        <v>2590</v>
      </c>
      <c r="D70" s="324">
        <v>2620</v>
      </c>
      <c r="E70" s="322">
        <f t="shared" ref="E70:E84" si="3">IF(AND(C70&lt;&gt;0,D70&lt;&gt;0),D70/C70,"")</f>
        <v>1.012</v>
      </c>
    </row>
    <row r="71" s="83" customFormat="1" ht="28" customHeight="1" spans="1:5">
      <c r="A71" s="251">
        <v>1100312</v>
      </c>
      <c r="B71" s="331" t="s">
        <v>857</v>
      </c>
      <c r="C71" s="335">
        <v>350</v>
      </c>
      <c r="D71" s="324">
        <v>380</v>
      </c>
      <c r="E71" s="322">
        <f t="shared" si="3"/>
        <v>1.086</v>
      </c>
    </row>
    <row r="72" s="83" customFormat="1" ht="28" customHeight="1" spans="1:5">
      <c r="A72" s="251">
        <v>1100313</v>
      </c>
      <c r="B72" s="331" t="s">
        <v>858</v>
      </c>
      <c r="C72" s="335">
        <v>35277</v>
      </c>
      <c r="D72" s="324">
        <v>14489</v>
      </c>
      <c r="E72" s="322">
        <f t="shared" si="3"/>
        <v>0.411</v>
      </c>
    </row>
    <row r="73" s="83" customFormat="1" ht="28" customHeight="1" spans="1:5">
      <c r="A73" s="251">
        <v>1100314</v>
      </c>
      <c r="B73" s="331" t="s">
        <v>859</v>
      </c>
      <c r="C73" s="335">
        <v>2872</v>
      </c>
      <c r="D73" s="324">
        <v>2895</v>
      </c>
      <c r="E73" s="322">
        <f t="shared" si="3"/>
        <v>1.008</v>
      </c>
    </row>
    <row r="74" s="83" customFormat="1" ht="28" customHeight="1" spans="1:5">
      <c r="A74" s="251">
        <v>1100315</v>
      </c>
      <c r="B74" s="331" t="s">
        <v>860</v>
      </c>
      <c r="C74" s="335">
        <v>336</v>
      </c>
      <c r="D74" s="324">
        <v>352</v>
      </c>
      <c r="E74" s="322">
        <f t="shared" si="3"/>
        <v>1.048</v>
      </c>
    </row>
    <row r="75" s="83" customFormat="1" ht="28" customHeight="1" spans="1:5">
      <c r="A75" s="251">
        <v>1100316</v>
      </c>
      <c r="B75" s="331" t="s">
        <v>861</v>
      </c>
      <c r="C75" s="335">
        <v>15</v>
      </c>
      <c r="D75" s="324">
        <v>15</v>
      </c>
      <c r="E75" s="322">
        <f t="shared" si="3"/>
        <v>1</v>
      </c>
    </row>
    <row r="76" s="83" customFormat="1" ht="28" customHeight="1" spans="1:5">
      <c r="A76" s="251">
        <v>1100317</v>
      </c>
      <c r="B76" s="331" t="s">
        <v>862</v>
      </c>
      <c r="C76" s="335">
        <v>6</v>
      </c>
      <c r="D76" s="324"/>
      <c r="E76" s="322" t="str">
        <f t="shared" si="3"/>
        <v/>
      </c>
    </row>
    <row r="77" s="83" customFormat="1" ht="28" customHeight="1" spans="1:5">
      <c r="A77" s="251">
        <v>1100320</v>
      </c>
      <c r="B77" s="331" t="s">
        <v>863</v>
      </c>
      <c r="C77" s="335">
        <v>1460</v>
      </c>
      <c r="D77" s="324">
        <v>1520</v>
      </c>
      <c r="E77" s="322">
        <f t="shared" si="3"/>
        <v>1.041</v>
      </c>
    </row>
    <row r="78" s="83" customFormat="1" ht="28" customHeight="1" spans="1:5">
      <c r="A78" s="251">
        <v>1100321</v>
      </c>
      <c r="B78" s="331" t="s">
        <v>864</v>
      </c>
      <c r="C78" s="335">
        <v>263</v>
      </c>
      <c r="D78" s="324">
        <v>285</v>
      </c>
      <c r="E78" s="322">
        <f t="shared" si="3"/>
        <v>1.084</v>
      </c>
    </row>
    <row r="79" s="83" customFormat="1" ht="28" customHeight="1" spans="1:5">
      <c r="A79" s="251">
        <v>1100322</v>
      </c>
      <c r="B79" s="331" t="s">
        <v>865</v>
      </c>
      <c r="C79" s="335">
        <v>5</v>
      </c>
      <c r="D79" s="324">
        <v>5</v>
      </c>
      <c r="E79" s="322">
        <f t="shared" si="3"/>
        <v>1</v>
      </c>
    </row>
    <row r="80" s="83" customFormat="1" ht="28" customHeight="1" spans="1:5">
      <c r="A80" s="251">
        <v>1100324</v>
      </c>
      <c r="B80" s="331" t="s">
        <v>866</v>
      </c>
      <c r="C80" s="335">
        <v>1367</v>
      </c>
      <c r="D80" s="324">
        <v>1426</v>
      </c>
      <c r="E80" s="322">
        <f t="shared" si="3"/>
        <v>1.043</v>
      </c>
    </row>
    <row r="81" s="83" customFormat="1" ht="28" customHeight="1" spans="1:5">
      <c r="A81" s="251">
        <v>1100399</v>
      </c>
      <c r="B81" s="320" t="s">
        <v>85</v>
      </c>
      <c r="C81" s="335"/>
      <c r="D81" s="324"/>
      <c r="E81" s="322" t="str">
        <f t="shared" si="3"/>
        <v/>
      </c>
    </row>
    <row r="82" s="83" customFormat="1" ht="28" customHeight="1" spans="1:5">
      <c r="A82" s="251">
        <v>11008</v>
      </c>
      <c r="B82" s="329" t="s">
        <v>86</v>
      </c>
      <c r="C82" s="318">
        <f>SUM(C83:C84)</f>
        <v>1541</v>
      </c>
      <c r="D82" s="318">
        <f>SUM(D83:D84)</f>
        <v>26575</v>
      </c>
      <c r="E82" s="319">
        <f t="shared" si="3"/>
        <v>17.245</v>
      </c>
    </row>
    <row r="83" s="83" customFormat="1" ht="28" customHeight="1" spans="1:5">
      <c r="A83" s="251"/>
      <c r="B83" s="328" t="s">
        <v>867</v>
      </c>
      <c r="C83" s="336">
        <v>1541</v>
      </c>
      <c r="D83" s="336">
        <v>26575</v>
      </c>
      <c r="E83" s="322">
        <f t="shared" si="3"/>
        <v>17.245</v>
      </c>
    </row>
    <row r="84" s="83" customFormat="1" ht="28" customHeight="1" spans="1:5">
      <c r="A84" s="251"/>
      <c r="B84" s="328" t="s">
        <v>868</v>
      </c>
      <c r="C84" s="336"/>
      <c r="D84" s="336"/>
      <c r="E84" s="322" t="str">
        <f t="shared" si="3"/>
        <v/>
      </c>
    </row>
    <row r="85" s="83" customFormat="1" ht="28" customHeight="1" spans="1:5">
      <c r="A85" s="251">
        <v>11015</v>
      </c>
      <c r="B85" s="329" t="s">
        <v>869</v>
      </c>
      <c r="C85" s="318"/>
      <c r="D85" s="336"/>
      <c r="E85" s="322"/>
    </row>
    <row r="86" s="83" customFormat="1" ht="28" customHeight="1" spans="1:5">
      <c r="A86" s="251">
        <v>11009</v>
      </c>
      <c r="B86" s="329" t="s">
        <v>89</v>
      </c>
      <c r="C86" s="337">
        <f>C87+C89+C88</f>
        <v>2167</v>
      </c>
      <c r="D86" s="337">
        <f>D87+D89+D88</f>
        <v>800</v>
      </c>
      <c r="E86" s="322">
        <f>IF(AND(C86&lt;&gt;0,D86&lt;&gt;0),D86/C86,"")</f>
        <v>0.369</v>
      </c>
    </row>
    <row r="87" s="83" customFormat="1" ht="28" customHeight="1" spans="1:5">
      <c r="A87" s="251">
        <v>110190102</v>
      </c>
      <c r="B87" s="329" t="s">
        <v>870</v>
      </c>
      <c r="C87" s="324">
        <v>2167</v>
      </c>
      <c r="D87" s="324"/>
      <c r="E87" s="322"/>
    </row>
    <row r="88" s="83" customFormat="1" ht="28" customHeight="1" spans="1:5">
      <c r="A88" s="251"/>
      <c r="B88" s="328" t="s">
        <v>871</v>
      </c>
      <c r="C88" s="324"/>
      <c r="D88" s="324">
        <v>800</v>
      </c>
      <c r="E88" s="322"/>
    </row>
    <row r="89" s="83" customFormat="1" ht="28" customHeight="1" spans="1:5">
      <c r="A89" s="251">
        <v>110190199</v>
      </c>
      <c r="B89" s="328" t="s">
        <v>872</v>
      </c>
      <c r="C89" s="324"/>
      <c r="D89" s="324"/>
      <c r="E89" s="322"/>
    </row>
    <row r="90" s="83" customFormat="1" ht="28" customHeight="1" spans="1:5">
      <c r="A90" s="251">
        <v>11011</v>
      </c>
      <c r="B90" s="329" t="s">
        <v>93</v>
      </c>
      <c r="C90" s="337">
        <f>SUM(C91)</f>
        <v>102986</v>
      </c>
      <c r="D90" s="338">
        <f>SUM(D91)</f>
        <v>6561</v>
      </c>
      <c r="E90" s="319">
        <f>IF(AND(C90&lt;&gt;0,D90&lt;&gt;0),D90/C90,"")</f>
        <v>0.064</v>
      </c>
    </row>
    <row r="91" s="83" customFormat="1" ht="28" customHeight="1" spans="1:5">
      <c r="A91" s="251">
        <v>1101101</v>
      </c>
      <c r="B91" s="328" t="s">
        <v>873</v>
      </c>
      <c r="C91" s="324">
        <v>102986</v>
      </c>
      <c r="D91" s="324">
        <v>6561</v>
      </c>
      <c r="E91" s="322">
        <f>IF(AND(C91&lt;&gt;0,D91&lt;&gt;0),D91/C91,"")</f>
        <v>0.064</v>
      </c>
    </row>
    <row r="92" s="83" customFormat="1" ht="28" customHeight="1" spans="1:5">
      <c r="A92" s="251"/>
      <c r="B92" s="339" t="s">
        <v>95</v>
      </c>
      <c r="C92" s="318">
        <f>SUM(C90+C86+C28+C29+C82+C85)</f>
        <v>388528</v>
      </c>
      <c r="D92" s="318">
        <f>SUM(D90+D86+D28+D29+D82+D85)</f>
        <v>266878</v>
      </c>
      <c r="E92" s="319">
        <f>IF(AND(C92&lt;&gt;0,D92&lt;&gt;0),D92/C92,"")</f>
        <v>0.687</v>
      </c>
    </row>
    <row r="93" s="83" customFormat="1" ht="28" customHeight="1" spans="1:2">
      <c r="A93" s="312"/>
      <c r="B93" s="282"/>
    </row>
    <row r="94" s="83" customFormat="1" ht="28" customHeight="1" spans="1:2">
      <c r="A94" s="312"/>
      <c r="B94" s="282"/>
    </row>
    <row r="95" s="83" customFormat="1" ht="28" customHeight="1" spans="1:2">
      <c r="A95" s="312"/>
      <c r="B95" s="282"/>
    </row>
    <row r="96" s="83" customFormat="1" ht="28" customHeight="1" spans="1:2">
      <c r="A96" s="312"/>
      <c r="B96" s="282"/>
    </row>
    <row r="97" s="83" customFormat="1" ht="28" customHeight="1" spans="1:2">
      <c r="A97" s="312"/>
      <c r="B97" s="282"/>
    </row>
    <row r="98" s="83" customFormat="1" ht="28" customHeight="1" spans="1:2">
      <c r="A98" s="312"/>
      <c r="B98" s="282"/>
    </row>
    <row r="99" s="83" customFormat="1" ht="28" customHeight="1" spans="1:2">
      <c r="A99" s="312"/>
      <c r="B99" s="282"/>
    </row>
    <row r="100" s="83" customFormat="1" ht="28" customHeight="1" spans="1:2">
      <c r="A100" s="312"/>
      <c r="B100" s="282"/>
    </row>
    <row r="101" s="83" customFormat="1" ht="28" customHeight="1" spans="1:2">
      <c r="A101" s="312"/>
      <c r="B101" s="282"/>
    </row>
    <row r="102" s="83" customFormat="1" ht="28" customHeight="1" spans="1:2">
      <c r="A102" s="312"/>
      <c r="B102" s="282"/>
    </row>
    <row r="103" s="83" customFormat="1" ht="28" customHeight="1" spans="1:2">
      <c r="A103" s="312"/>
      <c r="B103" s="282"/>
    </row>
    <row r="104" s="83" customFormat="1" ht="28" customHeight="1" spans="1:2">
      <c r="A104" s="312"/>
      <c r="B104" s="282"/>
    </row>
    <row r="105" s="83" customFormat="1" spans="1:2">
      <c r="A105" s="312"/>
      <c r="B105" s="282"/>
    </row>
  </sheetData>
  <autoFilter ref="A5:E92">
    <extLst/>
  </autoFilter>
  <mergeCells count="6">
    <mergeCell ref="A2:E2"/>
    <mergeCell ref="A4:A5"/>
    <mergeCell ref="B4:B5"/>
    <mergeCell ref="C4:C5"/>
    <mergeCell ref="D4:D5"/>
    <mergeCell ref="E4:E5"/>
  </mergeCells>
  <dataValidations count="2">
    <dataValidation type="textLength" operator="lessThanOrEqual" allowBlank="1" showInputMessage="1" showErrorMessage="1" errorTitle="提示" error="此处最多只能输入 [20] 个字符。" sqref="C4:D4 E4">
      <formula1>20</formula1>
    </dataValidation>
    <dataValidation type="custom" allowBlank="1" showInputMessage="1" showErrorMessage="1" errorTitle="提示" error="对不起，此处只能输入数字。" sqref="C6 D6 C7 D7 C8 D8 C9 D9 C10 D10 C11 D11 C12 D12 C13 D13 C14 D14 C15 D15 C16 D16 C17 D17 C18 D18 C19 D19 C20 D20 C21 D21 C22 D22 C23 D23 C24 D24 C25 D25 C26 D26 C27 D27 C28 D28 C29 D29 C30:D30 C31 D31 C32 D32 C33 D33 C34:D34 C35 D35 C36 D36 C37 D37 C38 D38 C39 D39 C40 D40 C41 D41 C42 D42 C43 D43 C44 D44 C45 D45 C52 D52 C53 D53 C54 D54 C58 D58 C59 D59 C60 D60 C61 D61 D62 D63 D64 D65 D66 D67 D68 D69 D70 D71 D72 D73 D74 D75 D76 D77 D78 D79 C82 D82 C83 D83 C84 D84 C85 D85 C86:D86 C87 D87 C88 D88 C89 D89 C90 D90 C91 D91 C92:D92 C46:C47 C48:C51 C55:C57 D46:D47 D48:D51 D55:D57 D80:D81">
      <formula1>OR(C6="",ISNUMBER(C6))</formula1>
    </dataValidation>
  </dataValidations>
  <printOptions horizontalCentered="1"/>
  <pageMargins left="0.511805555555556" right="0.511805555555556" top="0.393055555555556" bottom="0.393055555555556" header="0.196527777777778" footer="0.196527777777778"/>
  <pageSetup paperSize="9" scale="93" fitToHeight="0" orientation="portrait" useFirstPageNumber="1" horizontalDpi="600"/>
  <headerFooter alignWithMargins="0">
    <oddFooter>&amp;C第 &amp;P+31 页</oddFooter>
  </headerFooter>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24</vt:i4>
      </vt:variant>
    </vt:vector>
  </HeadingPairs>
  <TitlesOfParts>
    <vt:vector size="24" baseType="lpstr">
      <vt:lpstr>（表一）2023年一般公共预算收入情况表</vt:lpstr>
      <vt:lpstr>（表二）2023年一般公共预算支出执行情况表</vt:lpstr>
      <vt:lpstr>（表三）2023年政府性基金预算收入执行情况表</vt:lpstr>
      <vt:lpstr>（表四）2023年政府性基金预算支出执行情况表</vt:lpstr>
      <vt:lpstr>(表五)2023年国有资本经营预算执行情况表</vt:lpstr>
      <vt:lpstr>（表六）2023年社会保险基金预算收入执行情况表</vt:lpstr>
      <vt:lpstr>（表七）2023年社会保险基金预算支出执行情况表</vt:lpstr>
      <vt:lpstr>（表八）2023年社会保险基金结余情况表</vt:lpstr>
      <vt:lpstr>（表九）2024年一般公共预算收入情况表</vt:lpstr>
      <vt:lpstr>（表十）2024年一般公共预算支出情况表</vt:lpstr>
      <vt:lpstr>（表十一）2024年政府预算经济分类情况表</vt:lpstr>
      <vt:lpstr>（表十二）2024年政府性基金预算收入情况表</vt:lpstr>
      <vt:lpstr>（表十三）2024年政府性基金预算支出情况表</vt:lpstr>
      <vt:lpstr>（表十四）2024年国有资本经营收入预算情况表</vt:lpstr>
      <vt:lpstr>（表十五）2024年国有资本经营支出预算情况表</vt:lpstr>
      <vt:lpstr>（表十六）2024年社会保险基金收入预算情况表</vt:lpstr>
      <vt:lpstr>（表十七）2024年社会保险基金支出预算情况表</vt:lpstr>
      <vt:lpstr>（表十八）2024年社保基金结余情况表</vt:lpstr>
      <vt:lpstr>（表十九）2023年地方政府债务限额及余额情况表</vt:lpstr>
      <vt:lpstr>（表二十）2023年地方政府债务投向情况表</vt:lpstr>
      <vt:lpstr>（表二十一）2023年年初新增地方政府债券资金安排表</vt:lpstr>
      <vt:lpstr>（表二十二）2024年政府债务限额和余额情况表</vt:lpstr>
      <vt:lpstr>（表二十三）2024年“三保”支出预算表</vt:lpstr>
      <vt:lpstr>取数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WDCZ</cp:lastModifiedBy>
  <dcterms:created xsi:type="dcterms:W3CDTF">2006-02-13T05:15:00Z</dcterms:created>
  <cp:lastPrinted>2017-01-05T00:37:00Z</cp:lastPrinted>
  <dcterms:modified xsi:type="dcterms:W3CDTF">2024-03-13T00:46:48Z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KSOReadingLayout">
    <vt:bool>true</vt:bool>
  </property>
</Properties>
</file>