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Sheet1" sheetId="1" r:id="rId1"/>
  </sheets>
  <definedNames>
    <definedName name="_xlnm._FilterDatabase" localSheetId="0" hidden="1">Sheet1!$N$2:$O$711</definedName>
    <definedName name="_xlnm.Print_Titles" localSheetId="0">Sheet1!$1:$3</definedName>
  </definedNames>
  <calcPr calcId="144525"/>
</workbook>
</file>

<file path=xl/sharedStrings.xml><?xml version="1.0" encoding="utf-8"?>
<sst xmlns="http://schemas.openxmlformats.org/spreadsheetml/2006/main" count="2736" uniqueCount="1082">
  <si>
    <t>武定县乡村振兴战略规划项目表</t>
  </si>
  <si>
    <t>序号</t>
  </si>
  <si>
    <t>项目名称</t>
  </si>
  <si>
    <t>建设性质</t>
  </si>
  <si>
    <t>建设起止年限</t>
  </si>
  <si>
    <t>建设地点</t>
  </si>
  <si>
    <t>建设内容和规模</t>
  </si>
  <si>
    <t>总投资（万元）</t>
  </si>
  <si>
    <t>资金筹措方案（万元）</t>
  </si>
  <si>
    <t>建设
单位</t>
  </si>
  <si>
    <t>备注</t>
  </si>
  <si>
    <t>政府</t>
  </si>
  <si>
    <t>银行贷款</t>
  </si>
  <si>
    <t>自筹</t>
  </si>
  <si>
    <t>其他</t>
  </si>
  <si>
    <t>总         计</t>
  </si>
  <si>
    <t>一、推动乡村产业振兴</t>
  </si>
  <si>
    <t>（一）农业综合生产能力提升重大工程</t>
  </si>
  <si>
    <t>武定县农田建设项目</t>
  </si>
  <si>
    <t>新建</t>
  </si>
  <si>
    <t>2021-2025</t>
  </si>
  <si>
    <t>全县</t>
  </si>
  <si>
    <r>
      <rPr>
        <sz val="8"/>
        <rFont val="宋体"/>
        <charset val="134"/>
      </rPr>
      <t>农田建设</t>
    </r>
    <r>
      <rPr>
        <sz val="8"/>
        <rFont val="Times New Roman"/>
        <charset val="134"/>
      </rPr>
      <t>200000</t>
    </r>
    <r>
      <rPr>
        <sz val="8"/>
        <rFont val="宋体"/>
        <charset val="134"/>
      </rPr>
      <t>亩，其中高标准农田建设</t>
    </r>
    <r>
      <rPr>
        <sz val="8"/>
        <rFont val="Times New Roman"/>
        <charset val="134"/>
      </rPr>
      <t>115500</t>
    </r>
    <r>
      <rPr>
        <sz val="8"/>
        <rFont val="宋体"/>
        <charset val="134"/>
      </rPr>
      <t>亩，高效节水农业</t>
    </r>
    <r>
      <rPr>
        <sz val="8"/>
        <rFont val="Times New Roman"/>
        <charset val="134"/>
      </rPr>
      <t>84500</t>
    </r>
    <r>
      <rPr>
        <sz val="8"/>
        <rFont val="宋体"/>
        <charset val="134"/>
      </rPr>
      <t>亩。建设田间排灌沟渠</t>
    </r>
    <r>
      <rPr>
        <sz val="8"/>
        <rFont val="Times New Roman"/>
        <charset val="134"/>
      </rPr>
      <t>386.972KM</t>
    </r>
    <r>
      <rPr>
        <sz val="8"/>
        <rFont val="宋体"/>
        <charset val="134"/>
      </rPr>
      <t>，配套田间砂石路</t>
    </r>
    <r>
      <rPr>
        <sz val="8"/>
        <rFont val="Times New Roman"/>
        <charset val="134"/>
      </rPr>
      <t>148KM,</t>
    </r>
    <r>
      <rPr>
        <sz val="8"/>
        <rFont val="宋体"/>
        <charset val="134"/>
      </rPr>
      <t>机耕路</t>
    </r>
    <r>
      <rPr>
        <sz val="8"/>
        <rFont val="Times New Roman"/>
        <charset val="134"/>
      </rPr>
      <t>1213.13KM</t>
    </r>
    <r>
      <rPr>
        <sz val="8"/>
        <rFont val="宋体"/>
        <charset val="134"/>
      </rPr>
      <t>，小坝塘清淤修复加固</t>
    </r>
    <r>
      <rPr>
        <sz val="8"/>
        <rFont val="Times New Roman"/>
        <charset val="134"/>
      </rPr>
      <t>65</t>
    </r>
    <r>
      <rPr>
        <sz val="8"/>
        <rFont val="宋体"/>
        <charset val="134"/>
      </rPr>
      <t>座，拦河坝</t>
    </r>
    <r>
      <rPr>
        <sz val="8"/>
        <rFont val="Times New Roman"/>
        <charset val="134"/>
      </rPr>
      <t>6</t>
    </r>
    <r>
      <rPr>
        <sz val="8"/>
        <rFont val="宋体"/>
        <charset val="134"/>
      </rPr>
      <t>座，涵洞</t>
    </r>
    <r>
      <rPr>
        <sz val="8"/>
        <rFont val="Times New Roman"/>
        <charset val="134"/>
      </rPr>
      <t>530</t>
    </r>
    <r>
      <rPr>
        <sz val="8"/>
        <rFont val="宋体"/>
        <charset val="134"/>
      </rPr>
      <t>米，泵站</t>
    </r>
    <r>
      <rPr>
        <sz val="8"/>
        <rFont val="Times New Roman"/>
        <charset val="134"/>
      </rPr>
      <t>12</t>
    </r>
    <r>
      <rPr>
        <sz val="8"/>
        <rFont val="宋体"/>
        <charset val="134"/>
      </rPr>
      <t>座，水池</t>
    </r>
    <r>
      <rPr>
        <sz val="8"/>
        <rFont val="Times New Roman"/>
        <charset val="134"/>
      </rPr>
      <t>86</t>
    </r>
    <r>
      <rPr>
        <sz val="8"/>
        <rFont val="宋体"/>
        <charset val="134"/>
      </rPr>
      <t>个</t>
    </r>
    <r>
      <rPr>
        <sz val="8"/>
        <rFont val="Times New Roman"/>
        <charset val="134"/>
      </rPr>
      <t>25000m³</t>
    </r>
    <r>
      <rPr>
        <sz val="8"/>
        <rFont val="宋体"/>
        <charset val="134"/>
      </rPr>
      <t>，管道</t>
    </r>
    <r>
      <rPr>
        <sz val="8"/>
        <rFont val="Times New Roman"/>
        <charset val="134"/>
      </rPr>
      <t>11500</t>
    </r>
    <r>
      <rPr>
        <sz val="8"/>
        <rFont val="宋体"/>
        <charset val="134"/>
      </rPr>
      <t>米，土地整理</t>
    </r>
    <r>
      <rPr>
        <sz val="8"/>
        <rFont val="Times New Roman"/>
        <charset val="134"/>
      </rPr>
      <t>100000</t>
    </r>
    <r>
      <rPr>
        <sz val="8"/>
        <rFont val="宋体"/>
        <charset val="134"/>
      </rPr>
      <t>亩，土壤改良</t>
    </r>
    <r>
      <rPr>
        <sz val="8"/>
        <rFont val="Times New Roman"/>
        <charset val="134"/>
      </rPr>
      <t>3200</t>
    </r>
    <r>
      <rPr>
        <sz val="8"/>
        <rFont val="宋体"/>
        <charset val="134"/>
      </rPr>
      <t>亩，科技培训</t>
    </r>
    <r>
      <rPr>
        <sz val="8"/>
        <rFont val="Times New Roman"/>
        <charset val="134"/>
      </rPr>
      <t>4090</t>
    </r>
    <r>
      <rPr>
        <sz val="8"/>
        <rFont val="宋体"/>
        <charset val="134"/>
      </rPr>
      <t>人。</t>
    </r>
  </si>
  <si>
    <t>县农业农村局</t>
  </si>
  <si>
    <t>武定县水肥一体化设施农业建设项目</t>
  </si>
  <si>
    <r>
      <rPr>
        <sz val="8"/>
        <rFont val="宋体"/>
        <charset val="134"/>
      </rPr>
      <t>建设</t>
    </r>
    <r>
      <rPr>
        <sz val="8"/>
        <rFont val="Times New Roman"/>
        <charset val="134"/>
      </rPr>
      <t>10</t>
    </r>
    <r>
      <rPr>
        <sz val="8"/>
        <rFont val="宋体"/>
        <charset val="134"/>
      </rPr>
      <t>万亩水肥一体化设施农业生产基地，配套智能大棚、喷滴灌设施、电力、机耕道路，每亩投资</t>
    </r>
    <r>
      <rPr>
        <sz val="8"/>
        <rFont val="Times New Roman"/>
        <charset val="134"/>
      </rPr>
      <t>7</t>
    </r>
    <r>
      <rPr>
        <sz val="8"/>
        <rFont val="宋体"/>
        <charset val="134"/>
      </rPr>
      <t>万元。</t>
    </r>
  </si>
  <si>
    <t>武定县水稻生产功能区建设项目</t>
  </si>
  <si>
    <r>
      <rPr>
        <sz val="8"/>
        <rFont val="宋体"/>
        <charset val="134"/>
      </rPr>
      <t>在我县</t>
    </r>
    <r>
      <rPr>
        <sz val="8"/>
        <rFont val="Times New Roman"/>
        <charset val="134"/>
      </rPr>
      <t>10</t>
    </r>
    <r>
      <rPr>
        <sz val="8"/>
        <rFont val="宋体"/>
        <charset val="134"/>
      </rPr>
      <t>万亩水田基础上，建设</t>
    </r>
    <r>
      <rPr>
        <sz val="8"/>
        <rFont val="Times New Roman"/>
        <charset val="134"/>
      </rPr>
      <t>8</t>
    </r>
    <r>
      <rPr>
        <sz val="8"/>
        <rFont val="宋体"/>
        <charset val="134"/>
      </rPr>
      <t>万亩旱改水生产基地，使武定水稻生产功能区达到划定任务，每亩投资</t>
    </r>
    <r>
      <rPr>
        <sz val="8"/>
        <rFont val="Times New Roman"/>
        <charset val="134"/>
      </rPr>
      <t>0.5</t>
    </r>
    <r>
      <rPr>
        <sz val="8"/>
        <rFont val="宋体"/>
        <charset val="134"/>
      </rPr>
      <t>万元。</t>
    </r>
  </si>
  <si>
    <t>武定县机耕路建设建设项目</t>
  </si>
  <si>
    <r>
      <rPr>
        <sz val="8"/>
        <rFont val="宋体"/>
        <charset val="134"/>
      </rPr>
      <t>在全县</t>
    </r>
    <r>
      <rPr>
        <sz val="8"/>
        <rFont val="Times New Roman"/>
        <charset val="134"/>
      </rPr>
      <t>1000</t>
    </r>
    <r>
      <rPr>
        <sz val="8"/>
        <rFont val="宋体"/>
        <charset val="134"/>
      </rPr>
      <t>个自然村建设机耕路，每个村建设</t>
    </r>
    <r>
      <rPr>
        <sz val="8"/>
        <rFont val="Times New Roman"/>
        <charset val="134"/>
      </rPr>
      <t>5</t>
    </r>
    <r>
      <rPr>
        <sz val="8"/>
        <rFont val="宋体"/>
        <charset val="134"/>
      </rPr>
      <t>公里，共建设</t>
    </r>
    <r>
      <rPr>
        <sz val="8"/>
        <rFont val="Times New Roman"/>
        <charset val="134"/>
      </rPr>
      <t>5000</t>
    </r>
    <r>
      <rPr>
        <sz val="8"/>
        <rFont val="宋体"/>
        <charset val="134"/>
      </rPr>
      <t>公里。每公里投资</t>
    </r>
    <r>
      <rPr>
        <sz val="8"/>
        <rFont val="Times New Roman"/>
        <charset val="134"/>
      </rPr>
      <t>160</t>
    </r>
    <r>
      <rPr>
        <sz val="8"/>
        <rFont val="宋体"/>
        <charset val="134"/>
      </rPr>
      <t>万元。</t>
    </r>
  </si>
  <si>
    <r>
      <rPr>
        <sz val="8"/>
        <rFont val="宋体"/>
        <charset val="134"/>
      </rPr>
      <t>武定县</t>
    </r>
    <r>
      <rPr>
        <sz val="8"/>
        <rFont val="Times New Roman"/>
        <charset val="134"/>
      </rPr>
      <t>2000</t>
    </r>
    <r>
      <rPr>
        <sz val="8"/>
        <rFont val="宋体"/>
        <charset val="134"/>
      </rPr>
      <t>亩高标准池塘提升改造项目</t>
    </r>
  </si>
  <si>
    <t>武定县</t>
  </si>
  <si>
    <r>
      <rPr>
        <sz val="8"/>
        <rFont val="Times New Roman"/>
        <charset val="134"/>
      </rPr>
      <t>100</t>
    </r>
    <r>
      <rPr>
        <sz val="8"/>
        <rFont val="宋体"/>
        <charset val="134"/>
      </rPr>
      <t>亩连片的池坝塘，通过</t>
    </r>
    <r>
      <rPr>
        <sz val="8"/>
        <rFont val="Times New Roman"/>
        <charset val="134"/>
      </rPr>
      <t>“</t>
    </r>
    <r>
      <rPr>
        <sz val="8"/>
        <rFont val="宋体"/>
        <charset val="134"/>
      </rPr>
      <t>一改五化</t>
    </r>
    <r>
      <rPr>
        <sz val="8"/>
        <rFont val="Times New Roman"/>
        <charset val="134"/>
      </rPr>
      <t>”</t>
    </r>
    <r>
      <rPr>
        <sz val="8"/>
        <rFont val="宋体"/>
        <charset val="134"/>
      </rPr>
      <t>高标准提升改造工程，夯实发展基础，稳增长，保供难，惠民生。</t>
    </r>
  </si>
  <si>
    <t>农业农村局</t>
  </si>
  <si>
    <t>田心乡鸡街子水轮泵沟修复项目</t>
  </si>
  <si>
    <t>修复</t>
  </si>
  <si>
    <t>鸡街子村</t>
  </si>
  <si>
    <r>
      <rPr>
        <sz val="8"/>
        <rFont val="宋体"/>
        <charset val="134"/>
      </rPr>
      <t>返修水轮泵沟防渗修复</t>
    </r>
    <r>
      <rPr>
        <sz val="8"/>
        <rFont val="Times New Roman"/>
        <charset val="134"/>
      </rPr>
      <t>4.2</t>
    </r>
    <r>
      <rPr>
        <sz val="8"/>
        <rFont val="宋体"/>
        <charset val="134"/>
      </rPr>
      <t>公里，涉及大村、蒋家、吕家、下村、郑家、上村、贺家、乔家、坝塘边。</t>
    </r>
    <r>
      <rPr>
        <sz val="8"/>
        <rFont val="Times New Roman"/>
        <charset val="134"/>
      </rPr>
      <t>315</t>
    </r>
    <r>
      <rPr>
        <sz val="8"/>
        <rFont val="宋体"/>
        <charset val="134"/>
      </rPr>
      <t>户，</t>
    </r>
    <r>
      <rPr>
        <sz val="8"/>
        <rFont val="Times New Roman"/>
        <charset val="134"/>
      </rPr>
      <t>1123</t>
    </r>
    <r>
      <rPr>
        <sz val="8"/>
        <rFont val="宋体"/>
        <charset val="134"/>
      </rPr>
      <t>人，灌溉面积</t>
    </r>
    <r>
      <rPr>
        <sz val="8"/>
        <rFont val="Times New Roman"/>
        <charset val="134"/>
      </rPr>
      <t>900</t>
    </r>
    <r>
      <rPr>
        <sz val="8"/>
        <rFont val="宋体"/>
        <charset val="134"/>
      </rPr>
      <t>亩。</t>
    </r>
  </si>
  <si>
    <t>田心乡人民政府</t>
  </si>
  <si>
    <t>田心乡鸡街子片区综合开发建设项目</t>
  </si>
  <si>
    <r>
      <rPr>
        <sz val="8"/>
        <rFont val="Times New Roman"/>
        <charset val="134"/>
      </rPr>
      <t>2020</t>
    </r>
    <r>
      <rPr>
        <sz val="8"/>
        <rFont val="宋体"/>
        <charset val="134"/>
      </rPr>
      <t>年</t>
    </r>
  </si>
  <si>
    <t>鸡街子村委会</t>
  </si>
  <si>
    <r>
      <rPr>
        <sz val="8"/>
        <rFont val="宋体"/>
        <charset val="134"/>
      </rPr>
      <t>在吕家村上坝新建上水坝，新建水轮泵灌溉沟</t>
    </r>
    <r>
      <rPr>
        <sz val="8"/>
        <rFont val="Times New Roman"/>
        <charset val="134"/>
      </rPr>
      <t>,</t>
    </r>
    <r>
      <rPr>
        <sz val="8"/>
        <rFont val="宋体"/>
        <charset val="134"/>
      </rPr>
      <t>新建田间机耕路</t>
    </r>
    <r>
      <rPr>
        <sz val="8"/>
        <rFont val="Times New Roman"/>
        <charset val="134"/>
      </rPr>
      <t>2.6km</t>
    </r>
    <r>
      <rPr>
        <sz val="8"/>
        <rFont val="宋体"/>
        <charset val="134"/>
      </rPr>
      <t>，灌溉面积</t>
    </r>
    <r>
      <rPr>
        <sz val="8"/>
        <rFont val="Times New Roman"/>
        <charset val="134"/>
      </rPr>
      <t xml:space="preserve">1200 </t>
    </r>
    <r>
      <rPr>
        <sz val="8"/>
        <rFont val="宋体"/>
        <charset val="134"/>
      </rPr>
      <t>亩。</t>
    </r>
  </si>
  <si>
    <t>田心乡鲁期片区综合开发建设项目</t>
  </si>
  <si>
    <t>鲁期村委会</t>
  </si>
  <si>
    <r>
      <rPr>
        <sz val="8"/>
        <rFont val="宋体"/>
        <charset val="134"/>
      </rPr>
      <t>在老把村新建上水坝，新建水轮泵灌溉沟</t>
    </r>
    <r>
      <rPr>
        <sz val="8"/>
        <rFont val="Times New Roman"/>
        <charset val="134"/>
      </rPr>
      <t>,</t>
    </r>
    <r>
      <rPr>
        <sz val="8"/>
        <rFont val="宋体"/>
        <charset val="134"/>
      </rPr>
      <t>新建田间机耕路</t>
    </r>
    <r>
      <rPr>
        <sz val="8"/>
        <rFont val="Times New Roman"/>
        <charset val="134"/>
      </rPr>
      <t>6km</t>
    </r>
    <r>
      <rPr>
        <sz val="8"/>
        <rFont val="宋体"/>
        <charset val="134"/>
      </rPr>
      <t>，灌溉面积</t>
    </r>
    <r>
      <rPr>
        <sz val="8"/>
        <rFont val="Times New Roman"/>
        <charset val="134"/>
      </rPr>
      <t>900</t>
    </r>
    <r>
      <rPr>
        <sz val="8"/>
        <rFont val="宋体"/>
        <charset val="134"/>
      </rPr>
      <t>亩</t>
    </r>
  </si>
  <si>
    <t>白路镇新式标准化烤房建设项目</t>
  </si>
  <si>
    <t>武定县白路镇</t>
  </si>
  <si>
    <r>
      <rPr>
        <sz val="8"/>
        <rFont val="宋体"/>
        <charset val="134"/>
      </rPr>
      <t>新建标准化烤房</t>
    </r>
    <r>
      <rPr>
        <sz val="8"/>
        <rFont val="Times New Roman"/>
        <charset val="134"/>
      </rPr>
      <t>2000</t>
    </r>
    <r>
      <rPr>
        <sz val="8"/>
        <rFont val="宋体"/>
        <charset val="134"/>
      </rPr>
      <t>座</t>
    </r>
  </si>
  <si>
    <t>高标准农田建设</t>
  </si>
  <si>
    <t>万德镇</t>
  </si>
  <si>
    <r>
      <rPr>
        <sz val="8"/>
        <rFont val="宋体"/>
        <charset val="134"/>
      </rPr>
      <t>在</t>
    </r>
    <r>
      <rPr>
        <sz val="8"/>
        <rFont val="Times New Roman"/>
        <charset val="134"/>
      </rPr>
      <t>7</t>
    </r>
    <r>
      <rPr>
        <sz val="8"/>
        <rFont val="宋体"/>
        <charset val="134"/>
      </rPr>
      <t>个村委会平整土地</t>
    </r>
    <r>
      <rPr>
        <sz val="8"/>
        <rFont val="Times New Roman"/>
        <charset val="134"/>
      </rPr>
      <t>2.5</t>
    </r>
    <r>
      <rPr>
        <sz val="8"/>
        <rFont val="宋体"/>
        <charset val="134"/>
      </rPr>
      <t>万亩，配套三面光沟渠</t>
    </r>
    <r>
      <rPr>
        <sz val="8"/>
        <rFont val="Times New Roman"/>
        <charset val="134"/>
      </rPr>
      <t>40km</t>
    </r>
    <r>
      <rPr>
        <sz val="8"/>
        <rFont val="宋体"/>
        <charset val="134"/>
      </rPr>
      <t>，机耕路硬化</t>
    </r>
    <r>
      <rPr>
        <sz val="8"/>
        <rFont val="Times New Roman"/>
        <charset val="134"/>
      </rPr>
      <t>80km;</t>
    </r>
    <r>
      <rPr>
        <sz val="8"/>
        <rFont val="宋体"/>
        <charset val="134"/>
      </rPr>
      <t>岩脚、团碑、胜德、支卧四个村委会的高标准农田建设项目。</t>
    </r>
  </si>
  <si>
    <t>万德镇土地开发整理</t>
  </si>
  <si>
    <r>
      <rPr>
        <sz val="8"/>
        <rFont val="宋体"/>
        <charset val="134"/>
      </rPr>
      <t>在万德</t>
    </r>
    <r>
      <rPr>
        <sz val="8"/>
        <rFont val="Times New Roman"/>
        <charset val="134"/>
      </rPr>
      <t>7</t>
    </r>
    <r>
      <rPr>
        <sz val="8"/>
        <rFont val="宋体"/>
        <charset val="134"/>
      </rPr>
      <t>个村委会平整土地</t>
    </r>
    <r>
      <rPr>
        <sz val="8"/>
        <rFont val="Times New Roman"/>
        <charset val="134"/>
      </rPr>
      <t>28000</t>
    </r>
    <r>
      <rPr>
        <sz val="8"/>
        <rFont val="宋体"/>
        <charset val="134"/>
      </rPr>
      <t>亩，配套三面光沟渠</t>
    </r>
    <r>
      <rPr>
        <sz val="8"/>
        <rFont val="Times New Roman"/>
        <charset val="134"/>
      </rPr>
      <t>130km</t>
    </r>
    <r>
      <rPr>
        <sz val="8"/>
        <rFont val="宋体"/>
        <charset val="134"/>
      </rPr>
      <t>，机耕路</t>
    </r>
    <r>
      <rPr>
        <sz val="8"/>
        <rFont val="Times New Roman"/>
        <charset val="134"/>
      </rPr>
      <t>110km</t>
    </r>
    <r>
      <rPr>
        <sz val="8"/>
        <rFont val="宋体"/>
        <charset val="134"/>
      </rPr>
      <t>。</t>
    </r>
  </si>
  <si>
    <t>环州乡环州村高标准基本农田建设项目</t>
  </si>
  <si>
    <t>环州乡</t>
  </si>
  <si>
    <r>
      <rPr>
        <sz val="8"/>
        <rFont val="宋体"/>
        <charset val="134"/>
      </rPr>
      <t>建设规模</t>
    </r>
    <r>
      <rPr>
        <sz val="8"/>
        <rFont val="Times New Roman"/>
        <charset val="134"/>
      </rPr>
      <t>320.01</t>
    </r>
    <r>
      <rPr>
        <sz val="8"/>
        <rFont val="宋体"/>
        <charset val="134"/>
      </rPr>
      <t>公顷，新增耕地</t>
    </r>
    <r>
      <rPr>
        <sz val="8"/>
        <rFont val="Times New Roman"/>
        <charset val="134"/>
      </rPr>
      <t>20.13</t>
    </r>
    <r>
      <rPr>
        <sz val="8"/>
        <rFont val="宋体"/>
        <charset val="134"/>
      </rPr>
      <t>公顷</t>
    </r>
  </si>
  <si>
    <r>
      <rPr>
        <sz val="8"/>
        <rFont val="宋体"/>
        <charset val="134"/>
      </rPr>
      <t>环州乡滔谷等</t>
    </r>
    <r>
      <rPr>
        <sz val="8"/>
        <rFont val="Times New Roman"/>
        <charset val="134"/>
      </rPr>
      <t>7</t>
    </r>
    <r>
      <rPr>
        <sz val="8"/>
        <rFont val="宋体"/>
        <charset val="134"/>
      </rPr>
      <t>个村委会高标准基本农田建设项目</t>
    </r>
  </si>
  <si>
    <r>
      <rPr>
        <sz val="8"/>
        <rFont val="宋体"/>
        <charset val="134"/>
      </rPr>
      <t>建设规模</t>
    </r>
    <r>
      <rPr>
        <sz val="8"/>
        <rFont val="Times New Roman"/>
        <charset val="134"/>
      </rPr>
      <t>421.62</t>
    </r>
    <r>
      <rPr>
        <sz val="8"/>
        <rFont val="宋体"/>
        <charset val="134"/>
      </rPr>
      <t>公顷，新增耕地</t>
    </r>
    <r>
      <rPr>
        <sz val="8"/>
        <rFont val="Times New Roman"/>
        <charset val="134"/>
      </rPr>
      <t>27.28</t>
    </r>
    <r>
      <rPr>
        <sz val="8"/>
        <rFont val="宋体"/>
        <charset val="134"/>
      </rPr>
      <t>公顷</t>
    </r>
  </si>
  <si>
    <t>环州乡人民政府</t>
  </si>
  <si>
    <r>
      <rPr>
        <sz val="8"/>
        <rFont val="宋体"/>
        <charset val="134"/>
      </rPr>
      <t>武定县己衣镇己衣、板桥片区综合开发工程</t>
    </r>
    <r>
      <rPr>
        <sz val="8"/>
        <rFont val="Times New Roman"/>
        <charset val="134"/>
      </rPr>
      <t xml:space="preserve"> </t>
    </r>
  </si>
  <si>
    <t>2020-2025</t>
  </si>
  <si>
    <t>己衣、板桥村委会</t>
  </si>
  <si>
    <r>
      <rPr>
        <sz val="8"/>
        <rFont val="Times New Roman"/>
        <charset val="134"/>
      </rPr>
      <t>1</t>
    </r>
    <r>
      <rPr>
        <sz val="8"/>
        <rFont val="宋体"/>
        <charset val="134"/>
      </rPr>
      <t>、农田水利：开挖机耕路</t>
    </r>
    <r>
      <rPr>
        <sz val="8"/>
        <rFont val="Times New Roman"/>
        <charset val="134"/>
      </rPr>
      <t>20</t>
    </r>
    <r>
      <rPr>
        <sz val="8"/>
        <rFont val="宋体"/>
        <charset val="134"/>
      </rPr>
      <t>公里，建设</t>
    </r>
    <r>
      <rPr>
        <sz val="8"/>
        <rFont val="Times New Roman"/>
        <charset val="134"/>
      </rPr>
      <t>50</t>
    </r>
    <r>
      <rPr>
        <sz val="8"/>
        <rFont val="宋体"/>
        <charset val="134"/>
      </rPr>
      <t>立方米水池</t>
    </r>
    <r>
      <rPr>
        <sz val="8"/>
        <rFont val="Times New Roman"/>
        <charset val="134"/>
      </rPr>
      <t>30</t>
    </r>
    <r>
      <rPr>
        <sz val="8"/>
        <rFont val="宋体"/>
        <charset val="134"/>
      </rPr>
      <t>个，新建和修复小坝塘</t>
    </r>
    <r>
      <rPr>
        <sz val="8"/>
        <rFont val="Times New Roman"/>
        <charset val="134"/>
      </rPr>
      <t>27</t>
    </r>
    <r>
      <rPr>
        <sz val="8"/>
        <rFont val="宋体"/>
        <charset val="134"/>
      </rPr>
      <t>个，架设主管道</t>
    </r>
    <r>
      <rPr>
        <sz val="8"/>
        <rFont val="Times New Roman"/>
        <charset val="134"/>
      </rPr>
      <t>50</t>
    </r>
    <r>
      <rPr>
        <sz val="8"/>
        <rFont val="宋体"/>
        <charset val="134"/>
      </rPr>
      <t>公里，滴管</t>
    </r>
    <r>
      <rPr>
        <sz val="8"/>
        <rFont val="Times New Roman"/>
        <charset val="134"/>
      </rPr>
      <t>5000</t>
    </r>
    <r>
      <rPr>
        <sz val="8"/>
        <rFont val="宋体"/>
        <charset val="134"/>
      </rPr>
      <t>亩。</t>
    </r>
    <r>
      <rPr>
        <sz val="8"/>
        <rFont val="Times New Roman"/>
        <charset val="134"/>
      </rPr>
      <t xml:space="preserve">
2</t>
    </r>
    <r>
      <rPr>
        <sz val="8"/>
        <rFont val="宋体"/>
        <charset val="134"/>
      </rPr>
      <t>、村容村貌整治</t>
    </r>
  </si>
  <si>
    <t>己衣镇人民政府</t>
  </si>
  <si>
    <t>猫街镇永泉村委会扫渣坡至宝田农业重楼种植基地产业公路建设项目</t>
  </si>
  <si>
    <t>2020-2021</t>
  </si>
  <si>
    <t>永泉村委会</t>
  </si>
  <si>
    <r>
      <rPr>
        <sz val="8"/>
        <rFont val="宋体"/>
        <charset val="134"/>
      </rPr>
      <t>浇筑</t>
    </r>
    <r>
      <rPr>
        <sz val="8"/>
        <rFont val="Times New Roman"/>
        <charset val="134"/>
      </rPr>
      <t>C25</t>
    </r>
    <r>
      <rPr>
        <sz val="8"/>
        <rFont val="宋体"/>
        <charset val="134"/>
      </rPr>
      <t>混泥土路面</t>
    </r>
    <r>
      <rPr>
        <sz val="8"/>
        <rFont val="Times New Roman"/>
        <charset val="134"/>
      </rPr>
      <t>2800</t>
    </r>
    <r>
      <rPr>
        <sz val="8"/>
        <rFont val="宋体"/>
        <charset val="134"/>
      </rPr>
      <t>米、宽</t>
    </r>
    <r>
      <rPr>
        <sz val="8"/>
        <rFont val="Times New Roman"/>
        <charset val="134"/>
      </rPr>
      <t>4</t>
    </r>
    <r>
      <rPr>
        <sz val="8"/>
        <rFont val="宋体"/>
        <charset val="134"/>
      </rPr>
      <t>米、厚</t>
    </r>
    <r>
      <rPr>
        <sz val="8"/>
        <rFont val="Times New Roman"/>
        <charset val="134"/>
      </rPr>
      <t>0.25</t>
    </r>
    <r>
      <rPr>
        <sz val="8"/>
        <rFont val="宋体"/>
        <charset val="134"/>
      </rPr>
      <t>米（含水稳层）</t>
    </r>
  </si>
  <si>
    <t>猫街镇人民政府</t>
  </si>
  <si>
    <t>猫街镇白云庵村委会片区综合开发建设项目</t>
  </si>
  <si>
    <t>2020-2022</t>
  </si>
  <si>
    <t>白云庵村委会</t>
  </si>
  <si>
    <r>
      <rPr>
        <sz val="8"/>
        <rFont val="宋体"/>
        <charset val="134"/>
      </rPr>
      <t>整治土地</t>
    </r>
    <r>
      <rPr>
        <sz val="8"/>
        <rFont val="Times New Roman"/>
        <charset val="134"/>
      </rPr>
      <t>3600</t>
    </r>
    <r>
      <rPr>
        <sz val="8"/>
        <rFont val="宋体"/>
        <charset val="134"/>
      </rPr>
      <t>亩、新建机构路</t>
    </r>
    <r>
      <rPr>
        <sz val="8"/>
        <rFont val="Times New Roman"/>
        <charset val="134"/>
      </rPr>
      <t>7000</t>
    </r>
    <r>
      <rPr>
        <sz val="8"/>
        <rFont val="宋体"/>
        <charset val="134"/>
      </rPr>
      <t>米、三面光沟渠</t>
    </r>
    <r>
      <rPr>
        <sz val="8"/>
        <rFont val="Times New Roman"/>
        <charset val="134"/>
      </rPr>
      <t>7000</t>
    </r>
    <r>
      <rPr>
        <sz val="8"/>
        <rFont val="宋体"/>
        <charset val="134"/>
      </rPr>
      <t>米。</t>
    </r>
  </si>
  <si>
    <t>猫街镇大厂村委会至大厂村民小组路基路面建设项目</t>
  </si>
  <si>
    <t>2020-2023</t>
  </si>
  <si>
    <t>大厂村委会</t>
  </si>
  <si>
    <r>
      <rPr>
        <sz val="8"/>
        <rFont val="宋体"/>
        <charset val="134"/>
      </rPr>
      <t>浇筑</t>
    </r>
    <r>
      <rPr>
        <sz val="8"/>
        <rFont val="Times New Roman"/>
        <charset val="134"/>
      </rPr>
      <t>C20</t>
    </r>
    <r>
      <rPr>
        <sz val="8"/>
        <rFont val="宋体"/>
        <charset val="134"/>
      </rPr>
      <t>混泥土路面</t>
    </r>
    <r>
      <rPr>
        <sz val="8"/>
        <rFont val="Times New Roman"/>
        <charset val="134"/>
      </rPr>
      <t>4800</t>
    </r>
    <r>
      <rPr>
        <sz val="8"/>
        <rFont val="宋体"/>
        <charset val="134"/>
      </rPr>
      <t>米、宽</t>
    </r>
    <r>
      <rPr>
        <sz val="8"/>
        <rFont val="Times New Roman"/>
        <charset val="134"/>
      </rPr>
      <t>3</t>
    </r>
    <r>
      <rPr>
        <sz val="8"/>
        <rFont val="宋体"/>
        <charset val="134"/>
      </rPr>
      <t>米、厚</t>
    </r>
    <r>
      <rPr>
        <sz val="8"/>
        <rFont val="Times New Roman"/>
        <charset val="134"/>
      </rPr>
      <t>0.2</t>
    </r>
    <r>
      <rPr>
        <sz val="8"/>
        <rFont val="宋体"/>
        <charset val="134"/>
      </rPr>
      <t>米</t>
    </r>
  </si>
  <si>
    <t>东坡乡以赤叨片区提水工程</t>
  </si>
  <si>
    <t>以赤叨村委会</t>
  </si>
  <si>
    <r>
      <rPr>
        <sz val="8"/>
        <rFont val="Times New Roman"/>
        <charset val="134"/>
      </rPr>
      <t>3000</t>
    </r>
    <r>
      <rPr>
        <sz val="8"/>
        <rFont val="宋体"/>
        <charset val="134"/>
      </rPr>
      <t>亩耕地的灌溉。新建</t>
    </r>
    <r>
      <rPr>
        <sz val="8"/>
        <rFont val="Times New Roman"/>
        <charset val="134"/>
      </rPr>
      <t>300m³</t>
    </r>
    <r>
      <rPr>
        <sz val="8"/>
        <rFont val="宋体"/>
        <charset val="134"/>
      </rPr>
      <t>蓄水池一个，</t>
    </r>
    <r>
      <rPr>
        <sz val="8"/>
        <rFont val="Times New Roman"/>
        <charset val="134"/>
      </rPr>
      <t>30</t>
    </r>
    <r>
      <rPr>
        <sz val="8"/>
        <rFont val="宋体"/>
        <charset val="134"/>
      </rPr>
      <t>平方米管理房。村组路安防设施建设警示牌</t>
    </r>
    <r>
      <rPr>
        <sz val="8"/>
        <rFont val="Times New Roman"/>
        <charset val="134"/>
      </rPr>
      <t>80</t>
    </r>
    <r>
      <rPr>
        <sz val="8"/>
        <rFont val="宋体"/>
        <charset val="134"/>
      </rPr>
      <t>个，凸面镜</t>
    </r>
    <r>
      <rPr>
        <sz val="8"/>
        <rFont val="Times New Roman"/>
        <charset val="134"/>
      </rPr>
      <t>35</t>
    </r>
    <r>
      <rPr>
        <sz val="8"/>
        <rFont val="宋体"/>
        <charset val="134"/>
      </rPr>
      <t>块，</t>
    </r>
    <r>
      <rPr>
        <sz val="8"/>
        <rFont val="Times New Roman"/>
        <charset val="134"/>
      </rPr>
      <t>300</t>
    </r>
    <r>
      <rPr>
        <sz val="8"/>
        <rFont val="宋体"/>
        <charset val="134"/>
      </rPr>
      <t>个警示桩，波形护栏</t>
    </r>
    <r>
      <rPr>
        <sz val="8"/>
        <rFont val="Times New Roman"/>
        <charset val="134"/>
      </rPr>
      <t>3</t>
    </r>
    <r>
      <rPr>
        <sz val="8"/>
        <rFont val="宋体"/>
        <charset val="134"/>
      </rPr>
      <t>公里。</t>
    </r>
  </si>
  <si>
    <t>东坡乡人民政府</t>
  </si>
  <si>
    <t>东坡乡东甸片区提水工程</t>
  </si>
  <si>
    <t>东甸村委会</t>
  </si>
  <si>
    <r>
      <rPr>
        <sz val="8"/>
        <rFont val="Times New Roman"/>
        <charset val="134"/>
      </rPr>
      <t>2500</t>
    </r>
    <r>
      <rPr>
        <sz val="8"/>
        <rFont val="宋体"/>
        <charset val="134"/>
      </rPr>
      <t>亩耕地的灌溉。新建</t>
    </r>
    <r>
      <rPr>
        <sz val="8"/>
        <rFont val="Times New Roman"/>
        <charset val="134"/>
      </rPr>
      <t>300m³</t>
    </r>
    <r>
      <rPr>
        <sz val="8"/>
        <rFont val="宋体"/>
        <charset val="134"/>
      </rPr>
      <t>蓄水池一个，</t>
    </r>
    <r>
      <rPr>
        <sz val="8"/>
        <rFont val="Times New Roman"/>
        <charset val="134"/>
      </rPr>
      <t>30</t>
    </r>
    <r>
      <rPr>
        <sz val="8"/>
        <rFont val="宋体"/>
        <charset val="134"/>
      </rPr>
      <t>平方米管理房。配置输水管道管道</t>
    </r>
    <r>
      <rPr>
        <sz val="8"/>
        <rFont val="Times New Roman"/>
        <charset val="134"/>
      </rPr>
      <t>15</t>
    </r>
    <r>
      <rPr>
        <sz val="8"/>
        <rFont val="宋体"/>
        <charset val="134"/>
      </rPr>
      <t>公里，建设</t>
    </r>
    <r>
      <rPr>
        <sz val="8"/>
        <rFont val="Times New Roman"/>
        <charset val="134"/>
      </rPr>
      <t>100</t>
    </r>
    <r>
      <rPr>
        <sz val="8"/>
        <rFont val="宋体"/>
        <charset val="134"/>
      </rPr>
      <t>立方米水池</t>
    </r>
    <r>
      <rPr>
        <sz val="8"/>
        <rFont val="Times New Roman"/>
        <charset val="134"/>
      </rPr>
      <t>20</t>
    </r>
    <r>
      <rPr>
        <sz val="8"/>
        <rFont val="宋体"/>
        <charset val="134"/>
      </rPr>
      <t>个。</t>
    </r>
  </si>
  <si>
    <t>己衣镇热区经济林果种植水利设施配套建设项目</t>
  </si>
  <si>
    <t>己衣镇</t>
  </si>
  <si>
    <r>
      <rPr>
        <sz val="8"/>
        <rFont val="宋体"/>
        <charset val="134"/>
      </rPr>
      <t>巩固芒果种植</t>
    </r>
    <r>
      <rPr>
        <sz val="8"/>
        <rFont val="Times New Roman"/>
        <charset val="134"/>
      </rPr>
      <t>12000</t>
    </r>
    <r>
      <rPr>
        <sz val="8"/>
        <rFont val="宋体"/>
        <charset val="134"/>
      </rPr>
      <t>亩，开挖机耕路</t>
    </r>
    <r>
      <rPr>
        <sz val="8"/>
        <rFont val="Times New Roman"/>
        <charset val="134"/>
      </rPr>
      <t>20</t>
    </r>
    <r>
      <rPr>
        <sz val="8"/>
        <rFont val="宋体"/>
        <charset val="134"/>
      </rPr>
      <t>公里，建设</t>
    </r>
    <r>
      <rPr>
        <sz val="8"/>
        <rFont val="Times New Roman"/>
        <charset val="134"/>
      </rPr>
      <t>50</t>
    </r>
    <r>
      <rPr>
        <sz val="8"/>
        <rFont val="宋体"/>
        <charset val="134"/>
      </rPr>
      <t>立方米水池</t>
    </r>
    <r>
      <rPr>
        <sz val="8"/>
        <rFont val="Times New Roman"/>
        <charset val="134"/>
      </rPr>
      <t>30</t>
    </r>
    <r>
      <rPr>
        <sz val="8"/>
        <rFont val="宋体"/>
        <charset val="134"/>
      </rPr>
      <t>个，新建和修复小坝塘</t>
    </r>
    <r>
      <rPr>
        <sz val="8"/>
        <rFont val="Times New Roman"/>
        <charset val="134"/>
      </rPr>
      <t>27</t>
    </r>
    <r>
      <rPr>
        <sz val="8"/>
        <rFont val="宋体"/>
        <charset val="134"/>
      </rPr>
      <t>个，架设主管道</t>
    </r>
    <r>
      <rPr>
        <sz val="8"/>
        <rFont val="Times New Roman"/>
        <charset val="134"/>
      </rPr>
      <t>50</t>
    </r>
    <r>
      <rPr>
        <sz val="8"/>
        <rFont val="宋体"/>
        <charset val="134"/>
      </rPr>
      <t>公里、滴管设施</t>
    </r>
    <r>
      <rPr>
        <sz val="8"/>
        <rFont val="Times New Roman"/>
        <charset val="134"/>
      </rPr>
      <t>5000</t>
    </r>
    <r>
      <rPr>
        <sz val="8"/>
        <rFont val="宋体"/>
        <charset val="134"/>
      </rPr>
      <t>亩。</t>
    </r>
  </si>
  <si>
    <t>（二）特色农业和质量兴农重点项目（农业种植、规模化、基地）</t>
  </si>
  <si>
    <t>武定县定点屠宰场建设项目</t>
  </si>
  <si>
    <r>
      <rPr>
        <sz val="8"/>
        <rFont val="宋体"/>
        <charset val="134"/>
      </rPr>
      <t>全县</t>
    </r>
    <r>
      <rPr>
        <sz val="8"/>
        <rFont val="Times New Roman"/>
        <charset val="134"/>
      </rPr>
      <t>11</t>
    </r>
    <r>
      <rPr>
        <sz val="8"/>
        <rFont val="宋体"/>
        <charset val="134"/>
      </rPr>
      <t>个乡镇</t>
    </r>
  </si>
  <si>
    <r>
      <rPr>
        <sz val="8"/>
        <rFont val="宋体"/>
        <charset val="134"/>
      </rPr>
      <t>新建县级生猪定点屠宰场和乡镇屠宰点建设，加强对生猪定点</t>
    </r>
    <r>
      <rPr>
        <sz val="8"/>
        <rFont val="Times New Roman"/>
        <charset val="134"/>
      </rPr>
      <t xml:space="preserve"> </t>
    </r>
    <r>
      <rPr>
        <sz val="8"/>
        <rFont val="宋体"/>
        <charset val="134"/>
      </rPr>
      <t>屠宰管理，确保人民群众吃上</t>
    </r>
    <r>
      <rPr>
        <sz val="8"/>
        <rFont val="Times New Roman"/>
        <charset val="134"/>
      </rPr>
      <t>“</t>
    </r>
    <r>
      <rPr>
        <sz val="8"/>
        <rFont val="宋体"/>
        <charset val="134"/>
      </rPr>
      <t>放心肉</t>
    </r>
    <r>
      <rPr>
        <sz val="8"/>
        <rFont val="Times New Roman"/>
        <charset val="134"/>
      </rPr>
      <t>”</t>
    </r>
    <r>
      <rPr>
        <sz val="8"/>
        <rFont val="宋体"/>
        <charset val="134"/>
      </rPr>
      <t>。提高我县优质畜禽市场竞争力</t>
    </r>
    <r>
      <rPr>
        <sz val="8"/>
        <rFont val="Times New Roman"/>
        <charset val="134"/>
      </rPr>
      <t>.</t>
    </r>
    <r>
      <rPr>
        <sz val="8"/>
        <rFont val="宋体"/>
        <charset val="134"/>
      </rPr>
      <t>加强对乡镇级屠宰管理，在县城建设家禽集中定点屠宰场，加快肉牛、肉羊屠宰场建设。</t>
    </r>
  </si>
  <si>
    <t>武定县种草养畜项目</t>
  </si>
  <si>
    <t>扶持开展秸秆养畜联户示范、示范场和青黄贮饲料专业化生产示范建设，重点支持建设秸秆青贮氨化池、购置秸秆处理机械和加工设备、畜禽养殖和秸秆饲料加工基础设施改造以及畜禽品种改良等。</t>
  </si>
  <si>
    <t>武定县生猪标准化规模养殖项目</t>
  </si>
  <si>
    <r>
      <rPr>
        <sz val="8"/>
        <rFont val="宋体"/>
        <charset val="134"/>
      </rPr>
      <t>加强对现有养殖场（小区）的标准化改造，主要包括场区基础设施改造、配套技术服务设施添置、粪污处理及循环利用设施、防疫设施、圈舍改扩建等。规模确定为年出栏生猪</t>
    </r>
    <r>
      <rPr>
        <sz val="8"/>
        <rFont val="Times New Roman"/>
        <charset val="134"/>
      </rPr>
      <t>500-10000</t>
    </r>
    <r>
      <rPr>
        <sz val="8"/>
        <rFont val="宋体"/>
        <charset val="134"/>
      </rPr>
      <t>头，划分为四个档次，分别为</t>
    </r>
    <r>
      <rPr>
        <sz val="8"/>
        <rFont val="Times New Roman"/>
        <charset val="134"/>
      </rPr>
      <t>500-999</t>
    </r>
    <r>
      <rPr>
        <sz val="8"/>
        <rFont val="宋体"/>
        <charset val="134"/>
      </rPr>
      <t>头、</t>
    </r>
    <r>
      <rPr>
        <sz val="8"/>
        <rFont val="Times New Roman"/>
        <charset val="134"/>
      </rPr>
      <t>1000-1999</t>
    </r>
    <r>
      <rPr>
        <sz val="8"/>
        <rFont val="宋体"/>
        <charset val="134"/>
      </rPr>
      <t>头、</t>
    </r>
    <r>
      <rPr>
        <sz val="8"/>
        <rFont val="Times New Roman"/>
        <charset val="134"/>
      </rPr>
      <t>2000-2999</t>
    </r>
    <r>
      <rPr>
        <sz val="8"/>
        <rFont val="宋体"/>
        <charset val="134"/>
      </rPr>
      <t>头、</t>
    </r>
    <r>
      <rPr>
        <sz val="8"/>
        <rFont val="Times New Roman"/>
        <charset val="134"/>
      </rPr>
      <t>3000-10000</t>
    </r>
    <r>
      <rPr>
        <sz val="8"/>
        <rFont val="宋体"/>
        <charset val="134"/>
      </rPr>
      <t>头。至</t>
    </r>
    <r>
      <rPr>
        <sz val="8"/>
        <rFont val="Times New Roman"/>
        <charset val="134"/>
      </rPr>
      <t>2025</t>
    </r>
    <r>
      <rPr>
        <sz val="8"/>
        <rFont val="宋体"/>
        <charset val="134"/>
      </rPr>
      <t>年全县完成生猪标准化养殖场建设</t>
    </r>
    <r>
      <rPr>
        <sz val="8"/>
        <rFont val="Times New Roman"/>
        <charset val="134"/>
      </rPr>
      <t>100</t>
    </r>
    <r>
      <rPr>
        <sz val="8"/>
        <rFont val="宋体"/>
        <charset val="134"/>
      </rPr>
      <t>个</t>
    </r>
  </si>
  <si>
    <t>武定县肉牛标准化规模养殖项目</t>
  </si>
  <si>
    <r>
      <rPr>
        <sz val="8"/>
        <rFont val="宋体"/>
        <charset val="134"/>
      </rPr>
      <t>针对目前中小规模养殖场和养殖小区普遍存在的基础设施不完善、防疫设施不到位、环境污染突出、技术服务薄弱、生产管理不规范等问题，加强对现有养殖场（小区）的标准化改造，主要包括场区基础设施改造、配套技术服务设施添置、粪污处理及循环利用设施、防疫设施、圈舍改扩建等。标准化规模养殖建设规模年出栏肉牛为</t>
    </r>
    <r>
      <rPr>
        <sz val="8"/>
        <rFont val="Times New Roman"/>
        <charset val="134"/>
      </rPr>
      <t>200-499</t>
    </r>
    <r>
      <rPr>
        <sz val="8"/>
        <rFont val="宋体"/>
        <charset val="134"/>
      </rPr>
      <t>头、</t>
    </r>
    <r>
      <rPr>
        <sz val="8"/>
        <rFont val="Times New Roman"/>
        <charset val="134"/>
      </rPr>
      <t>500-999</t>
    </r>
    <r>
      <rPr>
        <sz val="8"/>
        <rFont val="宋体"/>
        <charset val="134"/>
      </rPr>
      <t>头和</t>
    </r>
    <r>
      <rPr>
        <sz val="8"/>
        <rFont val="Times New Roman"/>
        <charset val="134"/>
      </rPr>
      <t>1000</t>
    </r>
    <r>
      <rPr>
        <sz val="8"/>
        <rFont val="宋体"/>
        <charset val="134"/>
      </rPr>
      <t>头以上三个档次。至</t>
    </r>
    <r>
      <rPr>
        <sz val="8"/>
        <rFont val="Times New Roman"/>
        <charset val="134"/>
      </rPr>
      <t>2025</t>
    </r>
    <r>
      <rPr>
        <sz val="8"/>
        <rFont val="宋体"/>
        <charset val="134"/>
      </rPr>
      <t>年全县完成肉牛标准化养殖场</t>
    </r>
    <r>
      <rPr>
        <sz val="8"/>
        <rFont val="Times New Roman"/>
        <charset val="134"/>
      </rPr>
      <t>30</t>
    </r>
    <r>
      <rPr>
        <sz val="8"/>
        <rFont val="宋体"/>
        <charset val="134"/>
      </rPr>
      <t>个。</t>
    </r>
  </si>
  <si>
    <t>武定县蛋鸡标准化规模养殖项目</t>
  </si>
  <si>
    <r>
      <rPr>
        <sz val="8"/>
        <rFont val="宋体"/>
        <charset val="134"/>
      </rPr>
      <t>加强对现有养殖场（小区）的标准化改造，主要包括场区基础设施改造、配套技术服务设施添置、粪污处理及循环利用设施、防疫设施、圈舍改扩建等。标准化规模养殖建设规模年存栏蛋鸡</t>
    </r>
    <r>
      <rPr>
        <sz val="8"/>
        <rFont val="Times New Roman"/>
        <charset val="134"/>
      </rPr>
      <t>5000-9999</t>
    </r>
    <r>
      <rPr>
        <sz val="8"/>
        <rFont val="宋体"/>
        <charset val="134"/>
      </rPr>
      <t>头、</t>
    </r>
    <r>
      <rPr>
        <sz val="8"/>
        <rFont val="Times New Roman"/>
        <charset val="134"/>
      </rPr>
      <t>10000-19999</t>
    </r>
    <r>
      <rPr>
        <sz val="8"/>
        <rFont val="宋体"/>
        <charset val="134"/>
      </rPr>
      <t>只和</t>
    </r>
    <r>
      <rPr>
        <sz val="8"/>
        <rFont val="Times New Roman"/>
        <charset val="134"/>
      </rPr>
      <t>20000-50000</t>
    </r>
    <r>
      <rPr>
        <sz val="8"/>
        <rFont val="宋体"/>
        <charset val="134"/>
      </rPr>
      <t>只。蛋鸡标准化规模养殖场占规模养殖场的比重达到</t>
    </r>
    <r>
      <rPr>
        <sz val="8"/>
        <rFont val="Times New Roman"/>
        <charset val="134"/>
      </rPr>
      <t>50%</t>
    </r>
    <r>
      <rPr>
        <sz val="8"/>
        <rFont val="宋体"/>
        <charset val="134"/>
      </rPr>
      <t>，至</t>
    </r>
    <r>
      <rPr>
        <sz val="8"/>
        <rFont val="Times New Roman"/>
        <charset val="134"/>
      </rPr>
      <t>2025</t>
    </r>
    <r>
      <rPr>
        <sz val="8"/>
        <rFont val="宋体"/>
        <charset val="134"/>
      </rPr>
      <t>年全县完成蛋鸡标准化规模养殖场</t>
    </r>
    <r>
      <rPr>
        <sz val="8"/>
        <rFont val="Times New Roman"/>
        <charset val="134"/>
      </rPr>
      <t>20</t>
    </r>
    <r>
      <rPr>
        <sz val="8"/>
        <rFont val="宋体"/>
        <charset val="134"/>
      </rPr>
      <t>个。</t>
    </r>
  </si>
  <si>
    <t>武定县肉鸡标准化规模养殖项目</t>
  </si>
  <si>
    <r>
      <rPr>
        <sz val="8"/>
        <rFont val="宋体"/>
        <charset val="134"/>
      </rPr>
      <t>针对目前中小规模养殖场和养殖小区普遍存在的基础设施不完善、防疫设施不到位、环境污染突出、技术服务薄弱、生产管理不规范等问题，加强对现有养殖场（小区）的标准化改造，主要包括场区基础设施改造、配套技术服务设施添置、粪污处理及循环利用设施、防疫设施、圈舍改扩建等。至</t>
    </r>
    <r>
      <rPr>
        <sz val="8"/>
        <rFont val="Times New Roman"/>
        <charset val="134"/>
      </rPr>
      <t>2025</t>
    </r>
    <r>
      <rPr>
        <sz val="8"/>
        <rFont val="宋体"/>
        <charset val="134"/>
      </rPr>
      <t>年全县完成肉鸡标准化规模养殖场</t>
    </r>
    <r>
      <rPr>
        <sz val="8"/>
        <rFont val="Times New Roman"/>
        <charset val="134"/>
      </rPr>
      <t>100</t>
    </r>
    <r>
      <rPr>
        <sz val="8"/>
        <rFont val="宋体"/>
        <charset val="134"/>
      </rPr>
      <t>个。</t>
    </r>
  </si>
  <si>
    <t>武定县肉羊标准化规模养殖项目</t>
  </si>
  <si>
    <r>
      <rPr>
        <sz val="8"/>
        <rFont val="宋体"/>
        <charset val="134"/>
      </rPr>
      <t>针对目前中小规模养殖场和养殖小区普遍存在的基础设施不完善、防疫设施不到位、环境污染突出、技术服务薄弱、生产管理不规范等问题，加强对现有养殖场（小区）的标准化改造，主要包括场区基础设施改造、配套技术服务设施添置、粪污处理及循环利用设施、防疫设施、圈舍改扩建等。标准化规模养殖建设规模确定为年出栏肉羊</t>
    </r>
    <r>
      <rPr>
        <sz val="8"/>
        <rFont val="Times New Roman"/>
        <charset val="134"/>
      </rPr>
      <t>200</t>
    </r>
    <r>
      <rPr>
        <sz val="8"/>
        <rFont val="宋体"/>
        <charset val="134"/>
      </rPr>
      <t>只以上，划分为三个档次，分别为</t>
    </r>
    <r>
      <rPr>
        <sz val="8"/>
        <rFont val="Times New Roman"/>
        <charset val="134"/>
      </rPr>
      <t>200-499</t>
    </r>
    <r>
      <rPr>
        <sz val="8"/>
        <rFont val="宋体"/>
        <charset val="134"/>
      </rPr>
      <t>头、</t>
    </r>
    <r>
      <rPr>
        <sz val="8"/>
        <rFont val="Times New Roman"/>
        <charset val="134"/>
      </rPr>
      <t>500-999</t>
    </r>
    <r>
      <rPr>
        <sz val="8"/>
        <rFont val="宋体"/>
        <charset val="134"/>
      </rPr>
      <t>只和</t>
    </r>
    <r>
      <rPr>
        <sz val="8"/>
        <rFont val="Times New Roman"/>
        <charset val="134"/>
      </rPr>
      <t>1000</t>
    </r>
    <r>
      <rPr>
        <sz val="8"/>
        <rFont val="宋体"/>
        <charset val="134"/>
      </rPr>
      <t>只以上，至</t>
    </r>
    <r>
      <rPr>
        <sz val="8"/>
        <rFont val="Times New Roman"/>
        <charset val="134"/>
      </rPr>
      <t>2025</t>
    </r>
    <r>
      <rPr>
        <sz val="8"/>
        <rFont val="宋体"/>
        <charset val="134"/>
      </rPr>
      <t>年全县完成肉羊标准化规模养殖场</t>
    </r>
    <r>
      <rPr>
        <sz val="8"/>
        <rFont val="Times New Roman"/>
        <charset val="134"/>
      </rPr>
      <t>100</t>
    </r>
    <r>
      <rPr>
        <sz val="8"/>
        <rFont val="宋体"/>
        <charset val="134"/>
      </rPr>
      <t>个。</t>
    </r>
  </si>
  <si>
    <t>武定县肉鸭标准化养殖示范基地项目</t>
  </si>
  <si>
    <r>
      <rPr>
        <sz val="8"/>
        <rFont val="宋体"/>
        <charset val="134"/>
      </rPr>
      <t>重点在狮山、高桥、猫街、插甸等乡镇建设</t>
    </r>
    <r>
      <rPr>
        <sz val="8"/>
        <rFont val="Times New Roman"/>
        <charset val="134"/>
      </rPr>
      <t>100</t>
    </r>
    <r>
      <rPr>
        <sz val="8"/>
        <rFont val="宋体"/>
        <charset val="134"/>
      </rPr>
      <t>个肉鸭标准化规模养殖场</t>
    </r>
  </si>
  <si>
    <t>武定县肉鹅标准化养殖示范基地项目</t>
  </si>
  <si>
    <r>
      <rPr>
        <sz val="8"/>
        <rFont val="宋体"/>
        <charset val="134"/>
      </rPr>
      <t>重点在狮山、高桥、猫街、插甸等乡镇建设</t>
    </r>
    <r>
      <rPr>
        <sz val="8"/>
        <rFont val="Times New Roman"/>
        <charset val="134"/>
      </rPr>
      <t>30</t>
    </r>
    <r>
      <rPr>
        <sz val="8"/>
        <rFont val="宋体"/>
        <charset val="134"/>
      </rPr>
      <t>个肉鹅标准化规模养殖场</t>
    </r>
  </si>
  <si>
    <t>武定县蜜蜂标准化养殖示范基地项目</t>
  </si>
  <si>
    <r>
      <rPr>
        <sz val="8"/>
        <rFont val="宋体"/>
        <charset val="134"/>
      </rPr>
      <t>在全县</t>
    </r>
    <r>
      <rPr>
        <sz val="8"/>
        <rFont val="Times New Roman"/>
        <charset val="134"/>
      </rPr>
      <t>11</t>
    </r>
    <r>
      <rPr>
        <sz val="8"/>
        <rFont val="宋体"/>
        <charset val="134"/>
      </rPr>
      <t>个乡镇建设</t>
    </r>
    <r>
      <rPr>
        <sz val="8"/>
        <rFont val="Times New Roman"/>
        <charset val="134"/>
      </rPr>
      <t>30</t>
    </r>
    <r>
      <rPr>
        <sz val="8"/>
        <rFont val="宋体"/>
        <charset val="134"/>
      </rPr>
      <t>个蜜蜂标准化养殖示范基地</t>
    </r>
  </si>
  <si>
    <t>武定县动物无害化处理场建设项目</t>
  </si>
  <si>
    <t>狮山镇</t>
  </si>
  <si>
    <r>
      <rPr>
        <sz val="8"/>
        <rFont val="宋体"/>
        <charset val="134"/>
      </rPr>
      <t>建设县级无害化处理场</t>
    </r>
    <r>
      <rPr>
        <sz val="8"/>
        <rFont val="Times New Roman"/>
        <charset val="134"/>
      </rPr>
      <t>1</t>
    </r>
    <r>
      <rPr>
        <sz val="8"/>
        <rFont val="宋体"/>
        <charset val="134"/>
      </rPr>
      <t>个，建筑面积</t>
    </r>
    <r>
      <rPr>
        <sz val="8"/>
        <rFont val="Times New Roman"/>
        <charset val="134"/>
      </rPr>
      <t>10000</t>
    </r>
    <r>
      <rPr>
        <sz val="8"/>
        <rFont val="宋体"/>
        <charset val="134"/>
      </rPr>
      <t>平方米，配置无害化处理设备</t>
    </r>
    <r>
      <rPr>
        <sz val="8"/>
        <rFont val="Times New Roman"/>
        <charset val="134"/>
      </rPr>
      <t>50</t>
    </r>
    <r>
      <rPr>
        <sz val="8"/>
        <rFont val="宋体"/>
        <charset val="134"/>
      </rPr>
      <t>台套。</t>
    </r>
  </si>
  <si>
    <t>武定县引进饲料生产企业项目</t>
  </si>
  <si>
    <r>
      <rPr>
        <sz val="8"/>
        <rFont val="宋体"/>
        <charset val="134"/>
      </rPr>
      <t>建设年生产饲料</t>
    </r>
    <r>
      <rPr>
        <sz val="8"/>
        <rFont val="Times New Roman"/>
        <charset val="134"/>
      </rPr>
      <t>50</t>
    </r>
    <r>
      <rPr>
        <sz val="8"/>
        <rFont val="宋体"/>
        <charset val="134"/>
      </rPr>
      <t>万吨的饲料加工厂</t>
    </r>
    <r>
      <rPr>
        <sz val="8"/>
        <rFont val="Times New Roman"/>
        <charset val="134"/>
      </rPr>
      <t>1</t>
    </r>
    <r>
      <rPr>
        <sz val="8"/>
        <rFont val="宋体"/>
        <charset val="134"/>
      </rPr>
      <t>个。</t>
    </r>
  </si>
  <si>
    <t>武定县鳟鱼养殖项目</t>
  </si>
  <si>
    <t>新村水库</t>
  </si>
  <si>
    <r>
      <rPr>
        <sz val="8"/>
        <rFont val="宋体"/>
        <charset val="134"/>
      </rPr>
      <t>鳟鱼养殖场</t>
    </r>
    <r>
      <rPr>
        <sz val="8"/>
        <rFont val="Times New Roman"/>
        <charset val="134"/>
      </rPr>
      <t>2</t>
    </r>
    <r>
      <rPr>
        <sz val="8"/>
        <rFont val="宋体"/>
        <charset val="134"/>
      </rPr>
      <t>个</t>
    </r>
  </si>
  <si>
    <t>武定县粮食安全基地建设项目</t>
  </si>
  <si>
    <r>
      <rPr>
        <sz val="8"/>
        <rFont val="宋体"/>
        <charset val="134"/>
      </rPr>
      <t>在我县</t>
    </r>
    <r>
      <rPr>
        <sz val="8"/>
        <rFont val="Times New Roman"/>
        <charset val="134"/>
      </rPr>
      <t>33</t>
    </r>
    <r>
      <rPr>
        <sz val="8"/>
        <rFont val="宋体"/>
        <charset val="134"/>
      </rPr>
      <t>万亩两区划定范围，每每年每亩种植目标作物，每亩给予直补</t>
    </r>
    <r>
      <rPr>
        <sz val="8"/>
        <rFont val="Times New Roman"/>
        <charset val="134"/>
      </rPr>
      <t>1000</t>
    </r>
    <r>
      <rPr>
        <sz val="8"/>
        <rFont val="宋体"/>
        <charset val="134"/>
      </rPr>
      <t>元。</t>
    </r>
  </si>
  <si>
    <t>武定县高原冷水鱼养殖建设项目</t>
  </si>
  <si>
    <t>猫街镇</t>
  </si>
  <si>
    <r>
      <rPr>
        <sz val="8"/>
        <rFont val="宋体"/>
        <charset val="134"/>
      </rPr>
      <t>建设冷水鱼养殖场</t>
    </r>
    <r>
      <rPr>
        <sz val="8"/>
        <rFont val="Times New Roman"/>
        <charset val="134"/>
      </rPr>
      <t>5</t>
    </r>
    <r>
      <rPr>
        <sz val="8"/>
        <rFont val="宋体"/>
        <charset val="134"/>
      </rPr>
      <t>个。</t>
    </r>
  </si>
  <si>
    <t>武定县稻鱼工程建设项目</t>
  </si>
  <si>
    <t>各乡镇</t>
  </si>
  <si>
    <r>
      <rPr>
        <sz val="8"/>
        <rFont val="宋体"/>
        <charset val="134"/>
      </rPr>
      <t>发展稻田养鱼</t>
    </r>
    <r>
      <rPr>
        <sz val="8"/>
        <rFont val="Times New Roman"/>
        <charset val="134"/>
      </rPr>
      <t>5000</t>
    </r>
    <r>
      <rPr>
        <sz val="8"/>
        <rFont val="宋体"/>
        <charset val="134"/>
      </rPr>
      <t>亩。</t>
    </r>
  </si>
  <si>
    <t>武定县休闲渔业建设项目</t>
  </si>
  <si>
    <r>
      <rPr>
        <sz val="8"/>
        <rFont val="宋体"/>
        <charset val="134"/>
      </rPr>
      <t>发展休闲渔业基地</t>
    </r>
    <r>
      <rPr>
        <sz val="8"/>
        <rFont val="Times New Roman"/>
        <charset val="134"/>
      </rPr>
      <t>1100</t>
    </r>
    <r>
      <rPr>
        <sz val="8"/>
        <rFont val="宋体"/>
        <charset val="134"/>
      </rPr>
      <t>亩。</t>
    </r>
  </si>
  <si>
    <t>武定县陆基集装箱现代渔业示范基地建设项目</t>
  </si>
  <si>
    <t>武定县狮山镇</t>
  </si>
  <si>
    <r>
      <rPr>
        <sz val="8"/>
        <rFont val="宋体"/>
        <charset val="134"/>
      </rPr>
      <t>新建占地</t>
    </r>
    <r>
      <rPr>
        <sz val="8"/>
        <rFont val="Times New Roman"/>
        <charset val="134"/>
      </rPr>
      <t>10</t>
    </r>
    <r>
      <rPr>
        <sz val="8"/>
        <rFont val="宋体"/>
        <charset val="134"/>
      </rPr>
      <t>亩的</t>
    </r>
    <r>
      <rPr>
        <sz val="8"/>
        <rFont val="Times New Roman"/>
        <charset val="134"/>
      </rPr>
      <t>30</t>
    </r>
    <r>
      <rPr>
        <sz val="8"/>
        <rFont val="宋体"/>
        <charset val="134"/>
      </rPr>
      <t>口陆基集装箱现代渔业养殖示范基地，年新增优质水产品产量</t>
    </r>
    <r>
      <rPr>
        <sz val="8"/>
        <rFont val="Times New Roman"/>
        <charset val="134"/>
      </rPr>
      <t>100</t>
    </r>
    <r>
      <rPr>
        <sz val="8"/>
        <rFont val="宋体"/>
        <charset val="134"/>
      </rPr>
      <t>吨，新增渔业产值</t>
    </r>
    <r>
      <rPr>
        <sz val="8"/>
        <rFont val="Times New Roman"/>
        <charset val="134"/>
      </rPr>
      <t>400</t>
    </r>
    <r>
      <rPr>
        <sz val="8"/>
        <rFont val="宋体"/>
        <charset val="134"/>
      </rPr>
      <t>万元。</t>
    </r>
  </si>
  <si>
    <t>武定县池塘内循环（高标准）跑道鱼现代渔业示范基地建设项目</t>
  </si>
  <si>
    <r>
      <rPr>
        <sz val="8"/>
        <rFont val="宋体"/>
        <charset val="134"/>
      </rPr>
      <t>新建一个占地</t>
    </r>
    <r>
      <rPr>
        <sz val="8"/>
        <rFont val="Times New Roman"/>
        <charset val="134"/>
      </rPr>
      <t>300</t>
    </r>
    <r>
      <rPr>
        <sz val="8"/>
        <rFont val="宋体"/>
        <charset val="134"/>
      </rPr>
      <t>亩</t>
    </r>
    <r>
      <rPr>
        <sz val="8"/>
        <rFont val="Times New Roman"/>
        <charset val="134"/>
      </rPr>
      <t>10</t>
    </r>
    <r>
      <rPr>
        <sz val="8"/>
        <rFont val="宋体"/>
        <charset val="134"/>
      </rPr>
      <t>条高标准池塘内循环示范基地，一条跑道</t>
    </r>
    <r>
      <rPr>
        <sz val="8"/>
        <rFont val="Times New Roman"/>
        <charset val="134"/>
      </rPr>
      <t>30</t>
    </r>
    <r>
      <rPr>
        <sz val="8"/>
        <rFont val="宋体"/>
        <charset val="134"/>
      </rPr>
      <t>吨</t>
    </r>
    <r>
      <rPr>
        <sz val="8"/>
        <rFont val="Times New Roman"/>
        <charset val="134"/>
      </rPr>
      <t>/110</t>
    </r>
    <r>
      <rPr>
        <sz val="8"/>
        <rFont val="宋体"/>
        <charset val="134"/>
      </rPr>
      <t>㎡</t>
    </r>
    <r>
      <rPr>
        <sz val="8"/>
        <rFont val="Times New Roman"/>
        <charset val="134"/>
      </rPr>
      <t>,</t>
    </r>
    <r>
      <rPr>
        <sz val="8"/>
        <rFont val="宋体"/>
        <charset val="134"/>
      </rPr>
      <t>达产后年新增优质水产品产量</t>
    </r>
    <r>
      <rPr>
        <sz val="8"/>
        <rFont val="Times New Roman"/>
        <charset val="134"/>
      </rPr>
      <t>300</t>
    </r>
    <r>
      <rPr>
        <sz val="8"/>
        <rFont val="宋体"/>
        <charset val="134"/>
      </rPr>
      <t>吨，新增产值</t>
    </r>
    <r>
      <rPr>
        <sz val="8"/>
        <rFont val="Times New Roman"/>
        <charset val="134"/>
      </rPr>
      <t>1200</t>
    </r>
    <r>
      <rPr>
        <sz val="8"/>
        <rFont val="宋体"/>
        <charset val="134"/>
      </rPr>
      <t>万元。</t>
    </r>
  </si>
  <si>
    <t>武定县工厂化养殖现代渔业示范基地建设项目</t>
  </si>
  <si>
    <r>
      <rPr>
        <sz val="8"/>
        <rFont val="宋体"/>
        <charset val="134"/>
      </rPr>
      <t>新建一个现代渔业示范基地，包括</t>
    </r>
    <r>
      <rPr>
        <sz val="8"/>
        <rFont val="Times New Roman"/>
        <charset val="134"/>
      </rPr>
      <t>10</t>
    </r>
    <r>
      <rPr>
        <sz val="8"/>
        <rFont val="宋体"/>
        <charset val="134"/>
      </rPr>
      <t>条池塘内循环路道、</t>
    </r>
    <r>
      <rPr>
        <sz val="8"/>
        <rFont val="Times New Roman"/>
        <charset val="134"/>
      </rPr>
      <t>30</t>
    </r>
    <r>
      <rPr>
        <sz val="8"/>
        <rFont val="宋体"/>
        <charset val="134"/>
      </rPr>
      <t>口陆基推水集装箱、一座占地</t>
    </r>
    <r>
      <rPr>
        <sz val="8"/>
        <rFont val="Times New Roman"/>
        <charset val="134"/>
      </rPr>
      <t>20</t>
    </r>
    <r>
      <rPr>
        <sz val="8"/>
        <rFont val="宋体"/>
        <charset val="134"/>
      </rPr>
      <t>亩工厂化养殖车间。年新增优质水产品产量</t>
    </r>
    <r>
      <rPr>
        <sz val="8"/>
        <rFont val="Times New Roman"/>
        <charset val="134"/>
      </rPr>
      <t>500</t>
    </r>
    <r>
      <rPr>
        <sz val="8"/>
        <rFont val="宋体"/>
        <charset val="134"/>
      </rPr>
      <t>吨，新增渔业产值</t>
    </r>
    <r>
      <rPr>
        <sz val="8"/>
        <rFont val="Times New Roman"/>
        <charset val="134"/>
      </rPr>
      <t>2000</t>
    </r>
    <r>
      <rPr>
        <sz val="8"/>
        <rFont val="宋体"/>
        <charset val="134"/>
      </rPr>
      <t>万元。</t>
    </r>
  </si>
  <si>
    <t>白路镇经济林果产业园项目</t>
  </si>
  <si>
    <r>
      <rPr>
        <sz val="8"/>
        <rFont val="宋体"/>
        <charset val="134"/>
      </rPr>
      <t>种植花椒</t>
    </r>
    <r>
      <rPr>
        <sz val="8"/>
        <rFont val="Times New Roman"/>
        <charset val="134"/>
      </rPr>
      <t>1</t>
    </r>
    <r>
      <rPr>
        <sz val="8"/>
        <rFont val="宋体"/>
        <charset val="134"/>
      </rPr>
      <t>万亩，种植核桃</t>
    </r>
    <r>
      <rPr>
        <sz val="8"/>
        <rFont val="Times New Roman"/>
        <charset val="134"/>
      </rPr>
      <t>3</t>
    </r>
    <r>
      <rPr>
        <sz val="8"/>
        <rFont val="宋体"/>
        <charset val="134"/>
      </rPr>
      <t>万亩，加工厂房、综合楼、物流配送等配套设施。</t>
    </r>
  </si>
  <si>
    <t>白路镇柑橘基地建设项目</t>
  </si>
  <si>
    <r>
      <rPr>
        <sz val="8"/>
        <rFont val="宋体"/>
        <charset val="134"/>
      </rPr>
      <t>计划用地</t>
    </r>
    <r>
      <rPr>
        <sz val="8"/>
        <rFont val="Times New Roman"/>
        <charset val="134"/>
      </rPr>
      <t>2100</t>
    </r>
    <r>
      <rPr>
        <sz val="8"/>
        <rFont val="宋体"/>
        <charset val="134"/>
      </rPr>
      <t>亩，新建柑橘初加工厂</t>
    </r>
    <r>
      <rPr>
        <sz val="8"/>
        <rFont val="Times New Roman"/>
        <charset val="134"/>
      </rPr>
      <t>1000</t>
    </r>
    <r>
      <rPr>
        <sz val="8"/>
        <rFont val="宋体"/>
        <charset val="134"/>
      </rPr>
      <t>平方米</t>
    </r>
  </si>
  <si>
    <t>白路镇辣椒种植建设项目</t>
  </si>
  <si>
    <r>
      <rPr>
        <sz val="8"/>
        <rFont val="宋体"/>
        <charset val="134"/>
      </rPr>
      <t>种植辣椒</t>
    </r>
    <r>
      <rPr>
        <sz val="8"/>
        <rFont val="Times New Roman"/>
        <charset val="134"/>
      </rPr>
      <t>3000</t>
    </r>
    <r>
      <rPr>
        <sz val="8"/>
        <rFont val="宋体"/>
        <charset val="134"/>
      </rPr>
      <t>亩，建设辣椒初加工厂</t>
    </r>
    <r>
      <rPr>
        <sz val="8"/>
        <rFont val="Times New Roman"/>
        <charset val="134"/>
      </rPr>
      <t>2000</t>
    </r>
    <r>
      <rPr>
        <sz val="8"/>
        <rFont val="宋体"/>
        <charset val="134"/>
      </rPr>
      <t>平方米及配套设施设备</t>
    </r>
  </si>
  <si>
    <t>武定县猫街镇宝田农业滇重楼种苗繁育及种植加工基地建设项目</t>
  </si>
  <si>
    <r>
      <rPr>
        <sz val="8"/>
        <rFont val="宋体"/>
        <charset val="134"/>
      </rPr>
      <t>建设</t>
    </r>
    <r>
      <rPr>
        <sz val="8"/>
        <rFont val="Times New Roman"/>
        <charset val="134"/>
      </rPr>
      <t>500</t>
    </r>
    <r>
      <rPr>
        <sz val="8"/>
        <rFont val="宋体"/>
        <charset val="134"/>
      </rPr>
      <t>亩滇重楼育苗基地，每年繁育不低于</t>
    </r>
    <r>
      <rPr>
        <sz val="8"/>
        <rFont val="Times New Roman"/>
        <charset val="134"/>
      </rPr>
      <t>4000</t>
    </r>
    <r>
      <rPr>
        <sz val="8"/>
        <rFont val="宋体"/>
        <charset val="134"/>
      </rPr>
      <t>万株滇重楼苗，硬化基地进场道路</t>
    </r>
    <r>
      <rPr>
        <sz val="8"/>
        <rFont val="Times New Roman"/>
        <charset val="134"/>
      </rPr>
      <t>3</t>
    </r>
    <r>
      <rPr>
        <sz val="8"/>
        <rFont val="宋体"/>
        <charset val="134"/>
      </rPr>
      <t>公里。发展不低于</t>
    </r>
    <r>
      <rPr>
        <sz val="8"/>
        <rFont val="Times New Roman"/>
        <charset val="134"/>
      </rPr>
      <t>2000</t>
    </r>
    <r>
      <rPr>
        <sz val="8"/>
        <rFont val="宋体"/>
        <charset val="134"/>
      </rPr>
      <t>亩滇重楼种植，带动猫街镇</t>
    </r>
    <r>
      <rPr>
        <sz val="8"/>
        <rFont val="Times New Roman"/>
        <charset val="134"/>
      </rPr>
      <t>1500</t>
    </r>
    <r>
      <rPr>
        <sz val="8"/>
        <rFont val="宋体"/>
        <charset val="134"/>
      </rPr>
      <t>户建档立卡贫困户增收致富，打造猫街特色种植名片。</t>
    </r>
  </si>
  <si>
    <t>葡萄种植项目</t>
  </si>
  <si>
    <t>东坡乡</t>
  </si>
  <si>
    <r>
      <rPr>
        <sz val="8"/>
        <rFont val="宋体"/>
        <charset val="134"/>
      </rPr>
      <t>东坡在平田村扩大葡萄种植面积，增加</t>
    </r>
    <r>
      <rPr>
        <sz val="8"/>
        <rFont val="Times New Roman"/>
        <charset val="134"/>
      </rPr>
      <t>300</t>
    </r>
    <r>
      <rPr>
        <sz val="8"/>
        <rFont val="宋体"/>
        <charset val="134"/>
      </rPr>
      <t>亩，产值增加</t>
    </r>
    <r>
      <rPr>
        <sz val="8"/>
        <rFont val="Times New Roman"/>
        <charset val="134"/>
      </rPr>
      <t>30</t>
    </r>
    <r>
      <rPr>
        <sz val="8"/>
        <rFont val="宋体"/>
        <charset val="134"/>
      </rPr>
      <t>万元；东甸在现有</t>
    </r>
    <r>
      <rPr>
        <sz val="8"/>
        <rFont val="Times New Roman"/>
        <charset val="134"/>
      </rPr>
      <t>380</t>
    </r>
    <r>
      <rPr>
        <sz val="8"/>
        <rFont val="宋体"/>
        <charset val="134"/>
      </rPr>
      <t>亩的基础上再扩大葡萄种植面积</t>
    </r>
    <r>
      <rPr>
        <sz val="8"/>
        <rFont val="Times New Roman"/>
        <charset val="134"/>
      </rPr>
      <t>100</t>
    </r>
    <r>
      <rPr>
        <sz val="8"/>
        <rFont val="宋体"/>
        <charset val="134"/>
      </rPr>
      <t>亩。</t>
    </r>
  </si>
  <si>
    <t>香、芭蕉热带水果种植项目</t>
  </si>
  <si>
    <r>
      <rPr>
        <sz val="8"/>
        <rFont val="宋体"/>
        <charset val="134"/>
      </rPr>
      <t>在小丙间、安茂里、东坡村继续种植香、芭蕉，种植面积增加</t>
    </r>
    <r>
      <rPr>
        <sz val="8"/>
        <rFont val="Times New Roman"/>
        <charset val="134"/>
      </rPr>
      <t>700</t>
    </r>
    <r>
      <rPr>
        <sz val="8"/>
        <rFont val="宋体"/>
        <charset val="134"/>
      </rPr>
      <t>亩，产值增加</t>
    </r>
    <r>
      <rPr>
        <sz val="8"/>
        <rFont val="Times New Roman"/>
        <charset val="134"/>
      </rPr>
      <t>30</t>
    </r>
    <r>
      <rPr>
        <sz val="8"/>
        <rFont val="宋体"/>
        <charset val="134"/>
      </rPr>
      <t>万元</t>
    </r>
  </si>
  <si>
    <t>武定县银杏、岩白菜、淫羊藿、虎杖种植项目</t>
  </si>
  <si>
    <t>东南绿色食品产业基地</t>
  </si>
  <si>
    <r>
      <rPr>
        <sz val="8"/>
        <rFont val="宋体"/>
        <charset val="134"/>
      </rPr>
      <t>投资估算</t>
    </r>
    <r>
      <rPr>
        <sz val="8"/>
        <rFont val="Times New Roman"/>
        <charset val="134"/>
      </rPr>
      <t>5</t>
    </r>
    <r>
      <rPr>
        <sz val="8"/>
        <rFont val="宋体"/>
        <charset val="134"/>
      </rPr>
      <t>亿元</t>
    </r>
    <r>
      <rPr>
        <sz val="8"/>
        <rFont val="Times New Roman"/>
        <charset val="134"/>
      </rPr>
      <t>,</t>
    </r>
    <r>
      <rPr>
        <sz val="8"/>
        <rFont val="宋体"/>
        <charset val="134"/>
      </rPr>
      <t>规划用地</t>
    </r>
    <r>
      <rPr>
        <sz val="8"/>
        <rFont val="Times New Roman"/>
        <charset val="134"/>
      </rPr>
      <t>10000</t>
    </r>
    <r>
      <rPr>
        <sz val="8"/>
        <rFont val="宋体"/>
        <charset val="134"/>
      </rPr>
      <t>亩</t>
    </r>
    <r>
      <rPr>
        <sz val="8"/>
        <rFont val="Times New Roman"/>
        <charset val="134"/>
      </rPr>
      <t>,</t>
    </r>
    <r>
      <rPr>
        <sz val="8"/>
        <rFont val="宋体"/>
        <charset val="134"/>
      </rPr>
      <t>新建设银杏、岩白菜、淫羊藿、虎杖种植基地及植物提取物生产线。</t>
    </r>
  </si>
  <si>
    <t>待招商（投资促进局）</t>
  </si>
  <si>
    <t>武定县蛋鸡标准化规模养殖建设项目</t>
  </si>
  <si>
    <r>
      <rPr>
        <sz val="8"/>
        <rFont val="宋体"/>
        <charset val="134"/>
      </rPr>
      <t>场区基础设施改造、配套技术服务设施添置、粪污处理及循环利用设施、防疫设施、圈舍改扩建等。标准化规模养殖建设规模确定为年存栏蛋鸡</t>
    </r>
    <r>
      <rPr>
        <sz val="8"/>
        <rFont val="Times New Roman"/>
        <charset val="134"/>
      </rPr>
      <t>5000-50000</t>
    </r>
    <r>
      <rPr>
        <sz val="8"/>
        <rFont val="宋体"/>
        <charset val="134"/>
      </rPr>
      <t>只，蛋鸡标准化规模养殖场占规模养殖场的比重达到</t>
    </r>
    <r>
      <rPr>
        <sz val="8"/>
        <rFont val="Times New Roman"/>
        <charset val="134"/>
      </rPr>
      <t>50%</t>
    </r>
    <r>
      <rPr>
        <sz val="8"/>
        <rFont val="宋体"/>
        <charset val="134"/>
      </rPr>
      <t>，完成蛋鸡标准化规模养殖场</t>
    </r>
    <r>
      <rPr>
        <sz val="8"/>
        <rFont val="Times New Roman"/>
        <charset val="134"/>
      </rPr>
      <t>10</t>
    </r>
    <r>
      <rPr>
        <sz val="8"/>
        <rFont val="宋体"/>
        <charset val="134"/>
      </rPr>
      <t>个</t>
    </r>
  </si>
  <si>
    <t>肉鸡标准化规模养殖</t>
  </si>
  <si>
    <r>
      <rPr>
        <sz val="8"/>
        <rFont val="宋体"/>
        <charset val="134"/>
      </rPr>
      <t>场区基础设施改造、配套技术服务设施添置、粪污处理及循环利用设施、防疫设施、圈舍改扩建等。至</t>
    </r>
    <r>
      <rPr>
        <sz val="8"/>
        <rFont val="Times New Roman"/>
        <charset val="134"/>
      </rPr>
      <t>2025</t>
    </r>
    <r>
      <rPr>
        <sz val="8"/>
        <rFont val="宋体"/>
        <charset val="134"/>
      </rPr>
      <t>年全县完成肉鸡标准化规模养殖场</t>
    </r>
    <r>
      <rPr>
        <sz val="8"/>
        <rFont val="Times New Roman"/>
        <charset val="134"/>
      </rPr>
      <t>20</t>
    </r>
    <r>
      <rPr>
        <sz val="8"/>
        <rFont val="宋体"/>
        <charset val="134"/>
      </rPr>
      <t>个。</t>
    </r>
  </si>
  <si>
    <t>肉羊标准化规模养殖</t>
  </si>
  <si>
    <r>
      <rPr>
        <sz val="8"/>
        <rFont val="宋体"/>
        <charset val="134"/>
      </rPr>
      <t>包括场区基础设施改造、配套技术服务设施添置、粪污处理及循环利用设施、防疫设施、圈舍改扩建等。标准化规模养殖场</t>
    </r>
    <r>
      <rPr>
        <sz val="8"/>
        <rFont val="Times New Roman"/>
        <charset val="134"/>
      </rPr>
      <t>50</t>
    </r>
    <r>
      <rPr>
        <sz val="8"/>
        <rFont val="宋体"/>
        <charset val="134"/>
      </rPr>
      <t>个，划分为三个档次，分别为</t>
    </r>
    <r>
      <rPr>
        <sz val="8"/>
        <rFont val="Times New Roman"/>
        <charset val="134"/>
      </rPr>
      <t>200-499</t>
    </r>
    <r>
      <rPr>
        <sz val="8"/>
        <rFont val="宋体"/>
        <charset val="134"/>
      </rPr>
      <t>头、</t>
    </r>
    <r>
      <rPr>
        <sz val="8"/>
        <rFont val="Times New Roman"/>
        <charset val="134"/>
      </rPr>
      <t>500-999</t>
    </r>
    <r>
      <rPr>
        <sz val="8"/>
        <rFont val="宋体"/>
        <charset val="134"/>
      </rPr>
      <t>只和</t>
    </r>
    <r>
      <rPr>
        <sz val="8"/>
        <rFont val="Times New Roman"/>
        <charset val="134"/>
      </rPr>
      <t>1000</t>
    </r>
    <r>
      <rPr>
        <sz val="8"/>
        <rFont val="宋体"/>
        <charset val="134"/>
      </rPr>
      <t>只以上，至</t>
    </r>
    <r>
      <rPr>
        <sz val="8"/>
        <rFont val="Times New Roman"/>
        <charset val="134"/>
      </rPr>
      <t>2025</t>
    </r>
    <r>
      <rPr>
        <sz val="8"/>
        <rFont val="宋体"/>
        <charset val="134"/>
      </rPr>
      <t>年全县完成肉羊标准化规模养殖。</t>
    </r>
  </si>
  <si>
    <t>武定县畜产品加工示范企业培植建设项目</t>
  </si>
  <si>
    <r>
      <rPr>
        <sz val="8"/>
        <rFont val="宋体"/>
        <charset val="134"/>
      </rPr>
      <t>加工企业进行技术改造和设备引进，开发分割肉、冷鲜肉、小包装及快餐食品，争创品牌产品和名牌企业。到</t>
    </r>
    <r>
      <rPr>
        <sz val="8"/>
        <rFont val="Times New Roman"/>
        <charset val="134"/>
      </rPr>
      <t>2025</t>
    </r>
    <r>
      <rPr>
        <sz val="8"/>
        <rFont val="宋体"/>
        <charset val="134"/>
      </rPr>
      <t>年，培植猪肉加工龙头企业</t>
    </r>
    <r>
      <rPr>
        <sz val="8"/>
        <rFont val="Times New Roman"/>
        <charset val="134"/>
      </rPr>
      <t>2</t>
    </r>
    <r>
      <rPr>
        <sz val="8"/>
        <rFont val="宋体"/>
        <charset val="134"/>
      </rPr>
      <t>家，草食牲畜加工企业</t>
    </r>
    <r>
      <rPr>
        <sz val="8"/>
        <rFont val="Times New Roman"/>
        <charset val="134"/>
      </rPr>
      <t>2</t>
    </r>
    <r>
      <rPr>
        <sz val="8"/>
        <rFont val="宋体"/>
        <charset val="134"/>
      </rPr>
      <t>家，培植畜产品知名品牌</t>
    </r>
    <r>
      <rPr>
        <sz val="8"/>
        <rFont val="Times New Roman"/>
        <charset val="134"/>
      </rPr>
      <t>2</t>
    </r>
    <r>
      <rPr>
        <sz val="8"/>
        <rFont val="宋体"/>
        <charset val="134"/>
      </rPr>
      <t>个。全县年生产加工能力达肉猪分割肉</t>
    </r>
    <r>
      <rPr>
        <sz val="8"/>
        <rFont val="Times New Roman"/>
        <charset val="134"/>
      </rPr>
      <t>1</t>
    </r>
    <r>
      <rPr>
        <sz val="8"/>
        <rFont val="宋体"/>
        <charset val="134"/>
      </rPr>
      <t>万吨、冷鲜猪肉</t>
    </r>
    <r>
      <rPr>
        <sz val="8"/>
        <rFont val="Times New Roman"/>
        <charset val="134"/>
      </rPr>
      <t>0.5</t>
    </r>
    <r>
      <rPr>
        <sz val="8"/>
        <rFont val="宋体"/>
        <charset val="134"/>
      </rPr>
      <t>万吨、乳制品</t>
    </r>
    <r>
      <rPr>
        <sz val="8"/>
        <rFont val="Times New Roman"/>
        <charset val="134"/>
      </rPr>
      <t>0.1</t>
    </r>
    <r>
      <rPr>
        <sz val="8"/>
        <rFont val="宋体"/>
        <charset val="134"/>
      </rPr>
      <t>万吨、年屠宰肉羊</t>
    </r>
    <r>
      <rPr>
        <sz val="8"/>
        <rFont val="Times New Roman"/>
        <charset val="134"/>
      </rPr>
      <t>5</t>
    </r>
    <r>
      <rPr>
        <sz val="8"/>
        <rFont val="宋体"/>
        <charset val="134"/>
      </rPr>
      <t>万只、肉牛</t>
    </r>
    <r>
      <rPr>
        <sz val="8"/>
        <rFont val="Times New Roman"/>
        <charset val="134"/>
      </rPr>
      <t>0.5</t>
    </r>
    <r>
      <rPr>
        <sz val="8"/>
        <rFont val="宋体"/>
        <charset val="134"/>
      </rPr>
      <t>万头。</t>
    </r>
  </si>
  <si>
    <t>金沙江构树生态综合效益乡村振兴示范带项目</t>
  </si>
  <si>
    <t>新建构树种苗培育、构树牛、猪养殖基地、研发中心；构树加工厂；构树交易中心等。</t>
  </si>
  <si>
    <t>白路镇高标准农田建设项目</t>
  </si>
  <si>
    <r>
      <rPr>
        <sz val="8"/>
        <rFont val="宋体"/>
        <charset val="134"/>
      </rPr>
      <t>建设机耕路</t>
    </r>
    <r>
      <rPr>
        <sz val="8"/>
        <rFont val="Times New Roman"/>
        <charset val="134"/>
      </rPr>
      <t>350</t>
    </r>
    <r>
      <rPr>
        <sz val="8"/>
        <rFont val="宋体"/>
        <charset val="134"/>
      </rPr>
      <t>公里，建设高效节水农业配套设施</t>
    </r>
    <r>
      <rPr>
        <sz val="8"/>
        <rFont val="Times New Roman"/>
        <charset val="134"/>
      </rPr>
      <t>6000</t>
    </r>
    <r>
      <rPr>
        <sz val="8"/>
        <rFont val="宋体"/>
        <charset val="134"/>
      </rPr>
      <t>亩，建设农业配套水池</t>
    </r>
    <r>
      <rPr>
        <sz val="8"/>
        <rFont val="Times New Roman"/>
        <charset val="134"/>
      </rPr>
      <t>5000m³</t>
    </r>
    <r>
      <rPr>
        <sz val="8"/>
        <rFont val="宋体"/>
        <charset val="134"/>
      </rPr>
      <t>、架设输水管道</t>
    </r>
    <r>
      <rPr>
        <sz val="8"/>
        <rFont val="Times New Roman"/>
        <charset val="134"/>
      </rPr>
      <t>30000</t>
    </r>
    <r>
      <rPr>
        <sz val="8"/>
        <rFont val="宋体"/>
        <charset val="134"/>
      </rPr>
      <t>米</t>
    </r>
  </si>
  <si>
    <t>高桥镇高标准农田建设项目</t>
  </si>
  <si>
    <r>
      <rPr>
        <sz val="8"/>
        <rFont val="宋体"/>
        <charset val="134"/>
      </rPr>
      <t>高桥</t>
    </r>
    <r>
      <rPr>
        <sz val="8"/>
        <rFont val="Times New Roman"/>
        <charset val="134"/>
      </rPr>
      <t>17</t>
    </r>
    <r>
      <rPr>
        <sz val="8"/>
        <rFont val="宋体"/>
        <charset val="134"/>
      </rPr>
      <t>个行政村</t>
    </r>
  </si>
  <si>
    <r>
      <rPr>
        <sz val="8"/>
        <rFont val="宋体"/>
        <charset val="134"/>
      </rPr>
      <t>规划建设</t>
    </r>
    <r>
      <rPr>
        <sz val="8"/>
        <rFont val="Times New Roman"/>
        <charset val="134"/>
      </rPr>
      <t>17</t>
    </r>
    <r>
      <rPr>
        <sz val="8"/>
        <rFont val="宋体"/>
        <charset val="134"/>
      </rPr>
      <t>个行政村高标准农田建设</t>
    </r>
    <r>
      <rPr>
        <sz val="8"/>
        <rFont val="Times New Roman"/>
        <charset val="134"/>
      </rPr>
      <t>3</t>
    </r>
    <r>
      <rPr>
        <sz val="8"/>
        <rFont val="宋体"/>
        <charset val="134"/>
      </rPr>
      <t>万亩</t>
    </r>
  </si>
  <si>
    <t>高桥镇人民政府</t>
  </si>
  <si>
    <t>高桥镇新型职业农民培训项目</t>
  </si>
  <si>
    <t>高桥镇</t>
  </si>
  <si>
    <r>
      <rPr>
        <sz val="8"/>
        <rFont val="宋体"/>
        <charset val="134"/>
      </rPr>
      <t>培训新型职业农民</t>
    </r>
    <r>
      <rPr>
        <sz val="8"/>
        <rFont val="Times New Roman"/>
        <charset val="134"/>
      </rPr>
      <t>6000</t>
    </r>
    <r>
      <rPr>
        <sz val="8"/>
        <rFont val="宋体"/>
        <charset val="134"/>
      </rPr>
      <t>人。</t>
    </r>
  </si>
  <si>
    <t>高桥镇高原特色蔬菜基地建设</t>
  </si>
  <si>
    <t>续建</t>
  </si>
  <si>
    <t>高桥勒外片区</t>
  </si>
  <si>
    <r>
      <rPr>
        <sz val="8"/>
        <rFont val="宋体"/>
        <charset val="134"/>
      </rPr>
      <t>规划建设</t>
    </r>
    <r>
      <rPr>
        <sz val="8"/>
        <rFont val="Times New Roman"/>
        <charset val="134"/>
      </rPr>
      <t>5000</t>
    </r>
    <r>
      <rPr>
        <sz val="8"/>
        <rFont val="宋体"/>
        <charset val="134"/>
      </rPr>
      <t>亩蔬菜种植基地，规划建设占地</t>
    </r>
    <r>
      <rPr>
        <sz val="8"/>
        <rFont val="Times New Roman"/>
        <charset val="134"/>
      </rPr>
      <t>34</t>
    </r>
    <r>
      <rPr>
        <sz val="8"/>
        <rFont val="宋体"/>
        <charset val="134"/>
      </rPr>
      <t>亩农产品物流园区</t>
    </r>
  </si>
  <si>
    <t>高桥镇万亩蚕桑种植基地建设</t>
  </si>
  <si>
    <t>2020-2024</t>
  </si>
  <si>
    <t>高桥石腊它片区</t>
  </si>
  <si>
    <r>
      <rPr>
        <sz val="8"/>
        <rFont val="宋体"/>
        <charset val="134"/>
      </rPr>
      <t>规划建设</t>
    </r>
    <r>
      <rPr>
        <sz val="8"/>
        <rFont val="Times New Roman"/>
        <charset val="134"/>
      </rPr>
      <t>1</t>
    </r>
    <r>
      <rPr>
        <sz val="8"/>
        <rFont val="宋体"/>
        <charset val="134"/>
      </rPr>
      <t>万亩蚕桑种植基地，规划建设占地</t>
    </r>
    <r>
      <rPr>
        <sz val="8"/>
        <rFont val="Times New Roman"/>
        <charset val="134"/>
      </rPr>
      <t>10</t>
    </r>
    <r>
      <rPr>
        <sz val="8"/>
        <rFont val="宋体"/>
        <charset val="134"/>
      </rPr>
      <t>亩蚕茧丝织品加工物流园区，发展林下壮鸡养殖</t>
    </r>
    <r>
      <rPr>
        <sz val="8"/>
        <rFont val="Times New Roman"/>
        <charset val="134"/>
      </rPr>
      <t>3</t>
    </r>
    <r>
      <rPr>
        <sz val="8"/>
        <rFont val="宋体"/>
        <charset val="134"/>
      </rPr>
      <t>万羽</t>
    </r>
  </si>
  <si>
    <t>高桥镇畜产品加工示范企业培植建设项目</t>
  </si>
  <si>
    <r>
      <rPr>
        <sz val="8"/>
        <rFont val="宋体"/>
        <charset val="134"/>
      </rPr>
      <t>加工企业进行技术改造和设备引进，开发分割肉、冷鲜肉、小包装及快餐食品，争创品牌产品和名牌企业。到</t>
    </r>
    <r>
      <rPr>
        <sz val="8"/>
        <rFont val="Times New Roman"/>
        <charset val="134"/>
      </rPr>
      <t>2025</t>
    </r>
    <r>
      <rPr>
        <sz val="8"/>
        <rFont val="宋体"/>
        <charset val="134"/>
      </rPr>
      <t>年，培植猪肉加工龙头企业</t>
    </r>
    <r>
      <rPr>
        <sz val="8"/>
        <rFont val="Times New Roman"/>
        <charset val="134"/>
      </rPr>
      <t>1</t>
    </r>
    <r>
      <rPr>
        <sz val="8"/>
        <rFont val="宋体"/>
        <charset val="134"/>
      </rPr>
      <t>家，草食牲畜加工企业</t>
    </r>
    <r>
      <rPr>
        <sz val="8"/>
        <rFont val="Times New Roman"/>
        <charset val="134"/>
      </rPr>
      <t>1</t>
    </r>
    <r>
      <rPr>
        <sz val="8"/>
        <rFont val="宋体"/>
        <charset val="134"/>
      </rPr>
      <t>家，培植畜产品知名品牌</t>
    </r>
    <r>
      <rPr>
        <sz val="8"/>
        <rFont val="Times New Roman"/>
        <charset val="134"/>
      </rPr>
      <t>2</t>
    </r>
    <r>
      <rPr>
        <sz val="8"/>
        <rFont val="宋体"/>
        <charset val="134"/>
      </rPr>
      <t>个。</t>
    </r>
  </si>
  <si>
    <r>
      <rPr>
        <sz val="8"/>
        <rFont val="宋体"/>
        <charset val="134"/>
      </rPr>
      <t>武定县猫街镇高原特色农业种植加工建设项目</t>
    </r>
    <r>
      <rPr>
        <sz val="8"/>
        <rFont val="Times New Roman"/>
        <charset val="134"/>
      </rPr>
      <t xml:space="preserve"> </t>
    </r>
  </si>
  <si>
    <r>
      <rPr>
        <sz val="8"/>
        <rFont val="宋体"/>
        <charset val="134"/>
      </rPr>
      <t>依托云南胤泽农业科技有限公司为农业龙头企业，采取</t>
    </r>
    <r>
      <rPr>
        <sz val="8"/>
        <rFont val="Times New Roman"/>
        <charset val="134"/>
      </rPr>
      <t>“</t>
    </r>
    <r>
      <rPr>
        <sz val="8"/>
        <rFont val="宋体"/>
        <charset val="134"/>
      </rPr>
      <t>龙头企业</t>
    </r>
    <r>
      <rPr>
        <sz val="8"/>
        <rFont val="Times New Roman"/>
        <charset val="134"/>
      </rPr>
      <t>+</t>
    </r>
    <r>
      <rPr>
        <sz val="8"/>
        <rFont val="宋体"/>
        <charset val="134"/>
      </rPr>
      <t>村集体经济合作社</t>
    </r>
    <r>
      <rPr>
        <sz val="8"/>
        <rFont val="Times New Roman"/>
        <charset val="134"/>
      </rPr>
      <t>+</t>
    </r>
    <r>
      <rPr>
        <sz val="8"/>
        <rFont val="宋体"/>
        <charset val="134"/>
      </rPr>
      <t>农户</t>
    </r>
    <r>
      <rPr>
        <sz val="8"/>
        <rFont val="Times New Roman"/>
        <charset val="134"/>
      </rPr>
      <t>”</t>
    </r>
    <r>
      <rPr>
        <sz val="8"/>
        <rFont val="宋体"/>
        <charset val="134"/>
      </rPr>
      <t>的发展模式，建设高效设施农业</t>
    </r>
    <r>
      <rPr>
        <sz val="8"/>
        <rFont val="Times New Roman"/>
        <charset val="134"/>
      </rPr>
      <t>3000</t>
    </r>
    <r>
      <rPr>
        <sz val="8"/>
        <rFont val="宋体"/>
        <charset val="134"/>
      </rPr>
      <t>亩，带动周边农户种植青花、荷兰豆等有机蔬菜</t>
    </r>
    <r>
      <rPr>
        <sz val="8"/>
        <rFont val="Times New Roman"/>
        <charset val="134"/>
      </rPr>
      <t>4500</t>
    </r>
    <r>
      <rPr>
        <sz val="8"/>
        <rFont val="宋体"/>
        <charset val="134"/>
      </rPr>
      <t>亩，完善基地道路、节水浇灌等配套设施。</t>
    </r>
  </si>
  <si>
    <r>
      <rPr>
        <sz val="8"/>
        <rFont val="宋体"/>
        <charset val="134"/>
      </rPr>
      <t>武定县猫街镇大中型水库移民搬迁后续产业发展项目</t>
    </r>
    <r>
      <rPr>
        <sz val="8"/>
        <rFont val="Times New Roman"/>
        <charset val="134"/>
      </rPr>
      <t xml:space="preserve"> </t>
    </r>
  </si>
  <si>
    <t>支持猫街新村水库和仁和（中）型水库移民对象产业发展，种植山药、魔芋、木耳等特色经济作物为主，完善田间耕路、浇灌配套渠和管网。</t>
  </si>
  <si>
    <t>武定县猫街镇集镇畜禽分离定点屠宰场建设项目</t>
  </si>
  <si>
    <r>
      <rPr>
        <sz val="8"/>
        <rFont val="宋体"/>
        <charset val="134"/>
      </rPr>
      <t>，建设用地</t>
    </r>
    <r>
      <rPr>
        <sz val="8"/>
        <rFont val="Times New Roman"/>
        <charset val="134"/>
      </rPr>
      <t>10</t>
    </r>
    <r>
      <rPr>
        <sz val="8"/>
        <rFont val="宋体"/>
        <charset val="134"/>
      </rPr>
      <t>亩，主要建设内容屠宰场房</t>
    </r>
    <r>
      <rPr>
        <sz val="8"/>
        <rFont val="Times New Roman"/>
        <charset val="134"/>
      </rPr>
      <t>500</t>
    </r>
    <r>
      <rPr>
        <sz val="8"/>
        <rFont val="宋体"/>
        <charset val="134"/>
      </rPr>
      <t>平方米，屠宰设备</t>
    </r>
    <r>
      <rPr>
        <sz val="8"/>
        <rFont val="Times New Roman"/>
        <charset val="134"/>
      </rPr>
      <t>2</t>
    </r>
    <r>
      <rPr>
        <sz val="8"/>
        <rFont val="宋体"/>
        <charset val="134"/>
      </rPr>
      <t>套，污水处理设备</t>
    </r>
    <r>
      <rPr>
        <sz val="8"/>
        <rFont val="Times New Roman"/>
        <charset val="134"/>
      </rPr>
      <t>1</t>
    </r>
    <r>
      <rPr>
        <sz val="8"/>
        <rFont val="宋体"/>
        <charset val="134"/>
      </rPr>
      <t>套，冷链设备</t>
    </r>
    <r>
      <rPr>
        <sz val="8"/>
        <rFont val="Times New Roman"/>
        <charset val="134"/>
      </rPr>
      <t>1</t>
    </r>
    <r>
      <rPr>
        <sz val="8"/>
        <rFont val="宋体"/>
        <charset val="134"/>
      </rPr>
      <t>套，圈舍</t>
    </r>
    <r>
      <rPr>
        <sz val="8"/>
        <rFont val="Times New Roman"/>
        <charset val="134"/>
      </rPr>
      <t>200</t>
    </r>
    <r>
      <rPr>
        <sz val="8"/>
        <rFont val="宋体"/>
        <charset val="134"/>
      </rPr>
      <t>平方米，检疫用房及工作房</t>
    </r>
    <r>
      <rPr>
        <sz val="8"/>
        <rFont val="Times New Roman"/>
        <charset val="134"/>
      </rPr>
      <t>200</t>
    </r>
    <r>
      <rPr>
        <sz val="8"/>
        <rFont val="宋体"/>
        <charset val="134"/>
      </rPr>
      <t>平方米，消毒室建设及检测设备购买等。</t>
    </r>
  </si>
  <si>
    <r>
      <rPr>
        <sz val="8"/>
        <rFont val="宋体"/>
        <charset val="134"/>
      </rPr>
      <t>花果山移民安置点</t>
    </r>
    <r>
      <rPr>
        <sz val="8"/>
        <rFont val="Times New Roman"/>
        <charset val="134"/>
      </rPr>
      <t>500</t>
    </r>
    <r>
      <rPr>
        <sz val="8"/>
        <rFont val="宋体"/>
        <charset val="134"/>
      </rPr>
      <t>亩大棚建设</t>
    </r>
  </si>
  <si>
    <t>新民村委会芒果基地建设项目</t>
  </si>
  <si>
    <r>
      <rPr>
        <sz val="8"/>
        <rFont val="宋体"/>
        <charset val="134"/>
      </rPr>
      <t>新民组、大地上组</t>
    </r>
    <r>
      <rPr>
        <sz val="8"/>
        <rFont val="Times New Roman"/>
        <charset val="134"/>
      </rPr>
      <t>2500</t>
    </r>
    <r>
      <rPr>
        <sz val="8"/>
        <rFont val="宋体"/>
        <charset val="134"/>
      </rPr>
      <t>亩芒果基地基础建设</t>
    </r>
  </si>
  <si>
    <t>己衣镇高原特色产业</t>
  </si>
  <si>
    <r>
      <rPr>
        <sz val="8"/>
        <rFont val="宋体"/>
        <charset val="134"/>
      </rPr>
      <t>种植辣椒，魔芋、青花椒、豌豆</t>
    </r>
    <r>
      <rPr>
        <sz val="8"/>
        <rFont val="Times New Roman"/>
        <charset val="134"/>
      </rPr>
      <t>5000</t>
    </r>
    <r>
      <rPr>
        <sz val="8"/>
        <rFont val="宋体"/>
        <charset val="134"/>
      </rPr>
      <t>亩</t>
    </r>
  </si>
  <si>
    <t>林下中药材种植项目</t>
  </si>
  <si>
    <t>乡镇</t>
  </si>
  <si>
    <r>
      <rPr>
        <sz val="8"/>
        <rFont val="宋体"/>
        <charset val="134"/>
      </rPr>
      <t>种植</t>
    </r>
    <r>
      <rPr>
        <sz val="8"/>
        <rFont val="Times New Roman"/>
        <charset val="134"/>
      </rPr>
      <t>2000</t>
    </r>
    <r>
      <rPr>
        <sz val="8"/>
        <rFont val="宋体"/>
        <charset val="134"/>
      </rPr>
      <t>亩重楼、草乌、滇黄苓等林下中药材。</t>
    </r>
  </si>
  <si>
    <t>工信商务科技局</t>
  </si>
  <si>
    <t>绿色食品精深加工基地建设项目</t>
  </si>
  <si>
    <t>2022-2025</t>
  </si>
  <si>
    <t>县城东南片区</t>
  </si>
  <si>
    <r>
      <rPr>
        <sz val="8"/>
        <rFont val="宋体"/>
        <charset val="134"/>
      </rPr>
      <t>建设绿色食品深加工工厂</t>
    </r>
    <r>
      <rPr>
        <sz val="8"/>
        <rFont val="Times New Roman"/>
        <charset val="134"/>
      </rPr>
      <t>5</t>
    </r>
    <r>
      <rPr>
        <sz val="8"/>
        <rFont val="宋体"/>
        <charset val="134"/>
      </rPr>
      <t>万平方米，分干果食品加工区、生鲜食品加工区和畜禽食品加工区三个特色加工区。</t>
    </r>
  </si>
  <si>
    <t>武定县特色中药材产业化建设项目</t>
  </si>
  <si>
    <t>各乡镇、县城东南片区</t>
  </si>
  <si>
    <r>
      <rPr>
        <sz val="8"/>
        <rFont val="宋体"/>
        <charset val="134"/>
      </rPr>
      <t>建设银杏、岩白菜、淫羊藿、虎杖、黄柏等特色中药材种植基地</t>
    </r>
    <r>
      <rPr>
        <sz val="8"/>
        <rFont val="Times New Roman"/>
        <charset val="134"/>
      </rPr>
      <t>5000</t>
    </r>
    <r>
      <rPr>
        <sz val="8"/>
        <rFont val="宋体"/>
        <charset val="134"/>
      </rPr>
      <t>亩，带动推广种植面积</t>
    </r>
    <r>
      <rPr>
        <sz val="8"/>
        <rFont val="Times New Roman"/>
        <charset val="134"/>
      </rPr>
      <t>50000</t>
    </r>
    <r>
      <rPr>
        <sz val="8"/>
        <rFont val="宋体"/>
        <charset val="134"/>
      </rPr>
      <t>亩，研发浅加工、深加工技术，开发多种提取产品及制剂产品，打造种植</t>
    </r>
    <r>
      <rPr>
        <sz val="8"/>
        <rFont val="Times New Roman"/>
        <charset val="134"/>
      </rPr>
      <t>-</t>
    </r>
    <r>
      <rPr>
        <sz val="8"/>
        <rFont val="宋体"/>
        <charset val="134"/>
      </rPr>
      <t>提取加工</t>
    </r>
    <r>
      <rPr>
        <sz val="8"/>
        <rFont val="Times New Roman"/>
        <charset val="134"/>
      </rPr>
      <t>-</t>
    </r>
    <r>
      <rPr>
        <sz val="8"/>
        <rFont val="宋体"/>
        <charset val="134"/>
      </rPr>
      <t>销售一条龙特色产业链模式。</t>
    </r>
  </si>
  <si>
    <t>武定县中药配方颗粒生产加工基地建设项目</t>
  </si>
  <si>
    <r>
      <rPr>
        <sz val="8"/>
        <rFont val="宋体"/>
        <charset val="134"/>
      </rPr>
      <t>建设研发、加工、检测、仓储物流基地</t>
    </r>
    <r>
      <rPr>
        <sz val="8"/>
        <rFont val="Times New Roman"/>
        <charset val="134"/>
      </rPr>
      <t>50</t>
    </r>
    <r>
      <rPr>
        <sz val="8"/>
        <rFont val="宋体"/>
        <charset val="134"/>
      </rPr>
      <t>亩，中药颗粒配方加工厂</t>
    </r>
    <r>
      <rPr>
        <sz val="8"/>
        <rFont val="Times New Roman"/>
        <charset val="134"/>
      </rPr>
      <t>1</t>
    </r>
    <r>
      <rPr>
        <sz val="8"/>
        <rFont val="宋体"/>
        <charset val="134"/>
      </rPr>
      <t>个，生产线</t>
    </r>
    <r>
      <rPr>
        <sz val="8"/>
        <rFont val="Times New Roman"/>
        <charset val="134"/>
      </rPr>
      <t>2</t>
    </r>
    <r>
      <rPr>
        <sz val="8"/>
        <rFont val="宋体"/>
        <charset val="134"/>
      </rPr>
      <t>条，年加工中药配方颗粒</t>
    </r>
    <r>
      <rPr>
        <sz val="8"/>
        <rFont val="Times New Roman"/>
        <charset val="134"/>
      </rPr>
      <t>5000</t>
    </r>
    <r>
      <rPr>
        <sz val="8"/>
        <rFont val="宋体"/>
        <charset val="134"/>
      </rPr>
      <t>吨。</t>
    </r>
  </si>
  <si>
    <t>武定县茶叶深加工生产线项目</t>
  </si>
  <si>
    <t>县城东南绿色产业产城融合片区</t>
  </si>
  <si>
    <r>
      <rPr>
        <sz val="8"/>
        <rFont val="宋体"/>
        <charset val="134"/>
      </rPr>
      <t>投资</t>
    </r>
    <r>
      <rPr>
        <sz val="8"/>
        <rFont val="Times New Roman"/>
        <charset val="134"/>
      </rPr>
      <t>5000</t>
    </r>
    <r>
      <rPr>
        <sz val="8"/>
        <rFont val="宋体"/>
        <charset val="134"/>
      </rPr>
      <t>万元，规划用地</t>
    </r>
    <r>
      <rPr>
        <sz val="8"/>
        <rFont val="Times New Roman"/>
        <charset val="134"/>
      </rPr>
      <t>100</t>
    </r>
    <r>
      <rPr>
        <sz val="8"/>
        <rFont val="宋体"/>
        <charset val="134"/>
      </rPr>
      <t>万亩。拟建设武定县茶叶深加工生产线项目。</t>
    </r>
  </si>
  <si>
    <t>武定县中药材、生物医药产品交易市场建设项目</t>
  </si>
  <si>
    <r>
      <rPr>
        <sz val="8"/>
        <rFont val="宋体"/>
        <charset val="134"/>
      </rPr>
      <t>建设占地面积</t>
    </r>
    <r>
      <rPr>
        <sz val="8"/>
        <rFont val="Times New Roman"/>
        <charset val="134"/>
      </rPr>
      <t>100</t>
    </r>
    <r>
      <rPr>
        <sz val="8"/>
        <rFont val="宋体"/>
        <charset val="134"/>
      </rPr>
      <t>亩、面向国内和东南亚的中药材、生物医药产品仓储物流和交易市场。</t>
    </r>
  </si>
  <si>
    <t>武定县构树生产基地建设与加工项目</t>
  </si>
  <si>
    <r>
      <rPr>
        <sz val="8"/>
        <rFont val="宋体"/>
        <charset val="134"/>
      </rPr>
      <t>以己衣、田心、插甸、东坡、狮山</t>
    </r>
    <r>
      <rPr>
        <sz val="8"/>
        <rFont val="Times New Roman"/>
        <charset val="134"/>
      </rPr>
      <t>5</t>
    </r>
    <r>
      <rPr>
        <sz val="8"/>
        <rFont val="宋体"/>
        <charset val="134"/>
      </rPr>
      <t>个乡镇为重点，辐射带动全县</t>
    </r>
    <r>
      <rPr>
        <sz val="8"/>
        <rFont val="Times New Roman"/>
        <charset val="134"/>
      </rPr>
      <t>11</t>
    </r>
    <r>
      <rPr>
        <sz val="8"/>
        <rFont val="宋体"/>
        <charset val="134"/>
      </rPr>
      <t>个乡镇。</t>
    </r>
  </si>
  <si>
    <r>
      <rPr>
        <sz val="8"/>
        <rFont val="宋体"/>
        <charset val="134"/>
      </rPr>
      <t>主要布局在己衣、田心、插甸、东坡、狮山等乡镇的低海拔区域，以草食牲畜重点发展区域为主。建设集中成片种植用于加工贮藏杂交构树基地；引导发展饲草加工企业</t>
    </r>
    <r>
      <rPr>
        <sz val="8"/>
        <rFont val="Times New Roman"/>
        <charset val="134"/>
      </rPr>
      <t>2-3</t>
    </r>
    <r>
      <rPr>
        <sz val="8"/>
        <rFont val="宋体"/>
        <charset val="134"/>
      </rPr>
      <t>个，年加工草颗粒、草捆、草粉等草产品</t>
    </r>
    <r>
      <rPr>
        <sz val="8"/>
        <rFont val="Times New Roman"/>
        <charset val="134"/>
      </rPr>
      <t>20</t>
    </r>
    <r>
      <rPr>
        <sz val="8"/>
        <rFont val="宋体"/>
        <charset val="134"/>
      </rPr>
      <t>万吨。</t>
    </r>
  </si>
  <si>
    <t>武定县肉羊种羊场建设项目</t>
  </si>
  <si>
    <t>狮山镇、白路镇</t>
  </si>
  <si>
    <r>
      <rPr>
        <sz val="8"/>
        <rFont val="宋体"/>
        <charset val="134"/>
      </rPr>
      <t>建设肉羊种羊场</t>
    </r>
    <r>
      <rPr>
        <sz val="8"/>
        <rFont val="Times New Roman"/>
        <charset val="134"/>
      </rPr>
      <t>4</t>
    </r>
    <r>
      <rPr>
        <sz val="8"/>
        <rFont val="宋体"/>
        <charset val="134"/>
      </rPr>
      <t>个，建标准化羊舍</t>
    </r>
    <r>
      <rPr>
        <sz val="8"/>
        <rFont val="Times New Roman"/>
        <charset val="134"/>
      </rPr>
      <t>10000</t>
    </r>
    <r>
      <rPr>
        <sz val="8"/>
        <rFont val="宋体"/>
        <charset val="134"/>
      </rPr>
      <t>㎡、运动场</t>
    </r>
    <r>
      <rPr>
        <sz val="8"/>
        <rFont val="Times New Roman"/>
        <charset val="134"/>
      </rPr>
      <t>2000</t>
    </r>
    <r>
      <rPr>
        <sz val="8"/>
        <rFont val="宋体"/>
        <charset val="134"/>
      </rPr>
      <t>㎡，种草</t>
    </r>
    <r>
      <rPr>
        <sz val="8"/>
        <rFont val="Times New Roman"/>
        <charset val="134"/>
      </rPr>
      <t>5000</t>
    </r>
    <r>
      <rPr>
        <sz val="8"/>
        <rFont val="宋体"/>
        <charset val="134"/>
      </rPr>
      <t>亩、储草棚</t>
    </r>
    <r>
      <rPr>
        <sz val="8"/>
        <rFont val="Times New Roman"/>
        <charset val="134"/>
      </rPr>
      <t>5000</t>
    </r>
    <r>
      <rPr>
        <sz val="8"/>
        <rFont val="宋体"/>
        <charset val="134"/>
      </rPr>
      <t>㎡、堆粪池</t>
    </r>
    <r>
      <rPr>
        <sz val="8"/>
        <rFont val="Times New Roman"/>
        <charset val="134"/>
      </rPr>
      <t>1000m³</t>
    </r>
    <r>
      <rPr>
        <sz val="8"/>
        <rFont val="宋体"/>
        <charset val="134"/>
      </rPr>
      <t>、污水处理池</t>
    </r>
    <r>
      <rPr>
        <sz val="8"/>
        <rFont val="Times New Roman"/>
        <charset val="134"/>
      </rPr>
      <t>1000m³</t>
    </r>
    <r>
      <rPr>
        <sz val="8"/>
        <rFont val="宋体"/>
        <charset val="134"/>
      </rPr>
      <t>，以及水电路、绿化建设等</t>
    </r>
    <r>
      <rPr>
        <sz val="8"/>
        <rFont val="Times New Roman"/>
        <charset val="134"/>
      </rPr>
      <t>.</t>
    </r>
  </si>
  <si>
    <t>武定县发展农民专业合作经济组织建设项目</t>
  </si>
  <si>
    <r>
      <rPr>
        <sz val="8"/>
        <rFont val="宋体"/>
        <charset val="134"/>
      </rPr>
      <t>扶持</t>
    </r>
    <r>
      <rPr>
        <sz val="8"/>
        <rFont val="Times New Roman"/>
        <charset val="134"/>
      </rPr>
      <t>25</t>
    </r>
    <r>
      <rPr>
        <sz val="8"/>
        <rFont val="宋体"/>
        <charset val="134"/>
      </rPr>
      <t>个种植、养殖为主的专业合作组织，开展技术培训，开展一条龙种植、养殖托管服务。</t>
    </r>
  </si>
  <si>
    <t>白路镇青豌豆种植加工产业园建设项目</t>
  </si>
  <si>
    <r>
      <rPr>
        <sz val="8"/>
        <rFont val="宋体"/>
        <charset val="134"/>
      </rPr>
      <t>种植青豌豆</t>
    </r>
    <r>
      <rPr>
        <sz val="8"/>
        <rFont val="Times New Roman"/>
        <charset val="134"/>
      </rPr>
      <t>25000</t>
    </r>
    <r>
      <rPr>
        <sz val="8"/>
        <rFont val="宋体"/>
        <charset val="134"/>
      </rPr>
      <t>亩，建设青豌豆收购、储存、分捡、加工厂房</t>
    </r>
    <r>
      <rPr>
        <sz val="8"/>
        <rFont val="Times New Roman"/>
        <charset val="134"/>
      </rPr>
      <t>20000</t>
    </r>
    <r>
      <rPr>
        <sz val="8"/>
        <rFont val="宋体"/>
        <charset val="134"/>
      </rPr>
      <t>平方米，建设冷库</t>
    </r>
    <r>
      <rPr>
        <sz val="8"/>
        <rFont val="Times New Roman"/>
        <charset val="134"/>
      </rPr>
      <t>5000</t>
    </r>
    <r>
      <rPr>
        <sz val="8"/>
        <rFont val="宋体"/>
        <charset val="134"/>
      </rPr>
      <t>平方米，建设生产管理用房</t>
    </r>
    <r>
      <rPr>
        <sz val="8"/>
        <rFont val="Times New Roman"/>
        <charset val="134"/>
      </rPr>
      <t>3000</t>
    </r>
    <r>
      <rPr>
        <sz val="8"/>
        <rFont val="宋体"/>
        <charset val="134"/>
      </rPr>
      <t>平方米及其附属配套设施</t>
    </r>
  </si>
  <si>
    <t>云南和创药业中药材种植产业园建设项目</t>
  </si>
  <si>
    <r>
      <rPr>
        <sz val="8"/>
        <rFont val="宋体"/>
        <charset val="134"/>
      </rPr>
      <t>种植重楼、黄草乌、续断、红豆杉、黄精等中药材</t>
    </r>
    <r>
      <rPr>
        <sz val="8"/>
        <rFont val="Times New Roman"/>
        <charset val="134"/>
      </rPr>
      <t>1000</t>
    </r>
    <r>
      <rPr>
        <sz val="8"/>
        <rFont val="宋体"/>
        <charset val="134"/>
      </rPr>
      <t>亩，配套水电路基础设施，建设中药材分拣加工厂房</t>
    </r>
    <r>
      <rPr>
        <sz val="8"/>
        <rFont val="Times New Roman"/>
        <charset val="134"/>
      </rPr>
      <t>8000</t>
    </r>
    <r>
      <rPr>
        <sz val="8"/>
        <rFont val="宋体"/>
        <charset val="134"/>
      </rPr>
      <t>平方米。</t>
    </r>
  </si>
  <si>
    <t>白路镇花卉基地产业园建设项目</t>
  </si>
  <si>
    <r>
      <rPr>
        <sz val="8"/>
        <rFont val="宋体"/>
        <charset val="134"/>
      </rPr>
      <t>建设标准化花卉产业种植基地，种植情人草、水晶花等花卉</t>
    </r>
    <r>
      <rPr>
        <sz val="8"/>
        <rFont val="Times New Roman"/>
        <charset val="134"/>
      </rPr>
      <t>3000</t>
    </r>
    <r>
      <rPr>
        <sz val="8"/>
        <rFont val="宋体"/>
        <charset val="134"/>
      </rPr>
      <t>亩，新建物流集散中心</t>
    </r>
    <r>
      <rPr>
        <sz val="8"/>
        <rFont val="Times New Roman"/>
        <charset val="134"/>
      </rPr>
      <t>3000</t>
    </r>
    <r>
      <rPr>
        <sz val="8"/>
        <rFont val="宋体"/>
        <charset val="134"/>
      </rPr>
      <t>平方米及配套设施</t>
    </r>
  </si>
  <si>
    <t>白路镇黑山羊养殖加工产业园建设项目</t>
  </si>
  <si>
    <t>发展黑山羊标准化养殖，建盖羊舍，建设配套设施等</t>
  </si>
  <si>
    <t>桉树林树种更替项目</t>
  </si>
  <si>
    <r>
      <rPr>
        <sz val="8"/>
        <rFont val="Times New Roman"/>
        <charset val="134"/>
      </rPr>
      <t>11</t>
    </r>
    <r>
      <rPr>
        <sz val="8"/>
        <rFont val="宋体"/>
        <charset val="134"/>
      </rPr>
      <t>个乡镇</t>
    </r>
  </si>
  <si>
    <r>
      <rPr>
        <sz val="8"/>
        <rFont val="Times New Roman"/>
        <charset val="134"/>
      </rPr>
      <t>2</t>
    </r>
    <r>
      <rPr>
        <sz val="8"/>
        <rFont val="宋体"/>
        <charset val="134"/>
      </rPr>
      <t>万亩</t>
    </r>
  </si>
  <si>
    <t>林草局</t>
  </si>
  <si>
    <t>核桃花椒示范基地建设</t>
  </si>
  <si>
    <r>
      <rPr>
        <sz val="8"/>
        <rFont val="Times New Roman"/>
        <charset val="134"/>
      </rPr>
      <t>1</t>
    </r>
    <r>
      <rPr>
        <sz val="8"/>
        <rFont val="宋体"/>
        <charset val="134"/>
      </rPr>
      <t>万亩</t>
    </r>
  </si>
  <si>
    <t>核桃提质增效</t>
  </si>
  <si>
    <r>
      <rPr>
        <sz val="8"/>
        <rFont val="Times New Roman"/>
        <charset val="134"/>
      </rPr>
      <t>20</t>
    </r>
    <r>
      <rPr>
        <sz val="8"/>
        <rFont val="宋体"/>
        <charset val="134"/>
      </rPr>
      <t>万亩</t>
    </r>
  </si>
  <si>
    <t>林下中草药种植</t>
  </si>
  <si>
    <t>狮山中药材深加工</t>
  </si>
  <si>
    <t>2021-2022</t>
  </si>
  <si>
    <t>狮山</t>
  </si>
  <si>
    <t>宝田农业重楼种植与深加工</t>
  </si>
  <si>
    <t>2021-2023</t>
  </si>
  <si>
    <t>药王谷中药种植</t>
  </si>
  <si>
    <t>高桥</t>
  </si>
  <si>
    <t>农村贫困人口后扶中药材种植</t>
  </si>
  <si>
    <t>油橄榄种植</t>
  </si>
  <si>
    <r>
      <rPr>
        <sz val="8"/>
        <rFont val="Times New Roman"/>
        <charset val="134"/>
      </rPr>
      <t>5</t>
    </r>
    <r>
      <rPr>
        <sz val="8"/>
        <rFont val="宋体"/>
        <charset val="134"/>
      </rPr>
      <t>个乡镇</t>
    </r>
  </si>
  <si>
    <t>野生菌封山保育</t>
  </si>
  <si>
    <r>
      <rPr>
        <sz val="8"/>
        <rFont val="宋体"/>
        <charset val="134"/>
      </rPr>
      <t>野生菌保育促繁</t>
    </r>
    <r>
      <rPr>
        <sz val="8"/>
        <rFont val="Times New Roman"/>
        <charset val="134"/>
      </rPr>
      <t>30</t>
    </r>
    <r>
      <rPr>
        <sz val="8"/>
        <rFont val="宋体"/>
        <charset val="134"/>
      </rPr>
      <t>万亩。</t>
    </r>
  </si>
  <si>
    <t>林下（中蜂、黑山羊、武定鸡）养殖重点户</t>
  </si>
  <si>
    <r>
      <rPr>
        <sz val="8"/>
        <rFont val="Times New Roman"/>
        <charset val="134"/>
      </rPr>
      <t>10</t>
    </r>
    <r>
      <rPr>
        <sz val="8"/>
        <rFont val="宋体"/>
        <charset val="134"/>
      </rPr>
      <t>户。</t>
    </r>
  </si>
  <si>
    <r>
      <rPr>
        <sz val="8"/>
        <rFont val="Times New Roman"/>
        <charset val="134"/>
      </rPr>
      <t>“</t>
    </r>
    <r>
      <rPr>
        <sz val="8"/>
        <rFont val="宋体"/>
        <charset val="134"/>
      </rPr>
      <t>三品一标</t>
    </r>
    <r>
      <rPr>
        <sz val="8"/>
        <rFont val="Times New Roman"/>
        <charset val="134"/>
      </rPr>
      <t>”</t>
    </r>
    <r>
      <rPr>
        <sz val="8"/>
        <rFont val="宋体"/>
        <charset val="134"/>
      </rPr>
      <t>建设</t>
    </r>
  </si>
  <si>
    <r>
      <rPr>
        <sz val="8"/>
        <rFont val="Times New Roman"/>
        <charset val="134"/>
      </rPr>
      <t>5</t>
    </r>
    <r>
      <rPr>
        <sz val="8"/>
        <rFont val="宋体"/>
        <charset val="134"/>
      </rPr>
      <t>个</t>
    </r>
  </si>
  <si>
    <t>云南省著名商标</t>
  </si>
  <si>
    <r>
      <rPr>
        <sz val="8"/>
        <rFont val="Times New Roman"/>
        <charset val="134"/>
      </rPr>
      <t>2</t>
    </r>
    <r>
      <rPr>
        <sz val="8"/>
        <rFont val="宋体"/>
        <charset val="134"/>
      </rPr>
      <t>个</t>
    </r>
  </si>
  <si>
    <t>地理标志产品</t>
  </si>
  <si>
    <r>
      <rPr>
        <sz val="8"/>
        <rFont val="Times New Roman"/>
        <charset val="134"/>
      </rPr>
      <t>32</t>
    </r>
    <r>
      <rPr>
        <sz val="8"/>
        <rFont val="宋体"/>
        <charset val="134"/>
      </rPr>
      <t>个</t>
    </r>
  </si>
  <si>
    <t>板栗初加工厂建设</t>
  </si>
  <si>
    <r>
      <rPr>
        <sz val="8"/>
        <rFont val="Times New Roman"/>
        <charset val="134"/>
      </rPr>
      <t>1</t>
    </r>
    <r>
      <rPr>
        <sz val="8"/>
        <rFont val="宋体"/>
        <charset val="134"/>
      </rPr>
      <t>个</t>
    </r>
  </si>
  <si>
    <t>核桃初加工厂建设</t>
  </si>
  <si>
    <t>花椒初加工厂建设</t>
  </si>
  <si>
    <t>核桃产业龙头企业</t>
  </si>
  <si>
    <r>
      <rPr>
        <sz val="8"/>
        <rFont val="Times New Roman"/>
        <charset val="134"/>
      </rPr>
      <t>6</t>
    </r>
    <r>
      <rPr>
        <sz val="8"/>
        <rFont val="宋体"/>
        <charset val="134"/>
      </rPr>
      <t>个</t>
    </r>
  </si>
  <si>
    <t>林业专业合作社</t>
  </si>
  <si>
    <r>
      <rPr>
        <sz val="8"/>
        <rFont val="Times New Roman"/>
        <charset val="134"/>
      </rPr>
      <t>10</t>
    </r>
    <r>
      <rPr>
        <sz val="8"/>
        <rFont val="宋体"/>
        <charset val="134"/>
      </rPr>
      <t>个</t>
    </r>
  </si>
  <si>
    <t>（三）现代农业科技支撑工程</t>
  </si>
  <si>
    <t>武定县畜牧业信息化示范项目</t>
  </si>
  <si>
    <t>2010-2025</t>
  </si>
  <si>
    <t>通过对畜禽生产过程的信息化管理，实现饲料投入、繁殖育种、环境监控、远程诊断等生产过程的数字化管理，提高畜产品产量和品质，减少养殖场废弃物排放，带动周边农户健康养殖，增加养殖效益。</t>
  </si>
  <si>
    <t>武定县畜产品批发市场信息化示范工程</t>
  </si>
  <si>
    <t>建立畜产品电子交易平台，开发手持式产品供求信息发布和产品价格信息采集终端系列设备，开发电子交易辅助系统，完善畜产品电子交易体系。</t>
  </si>
  <si>
    <t>河谷农业强镇建设项目</t>
  </si>
  <si>
    <t>2020—2023</t>
  </si>
  <si>
    <r>
      <rPr>
        <sz val="8"/>
        <rFont val="宋体"/>
        <charset val="134"/>
      </rPr>
      <t>实施农田地改造</t>
    </r>
    <r>
      <rPr>
        <sz val="8"/>
        <rFont val="Times New Roman"/>
        <charset val="134"/>
      </rPr>
      <t>20000</t>
    </r>
    <r>
      <rPr>
        <sz val="8"/>
        <rFont val="宋体"/>
        <charset val="134"/>
      </rPr>
      <t>亩，开挖机耕路</t>
    </r>
    <r>
      <rPr>
        <sz val="8"/>
        <rFont val="Times New Roman"/>
        <charset val="134"/>
      </rPr>
      <t>300</t>
    </r>
    <r>
      <rPr>
        <sz val="8"/>
        <rFont val="宋体"/>
        <charset val="134"/>
      </rPr>
      <t>公里、灌溉沟渠</t>
    </r>
    <r>
      <rPr>
        <sz val="8"/>
        <rFont val="Times New Roman"/>
        <charset val="134"/>
      </rPr>
      <t>50</t>
    </r>
    <r>
      <rPr>
        <sz val="8"/>
        <rFont val="宋体"/>
        <charset val="134"/>
      </rPr>
      <t>公里，新开挖池塘</t>
    </r>
    <r>
      <rPr>
        <sz val="8"/>
        <rFont val="Times New Roman"/>
        <charset val="134"/>
      </rPr>
      <t>500</t>
    </r>
    <r>
      <rPr>
        <sz val="8"/>
        <rFont val="宋体"/>
        <charset val="134"/>
      </rPr>
      <t>个，配套高效节水管网</t>
    </r>
    <r>
      <rPr>
        <sz val="8"/>
        <rFont val="Times New Roman"/>
        <charset val="134"/>
      </rPr>
      <t>100</t>
    </r>
    <r>
      <rPr>
        <sz val="8"/>
        <rFont val="宋体"/>
        <charset val="134"/>
      </rPr>
      <t>公里和沿河防护堤</t>
    </r>
    <r>
      <rPr>
        <sz val="8"/>
        <rFont val="Times New Roman"/>
        <charset val="134"/>
      </rPr>
      <t>20</t>
    </r>
    <r>
      <rPr>
        <sz val="8"/>
        <rFont val="宋体"/>
        <charset val="134"/>
      </rPr>
      <t>公里建设。</t>
    </r>
  </si>
  <si>
    <t>武定县基层农技推广体系改革与建设补助项目</t>
  </si>
  <si>
    <r>
      <rPr>
        <sz val="8"/>
        <rFont val="宋体"/>
        <charset val="134"/>
      </rPr>
      <t>建设示范基地</t>
    </r>
    <r>
      <rPr>
        <sz val="8"/>
        <rFont val="Times New Roman"/>
        <charset val="134"/>
      </rPr>
      <t>10</t>
    </r>
    <r>
      <rPr>
        <sz val="8"/>
        <rFont val="宋体"/>
        <charset val="134"/>
      </rPr>
      <t>个、培训农业科技人员</t>
    </r>
    <r>
      <rPr>
        <sz val="8"/>
        <rFont val="Times New Roman"/>
        <charset val="134"/>
      </rPr>
      <t>80</t>
    </r>
    <r>
      <rPr>
        <sz val="8"/>
        <rFont val="宋体"/>
        <charset val="134"/>
      </rPr>
      <t>人，培育农业科技示范户</t>
    </r>
    <r>
      <rPr>
        <sz val="8"/>
        <rFont val="Times New Roman"/>
        <charset val="134"/>
      </rPr>
      <t>800</t>
    </r>
    <r>
      <rPr>
        <sz val="8"/>
        <rFont val="宋体"/>
        <charset val="134"/>
      </rPr>
      <t>户，辐射带动</t>
    </r>
    <r>
      <rPr>
        <sz val="8"/>
        <rFont val="Times New Roman"/>
        <charset val="134"/>
      </rPr>
      <t>15000</t>
    </r>
    <r>
      <rPr>
        <sz val="8"/>
        <rFont val="宋体"/>
        <charset val="134"/>
      </rPr>
      <t>人。</t>
    </r>
  </si>
  <si>
    <t>武定县科技增粮项目</t>
  </si>
  <si>
    <t>开展农作物新品种新技术试验、示范、推广等藏粮于技项目。</t>
  </si>
  <si>
    <t>武定县智慧农业建设项目</t>
  </si>
  <si>
    <r>
      <rPr>
        <sz val="8"/>
        <rFont val="宋体"/>
        <charset val="134"/>
      </rPr>
      <t>依托新型经营主体，在全县水肥一体化基地基础上，建设</t>
    </r>
    <r>
      <rPr>
        <sz val="8"/>
        <rFont val="Times New Roman"/>
        <charset val="134"/>
      </rPr>
      <t>11</t>
    </r>
    <r>
      <rPr>
        <sz val="8"/>
        <rFont val="宋体"/>
        <charset val="134"/>
      </rPr>
      <t>个远程自动化设施配套基地，实现水肥药远程控制作业。</t>
    </r>
  </si>
  <si>
    <t>武定县数字农业建设项目</t>
  </si>
  <si>
    <r>
      <rPr>
        <sz val="8"/>
        <rFont val="宋体"/>
        <charset val="134"/>
      </rPr>
      <t>利用地面观测、传感器、遥感和地理信息技术完善原始数据采集、传输、汇总、管理、应用基础设施，强化数据挖掘、分析、应用能力建设，建立健全农业农村数据采集体系。每个乡镇计划投入资金</t>
    </r>
    <r>
      <rPr>
        <sz val="8"/>
        <rFont val="Times New Roman"/>
        <charset val="134"/>
      </rPr>
      <t>500</t>
    </r>
    <r>
      <rPr>
        <sz val="8"/>
        <rFont val="宋体"/>
        <charset val="134"/>
      </rPr>
      <t>万元。</t>
    </r>
  </si>
  <si>
    <t>武定县顺达智慧物流城建设项目</t>
  </si>
  <si>
    <t>2021-2024</t>
  </si>
  <si>
    <t>县城东南片区大坪子冶金循环片区</t>
  </si>
  <si>
    <r>
      <rPr>
        <sz val="8"/>
        <rFont val="宋体"/>
        <charset val="134"/>
      </rPr>
      <t>建设占地</t>
    </r>
    <r>
      <rPr>
        <sz val="8"/>
        <rFont val="Times New Roman"/>
        <charset val="134"/>
      </rPr>
      <t>300—500</t>
    </r>
    <r>
      <rPr>
        <sz val="8"/>
        <rFont val="宋体"/>
        <charset val="134"/>
      </rPr>
      <t>亩的智慧物流服务云中心、农产品加工、仓储、交易区、冷链物流库及停车场、物流服务用房、生活配套区、批发、展示中心等设施。</t>
    </r>
  </si>
  <si>
    <r>
      <rPr>
        <sz val="8"/>
        <rFont val="宋体"/>
        <charset val="134"/>
      </rPr>
      <t>武定县</t>
    </r>
    <r>
      <rPr>
        <sz val="8"/>
        <rFont val="Times New Roman"/>
        <charset val="134"/>
      </rPr>
      <t>“</t>
    </r>
    <r>
      <rPr>
        <sz val="8"/>
        <rFont val="宋体"/>
        <charset val="134"/>
      </rPr>
      <t>互联网</t>
    </r>
    <r>
      <rPr>
        <sz val="8"/>
        <rFont val="Times New Roman"/>
        <charset val="134"/>
      </rPr>
      <t>+</t>
    </r>
    <r>
      <rPr>
        <sz val="8"/>
        <rFont val="宋体"/>
        <charset val="134"/>
      </rPr>
      <t>物流</t>
    </r>
    <r>
      <rPr>
        <sz val="8"/>
        <rFont val="Times New Roman"/>
        <charset val="134"/>
      </rPr>
      <t>”</t>
    </r>
    <r>
      <rPr>
        <sz val="8"/>
        <rFont val="宋体"/>
        <charset val="134"/>
      </rPr>
      <t>一站式新型智慧物流中心</t>
    </r>
  </si>
  <si>
    <r>
      <rPr>
        <sz val="8"/>
        <rFont val="宋体"/>
        <charset val="134"/>
      </rPr>
      <t>建设冷库</t>
    </r>
    <r>
      <rPr>
        <sz val="8"/>
        <rFont val="Times New Roman"/>
        <charset val="134"/>
      </rPr>
      <t>4000</t>
    </r>
    <r>
      <rPr>
        <sz val="8"/>
        <rFont val="宋体"/>
        <charset val="134"/>
      </rPr>
      <t>立方米以及附属配套设施，建分拣快递物流分拨中转区</t>
    </r>
    <r>
      <rPr>
        <sz val="8"/>
        <rFont val="Times New Roman"/>
        <charset val="134"/>
      </rPr>
      <t>1500</t>
    </r>
    <r>
      <rPr>
        <sz val="8"/>
        <rFont val="宋体"/>
        <charset val="134"/>
      </rPr>
      <t>平方米，新建仓储区</t>
    </r>
    <r>
      <rPr>
        <sz val="8"/>
        <rFont val="Times New Roman"/>
        <charset val="134"/>
      </rPr>
      <t>1500</t>
    </r>
    <r>
      <rPr>
        <sz val="8"/>
        <rFont val="宋体"/>
        <charset val="134"/>
      </rPr>
      <t>平方米，物流分拣设备及农产品分级分拣包装中心设备购置等投资</t>
    </r>
  </si>
  <si>
    <t>武定县畜牧业信息化示范建设项目</t>
  </si>
  <si>
    <t>利用地面观测、传感器、遥感和地理信息技术完善原始数据采集、传输、汇总、管理、应用基础设施，强化数据挖掘、分析、应用能力建设，建立健全农业农村数据采集体系。</t>
  </si>
  <si>
    <t>农业农村局、广电网络公司</t>
  </si>
  <si>
    <t>林业电子商务平台建设</t>
  </si>
  <si>
    <r>
      <rPr>
        <sz val="8"/>
        <rFont val="Times New Roman"/>
        <charset val="134"/>
      </rPr>
      <t>5</t>
    </r>
    <r>
      <rPr>
        <sz val="8"/>
        <rFont val="宋体"/>
        <charset val="134"/>
      </rPr>
      <t>个。</t>
    </r>
  </si>
  <si>
    <t>智慧林业决策平台建设工程</t>
  </si>
  <si>
    <t>县、乡两级</t>
  </si>
  <si>
    <r>
      <rPr>
        <sz val="8"/>
        <rFont val="Times New Roman"/>
        <charset val="134"/>
      </rPr>
      <t xml:space="preserve"> </t>
    </r>
    <r>
      <rPr>
        <sz val="8"/>
        <rFont val="宋体"/>
        <charset val="134"/>
      </rPr>
      <t>实时查询平台建设；数据挖掘平台建设；预测平台建设；林业环境智能模拟系统建设；智能化处理平台建设。</t>
    </r>
  </si>
  <si>
    <t>智慧林业资源监管系统建设工程</t>
  </si>
  <si>
    <t>提升</t>
  </si>
  <si>
    <t>高智能前端监测基站建设、中心基站建设、小气候信息采集系统、测报数据采集终端、远程监测设备及管理终端、林业调查工具箱、无人机监测设备、影像采集设备、瞭望设备。</t>
  </si>
  <si>
    <t>智慧林业野生动植物保护工程</t>
  </si>
  <si>
    <t>生物多样性数据库建设、生态感知体系建设、野生动植物资源监测体系和信息管理体系建设、红外感应体系建设、北斗导航及全球定位系统建设、高清摄像装置及无人机监测设备。</t>
  </si>
  <si>
    <t>智慧林地信息服务平台建设工程</t>
  </si>
  <si>
    <r>
      <rPr>
        <sz val="8"/>
        <rFont val="宋体"/>
        <charset val="134"/>
      </rPr>
      <t>林地资源分布图建设、</t>
    </r>
    <r>
      <rPr>
        <sz val="8"/>
        <rFont val="Times New Roman"/>
        <charset val="134"/>
      </rPr>
      <t>“</t>
    </r>
    <r>
      <rPr>
        <sz val="8"/>
        <rFont val="宋体"/>
        <charset val="134"/>
      </rPr>
      <t>林业地图</t>
    </r>
    <r>
      <rPr>
        <sz val="8"/>
        <rFont val="Times New Roman"/>
        <charset val="134"/>
      </rPr>
      <t>”</t>
    </r>
    <r>
      <rPr>
        <sz val="8"/>
        <rFont val="宋体"/>
        <charset val="134"/>
      </rPr>
      <t>板块建设、林地资源查询系统建设。</t>
    </r>
  </si>
  <si>
    <t>智慧林业监控中心</t>
  </si>
  <si>
    <t>县、乡两级智慧林业数据中心、监控中心及指挥中心建设。</t>
  </si>
  <si>
    <t>（四）现代农业服务工程（平台类、中心）</t>
  </si>
  <si>
    <t>武定县病死畜禽无害化处理（中心）厂项目</t>
  </si>
  <si>
    <r>
      <rPr>
        <sz val="8"/>
        <rFont val="宋体"/>
        <charset val="134"/>
      </rPr>
      <t>病死畜禽无害化处理（中心）厂</t>
    </r>
    <r>
      <rPr>
        <sz val="8"/>
        <rFont val="Times New Roman"/>
        <charset val="134"/>
      </rPr>
      <t>1</t>
    </r>
    <r>
      <rPr>
        <sz val="8"/>
        <rFont val="宋体"/>
        <charset val="134"/>
      </rPr>
      <t>个，年处理病死畜禽</t>
    </r>
    <r>
      <rPr>
        <sz val="8"/>
        <rFont val="Times New Roman"/>
        <charset val="134"/>
      </rPr>
      <t>10</t>
    </r>
    <r>
      <rPr>
        <sz val="8"/>
        <rFont val="宋体"/>
        <charset val="134"/>
      </rPr>
      <t>万头（羽）。</t>
    </r>
  </si>
  <si>
    <t>武定县畜禽规模养殖种养结合生态循环项目</t>
  </si>
  <si>
    <r>
      <rPr>
        <sz val="8"/>
        <rFont val="宋体"/>
        <charset val="134"/>
      </rPr>
      <t>在种植业、养殖业重点的乡镇建设畜禽养殖户与周边种植业配套的生态循环户</t>
    </r>
    <r>
      <rPr>
        <sz val="8"/>
        <rFont val="Times New Roman"/>
        <charset val="134"/>
      </rPr>
      <t>1000</t>
    </r>
    <r>
      <rPr>
        <sz val="8"/>
        <rFont val="宋体"/>
        <charset val="134"/>
      </rPr>
      <t>户。</t>
    </r>
  </si>
  <si>
    <t>武定县饲料兽药市场建设项目</t>
  </si>
  <si>
    <r>
      <rPr>
        <sz val="8"/>
        <rFont val="宋体"/>
        <charset val="134"/>
      </rPr>
      <t>建设辐射全县的饲料兽药经营市场</t>
    </r>
    <r>
      <rPr>
        <sz val="8"/>
        <rFont val="Times New Roman"/>
        <charset val="134"/>
      </rPr>
      <t>1</t>
    </r>
    <r>
      <rPr>
        <sz val="8"/>
        <rFont val="宋体"/>
        <charset val="134"/>
      </rPr>
      <t>个，构建投入品批发销售网络。</t>
    </r>
  </si>
  <si>
    <t>武定县畜产品批发市场建设</t>
  </si>
  <si>
    <t>在狮山镇建设一个畜产品批发市场</t>
  </si>
  <si>
    <t>武定县牲畜交易市场项目</t>
  </si>
  <si>
    <t>在狮山镇建设牲畜交易市场。</t>
  </si>
  <si>
    <t>畜牧业网络销售平台建设项目</t>
  </si>
  <si>
    <t>采用电子商务网络等现代交易手段和流通方式的农产品批发市场，形成统一、开放、竞争有序的畜产品批发市场体系。</t>
  </si>
  <si>
    <t>武定县高原特色农产品市场流通体系及配套基础设施建设项目</t>
  </si>
  <si>
    <r>
      <rPr>
        <sz val="8"/>
        <rFont val="宋体"/>
        <charset val="134"/>
      </rPr>
      <t>在县级及</t>
    </r>
    <r>
      <rPr>
        <sz val="8"/>
        <rFont val="Times New Roman"/>
        <charset val="134"/>
      </rPr>
      <t>11</t>
    </r>
    <r>
      <rPr>
        <sz val="8"/>
        <rFont val="宋体"/>
        <charset val="134"/>
      </rPr>
      <t>个乡镇建设</t>
    </r>
    <r>
      <rPr>
        <sz val="8"/>
        <rFont val="Times New Roman"/>
        <charset val="134"/>
      </rPr>
      <t>12</t>
    </r>
    <r>
      <rPr>
        <sz val="8"/>
        <rFont val="宋体"/>
        <charset val="134"/>
      </rPr>
      <t>个专用市场体系，配套冷链储藏室及相关质量检测设施、电商交易平台软硬件。</t>
    </r>
  </si>
  <si>
    <t>武定县玉米育种中心建设项目</t>
  </si>
  <si>
    <r>
      <rPr>
        <sz val="8"/>
        <rFont val="宋体"/>
        <charset val="134"/>
      </rPr>
      <t>种质材料保存库</t>
    </r>
    <r>
      <rPr>
        <sz val="8"/>
        <rFont val="Times New Roman"/>
        <charset val="134"/>
      </rPr>
      <t>300</t>
    </r>
    <r>
      <rPr>
        <sz val="8"/>
        <rFont val="宋体"/>
        <charset val="134"/>
      </rPr>
      <t>平方米；杂交选育封闭式实验苗圃</t>
    </r>
    <r>
      <rPr>
        <sz val="8"/>
        <rFont val="Times New Roman"/>
        <charset val="134"/>
      </rPr>
      <t>4</t>
    </r>
    <r>
      <rPr>
        <sz val="8"/>
        <rFont val="宋体"/>
        <charset val="134"/>
      </rPr>
      <t>处</t>
    </r>
    <r>
      <rPr>
        <sz val="8"/>
        <rFont val="Times New Roman"/>
        <charset val="134"/>
      </rPr>
      <t>40</t>
    </r>
    <r>
      <rPr>
        <sz val="8"/>
        <rFont val="宋体"/>
        <charset val="134"/>
      </rPr>
      <t>亩；新品种区域实验布点</t>
    </r>
    <r>
      <rPr>
        <sz val="8"/>
        <rFont val="Times New Roman"/>
        <charset val="134"/>
      </rPr>
      <t>4</t>
    </r>
    <r>
      <rPr>
        <sz val="8"/>
        <rFont val="宋体"/>
        <charset val="134"/>
      </rPr>
      <t>个，面积</t>
    </r>
    <r>
      <rPr>
        <sz val="8"/>
        <rFont val="Times New Roman"/>
        <charset val="134"/>
      </rPr>
      <t>40</t>
    </r>
    <r>
      <rPr>
        <sz val="8"/>
        <rFont val="宋体"/>
        <charset val="134"/>
      </rPr>
      <t>亩；购置仪器、设备、农业机械等；配套围墙、道路等基础设施</t>
    </r>
  </si>
  <si>
    <t>武定县肉牛冻精贮运冷配站点建设项目</t>
  </si>
  <si>
    <r>
      <rPr>
        <sz val="8"/>
        <rFont val="宋体"/>
        <charset val="134"/>
      </rPr>
      <t>在县级建设一个肉牛冻改冻精贮运中心，建设</t>
    </r>
    <r>
      <rPr>
        <sz val="8"/>
        <rFont val="Times New Roman"/>
        <charset val="134"/>
      </rPr>
      <t>11</t>
    </r>
    <r>
      <rPr>
        <sz val="8"/>
        <rFont val="宋体"/>
        <charset val="134"/>
      </rPr>
      <t>个肉牛冻改站。</t>
    </r>
  </si>
  <si>
    <t>武定鸡保种场建设项目</t>
  </si>
  <si>
    <r>
      <rPr>
        <sz val="8"/>
        <rFont val="宋体"/>
        <charset val="134"/>
      </rPr>
      <t>武定县</t>
    </r>
    <r>
      <rPr>
        <sz val="8"/>
        <rFont val="Times New Roman"/>
        <charset val="134"/>
      </rPr>
      <t>11</t>
    </r>
    <r>
      <rPr>
        <sz val="8"/>
        <rFont val="宋体"/>
        <charset val="134"/>
      </rPr>
      <t>个乡镇</t>
    </r>
  </si>
  <si>
    <r>
      <rPr>
        <sz val="8"/>
        <rFont val="宋体"/>
        <charset val="134"/>
      </rPr>
      <t>加大对武定鸡品种资源保护和开发，在武定县建立武定鸡品种保种场</t>
    </r>
    <r>
      <rPr>
        <sz val="8"/>
        <rFont val="Times New Roman"/>
        <charset val="134"/>
      </rPr>
      <t>2</t>
    </r>
    <r>
      <rPr>
        <sz val="8"/>
        <rFont val="宋体"/>
        <charset val="134"/>
      </rPr>
      <t>个，扩繁场</t>
    </r>
    <r>
      <rPr>
        <sz val="8"/>
        <rFont val="Times New Roman"/>
        <charset val="134"/>
      </rPr>
      <t>20</t>
    </r>
    <r>
      <rPr>
        <sz val="8"/>
        <rFont val="宋体"/>
        <charset val="134"/>
      </rPr>
      <t>个。</t>
    </r>
  </si>
  <si>
    <t>武定县种公猪站项目</t>
  </si>
  <si>
    <t>狮山镇、高桥镇、插甸镇</t>
  </si>
  <si>
    <r>
      <rPr>
        <sz val="8"/>
        <rFont val="宋体"/>
        <charset val="134"/>
      </rPr>
      <t>建设年存栏优质种公猪</t>
    </r>
    <r>
      <rPr>
        <sz val="8"/>
        <rFont val="Times New Roman"/>
        <charset val="134"/>
      </rPr>
      <t>50</t>
    </r>
    <r>
      <rPr>
        <sz val="8"/>
        <rFont val="宋体"/>
        <charset val="134"/>
      </rPr>
      <t>头以上的种公猪站</t>
    </r>
    <r>
      <rPr>
        <sz val="8"/>
        <rFont val="Times New Roman"/>
        <charset val="134"/>
      </rPr>
      <t>11</t>
    </r>
    <r>
      <rPr>
        <sz val="8"/>
        <rFont val="宋体"/>
        <charset val="134"/>
      </rPr>
      <t>个。</t>
    </r>
  </si>
  <si>
    <t>武定县种子体系建设建设项目</t>
  </si>
  <si>
    <r>
      <rPr>
        <sz val="8"/>
        <rFont val="宋体"/>
        <charset val="134"/>
      </rPr>
      <t>鉴定圃</t>
    </r>
    <r>
      <rPr>
        <sz val="8"/>
        <rFont val="Times New Roman"/>
        <charset val="134"/>
      </rPr>
      <t>20</t>
    </r>
    <r>
      <rPr>
        <sz val="8"/>
        <rFont val="宋体"/>
        <charset val="134"/>
      </rPr>
      <t>亩及仪器设备、队伍建设。</t>
    </r>
  </si>
  <si>
    <r>
      <rPr>
        <sz val="8"/>
        <rFont val="宋体"/>
        <charset val="134"/>
      </rPr>
      <t>武定县</t>
    </r>
    <r>
      <rPr>
        <sz val="8"/>
        <rFont val="Times New Roman"/>
        <charset val="134"/>
      </rPr>
      <t>3000</t>
    </r>
    <r>
      <rPr>
        <sz val="8"/>
        <rFont val="宋体"/>
        <charset val="134"/>
      </rPr>
      <t>亩养殖尾水治理项目</t>
    </r>
  </si>
  <si>
    <r>
      <rPr>
        <sz val="8"/>
        <rFont val="Times New Roman"/>
        <charset val="134"/>
      </rPr>
      <t>100</t>
    </r>
    <r>
      <rPr>
        <sz val="8"/>
        <rFont val="宋体"/>
        <charset val="134"/>
      </rPr>
      <t>亩以下的池坝塘，通过养殖尾水防治模式、技术的集成创新，实现养殖尾水达标排放。</t>
    </r>
  </si>
  <si>
    <t>武定县畜产品加工示范企业培植项目</t>
  </si>
  <si>
    <r>
      <rPr>
        <sz val="8"/>
        <rFont val="宋体"/>
        <charset val="134"/>
      </rPr>
      <t>加工企业进行技术改造和设备引进，开发分割肉、冷鲜肉、小包装及快餐食品，争创品牌产品和名牌企业。到</t>
    </r>
    <r>
      <rPr>
        <sz val="8"/>
        <rFont val="Times New Roman"/>
        <charset val="134"/>
      </rPr>
      <t>2025</t>
    </r>
    <r>
      <rPr>
        <sz val="8"/>
        <rFont val="宋体"/>
        <charset val="134"/>
      </rPr>
      <t>年，培植猪肉加工龙头企业</t>
    </r>
    <r>
      <rPr>
        <sz val="8"/>
        <rFont val="Times New Roman"/>
        <charset val="134"/>
      </rPr>
      <t>2</t>
    </r>
    <r>
      <rPr>
        <sz val="8"/>
        <rFont val="宋体"/>
        <charset val="134"/>
      </rPr>
      <t>家，草食牲畜加工企业</t>
    </r>
    <r>
      <rPr>
        <sz val="8"/>
        <rFont val="Times New Roman"/>
        <charset val="134"/>
      </rPr>
      <t>2</t>
    </r>
    <r>
      <rPr>
        <sz val="8"/>
        <rFont val="宋体"/>
        <charset val="134"/>
      </rPr>
      <t>家，培植畜产品知名品牌</t>
    </r>
    <r>
      <rPr>
        <sz val="8"/>
        <rFont val="Times New Roman"/>
        <charset val="134"/>
      </rPr>
      <t>2</t>
    </r>
    <r>
      <rPr>
        <sz val="8"/>
        <rFont val="宋体"/>
        <charset val="134"/>
      </rPr>
      <t>个。全县年生产加工能力达肉猪分割肉</t>
    </r>
    <r>
      <rPr>
        <sz val="8"/>
        <rFont val="Times New Roman"/>
        <charset val="134"/>
      </rPr>
      <t>5</t>
    </r>
    <r>
      <rPr>
        <sz val="8"/>
        <rFont val="宋体"/>
        <charset val="134"/>
      </rPr>
      <t>万吨、冷鲜猪肉</t>
    </r>
    <r>
      <rPr>
        <sz val="8"/>
        <rFont val="Times New Roman"/>
        <charset val="134"/>
      </rPr>
      <t>1</t>
    </r>
    <r>
      <rPr>
        <sz val="8"/>
        <rFont val="宋体"/>
        <charset val="134"/>
      </rPr>
      <t>万吨、乳制品</t>
    </r>
    <r>
      <rPr>
        <sz val="8"/>
        <rFont val="Times New Roman"/>
        <charset val="134"/>
      </rPr>
      <t>1</t>
    </r>
    <r>
      <rPr>
        <sz val="8"/>
        <rFont val="宋体"/>
        <charset val="134"/>
      </rPr>
      <t>万吨、年屠宰肉羊</t>
    </r>
    <r>
      <rPr>
        <sz val="8"/>
        <rFont val="Times New Roman"/>
        <charset val="134"/>
      </rPr>
      <t>20</t>
    </r>
    <r>
      <rPr>
        <sz val="8"/>
        <rFont val="宋体"/>
        <charset val="134"/>
      </rPr>
      <t>万只、肉牛</t>
    </r>
    <r>
      <rPr>
        <sz val="8"/>
        <rFont val="Times New Roman"/>
        <charset val="134"/>
      </rPr>
      <t>2</t>
    </r>
    <r>
      <rPr>
        <sz val="8"/>
        <rFont val="宋体"/>
        <charset val="134"/>
      </rPr>
      <t>万头。</t>
    </r>
  </si>
  <si>
    <t>己衣镇芒果初加工厂</t>
  </si>
  <si>
    <t>己衣镇朝阳安置点</t>
  </si>
  <si>
    <t>新建芒果初加工厂及购买加工设备一套。</t>
  </si>
  <si>
    <t>己衣镇牲畜交易市场项目</t>
  </si>
  <si>
    <t>新建牲畜交易市场一个及配套设施。</t>
  </si>
  <si>
    <t>武定物流仓储建设项目</t>
  </si>
  <si>
    <t>禄金工业片区</t>
  </si>
  <si>
    <r>
      <rPr>
        <sz val="8"/>
        <rFont val="宋体"/>
        <charset val="134"/>
      </rPr>
      <t>新建仓储货物作业量</t>
    </r>
    <r>
      <rPr>
        <sz val="8"/>
        <rFont val="Times New Roman"/>
        <charset val="134"/>
      </rPr>
      <t>10000</t>
    </r>
    <r>
      <rPr>
        <sz val="8"/>
        <rFont val="宋体"/>
        <charset val="134"/>
      </rPr>
      <t>吨、零单快运作业量</t>
    </r>
    <r>
      <rPr>
        <sz val="8"/>
        <rFont val="Times New Roman"/>
        <charset val="134"/>
      </rPr>
      <t>6000</t>
    </r>
    <r>
      <rPr>
        <sz val="8"/>
        <rFont val="宋体"/>
        <charset val="134"/>
      </rPr>
      <t>吨、包装加工作业量</t>
    </r>
    <r>
      <rPr>
        <sz val="8"/>
        <rFont val="Times New Roman"/>
        <charset val="134"/>
      </rPr>
      <t>2000</t>
    </r>
    <r>
      <rPr>
        <sz val="8"/>
        <rFont val="宋体"/>
        <charset val="134"/>
      </rPr>
      <t>吨相关配套设施</t>
    </r>
  </si>
  <si>
    <t>高桥镇畜产品批发市场信息化示范工程建设项目</t>
  </si>
  <si>
    <t>武定县中药材、生物医药产品交易市场及配送中心建设项目</t>
  </si>
  <si>
    <t>武定县农产品交易冷链物流中心</t>
  </si>
  <si>
    <t>新建、改造冷库、农残检测、农产品交易中心、停车场、办公区及购置冷藏专用运输车等</t>
  </si>
  <si>
    <t>白路中沟核桃种植专业合作社核桃加工冷链物流项目</t>
  </si>
  <si>
    <t>白路镇</t>
  </si>
  <si>
    <r>
      <rPr>
        <sz val="8"/>
        <rFont val="宋体"/>
        <charset val="134"/>
      </rPr>
      <t>新建冷藏库</t>
    </r>
    <r>
      <rPr>
        <sz val="8"/>
        <rFont val="Times New Roman"/>
        <charset val="134"/>
      </rPr>
      <t>4</t>
    </r>
    <r>
      <rPr>
        <sz val="8"/>
        <rFont val="宋体"/>
        <charset val="134"/>
      </rPr>
      <t>座</t>
    </r>
    <r>
      <rPr>
        <sz val="8"/>
        <rFont val="Times New Roman"/>
        <charset val="134"/>
      </rPr>
      <t>1000</t>
    </r>
    <r>
      <rPr>
        <sz val="8"/>
        <rFont val="宋体"/>
        <charset val="134"/>
      </rPr>
      <t>立方米</t>
    </r>
  </si>
  <si>
    <t>武定县食用野生菌深加工，冷冻菌菇包、野生菌冻干菌菇包，鲜核桃，鲜板栗加工项目</t>
  </si>
  <si>
    <t>禄金新型工业片区</t>
  </si>
  <si>
    <r>
      <rPr>
        <sz val="8"/>
        <rFont val="宋体"/>
        <charset val="134"/>
      </rPr>
      <t>新建</t>
    </r>
    <r>
      <rPr>
        <sz val="8"/>
        <rFont val="Times New Roman"/>
        <charset val="134"/>
      </rPr>
      <t>5</t>
    </r>
    <r>
      <rPr>
        <sz val="8"/>
        <rFont val="宋体"/>
        <charset val="134"/>
      </rPr>
      <t>座冷藏、冷冻库</t>
    </r>
    <r>
      <rPr>
        <sz val="8"/>
        <rFont val="Times New Roman"/>
        <charset val="134"/>
      </rPr>
      <t>4000</t>
    </r>
    <r>
      <rPr>
        <sz val="8"/>
        <rFont val="宋体"/>
        <charset val="134"/>
      </rPr>
      <t>立方米</t>
    </r>
  </si>
  <si>
    <t>武定县电商产业园项目</t>
  </si>
  <si>
    <r>
      <rPr>
        <sz val="8"/>
        <rFont val="宋体"/>
        <charset val="134"/>
      </rPr>
      <t>在现有的电子商务公共服务中心的基础上进行改造提升，构建电商主体培育、产销对接、电商服务管理、电商人才培育</t>
    </r>
    <r>
      <rPr>
        <sz val="8"/>
        <rFont val="Times New Roman"/>
        <charset val="134"/>
      </rPr>
      <t>“</t>
    </r>
    <r>
      <rPr>
        <sz val="8"/>
        <rFont val="宋体"/>
        <charset val="134"/>
      </rPr>
      <t>四位一体</t>
    </r>
    <r>
      <rPr>
        <sz val="8"/>
        <rFont val="Times New Roman"/>
        <charset val="134"/>
      </rPr>
      <t>”</t>
    </r>
    <r>
      <rPr>
        <sz val="8"/>
        <rFont val="宋体"/>
        <charset val="134"/>
      </rPr>
      <t>的电商公共服务平台，搭建培训孵化平台，构建供应链服务平台，提升电商产业园的服务水平。</t>
    </r>
  </si>
  <si>
    <t>万德镇、东坡乡集贸市场建设项目</t>
  </si>
  <si>
    <t>万德镇、东坡乡</t>
  </si>
  <si>
    <r>
      <rPr>
        <sz val="8"/>
        <rFont val="宋体"/>
        <charset val="134"/>
      </rPr>
      <t>建设集镇农集贸市场交易场所，不少于</t>
    </r>
    <r>
      <rPr>
        <sz val="8"/>
        <rFont val="Times New Roman"/>
        <charset val="134"/>
      </rPr>
      <t>10</t>
    </r>
    <r>
      <rPr>
        <sz val="8"/>
        <rFont val="宋体"/>
        <charset val="134"/>
      </rPr>
      <t>亩。</t>
    </r>
  </si>
  <si>
    <t>武定县城北批发零售综合市场</t>
  </si>
  <si>
    <t>新建集农副产品、建材批发、零售为一体的综合农贸市场设施。</t>
  </si>
  <si>
    <t>白路镇集贸市场改造项目</t>
  </si>
  <si>
    <t xml:space="preserve"> 对白路集贸市场全面进行改扩建。</t>
  </si>
  <si>
    <t>武定县东坡乡农贸市场项目</t>
  </si>
  <si>
    <t>建设一个集贸市场。</t>
  </si>
  <si>
    <r>
      <rPr>
        <sz val="8"/>
        <rFont val="宋体"/>
        <charset val="134"/>
      </rPr>
      <t>在县级完善中心肉牛冻改冻精贮运中心，对现有冻改点进行标准化改造</t>
    </r>
    <r>
      <rPr>
        <sz val="8"/>
        <rFont val="Times New Roman"/>
        <charset val="134"/>
      </rPr>
      <t>14</t>
    </r>
    <r>
      <rPr>
        <sz val="8"/>
        <rFont val="宋体"/>
        <charset val="134"/>
      </rPr>
      <t>个。</t>
    </r>
  </si>
  <si>
    <t>武定县畜产品批发市场建设项目</t>
  </si>
  <si>
    <t>武定县畜牧业网络销售平台建设项目</t>
  </si>
  <si>
    <t>白路镇商贸仓储物流中心建设项目</t>
  </si>
  <si>
    <r>
      <rPr>
        <sz val="8"/>
        <rFont val="宋体"/>
        <charset val="134"/>
      </rPr>
      <t>项目计划用地</t>
    </r>
    <r>
      <rPr>
        <sz val="8"/>
        <rFont val="Times New Roman"/>
        <charset val="134"/>
      </rPr>
      <t>100</t>
    </r>
    <r>
      <rPr>
        <sz val="8"/>
        <rFont val="宋体"/>
        <charset val="134"/>
      </rPr>
      <t>亩，新建标准化厂房、物流配送中心、综合楼，购置运输及其他设施设备，并配套道路、绿化、停车场、给排水和变配电等辅助工程。</t>
    </r>
  </si>
  <si>
    <t>金沙江热带作物仓储物流中心</t>
  </si>
  <si>
    <t>武定县己衣镇</t>
  </si>
  <si>
    <r>
      <rPr>
        <sz val="8"/>
        <rFont val="宋体"/>
        <charset val="134"/>
      </rPr>
      <t>建设规模达</t>
    </r>
    <r>
      <rPr>
        <sz val="8"/>
        <rFont val="Times New Roman"/>
        <charset val="134"/>
      </rPr>
      <t>20</t>
    </r>
    <r>
      <rPr>
        <sz val="8"/>
        <rFont val="宋体"/>
        <charset val="134"/>
      </rPr>
      <t>亩的金沙江热带作物仓储物流中心一个配套相关设施</t>
    </r>
  </si>
  <si>
    <t>己衣镇朝阳安置点物流交易中心</t>
  </si>
  <si>
    <r>
      <rPr>
        <sz val="8"/>
        <rFont val="宋体"/>
        <charset val="134"/>
      </rPr>
      <t>建设规模达</t>
    </r>
    <r>
      <rPr>
        <sz val="8"/>
        <rFont val="Times New Roman"/>
        <charset val="134"/>
      </rPr>
      <t>15</t>
    </r>
    <r>
      <rPr>
        <sz val="8"/>
        <rFont val="宋体"/>
        <charset val="134"/>
      </rPr>
      <t>亩的物流交易中心一个配套相关设施</t>
    </r>
  </si>
  <si>
    <t>冷链物流建设项目</t>
  </si>
  <si>
    <t>建设集冷库、冻库、冷链物流车为一体的生鲜冷链集散基地，满足我县对外上行和对内下行的冷链运输需求。</t>
  </si>
  <si>
    <t>狮山综合物流中心</t>
  </si>
  <si>
    <r>
      <rPr>
        <sz val="8"/>
        <rFont val="宋体"/>
        <charset val="134"/>
      </rPr>
      <t>集商贸物流、城市配送、公路港、邮政物流（即：生产资料、农特产品、中药材、五金建材、汽车摩托车交易、日用消费品物流配送）等综合物流服务于一体，不少于</t>
    </r>
    <r>
      <rPr>
        <sz val="8"/>
        <rFont val="Times New Roman"/>
        <charset val="134"/>
      </rPr>
      <t>300</t>
    </r>
    <r>
      <rPr>
        <sz val="8"/>
        <rFont val="宋体"/>
        <charset val="134"/>
      </rPr>
      <t>亩。</t>
    </r>
  </si>
  <si>
    <t>野生食用菌等冷链物流</t>
  </si>
  <si>
    <t>武定环州中药材加工交易市场建设项目</t>
  </si>
  <si>
    <t>武定县环州乡</t>
  </si>
  <si>
    <t>中药材加工交易</t>
  </si>
  <si>
    <t>招商引资待定</t>
  </si>
  <si>
    <t>（五）农业农村产业融合发展工程</t>
  </si>
  <si>
    <t>武定县现代循环畜牧业规模化、标准化养殖示范工程项目</t>
  </si>
  <si>
    <r>
      <rPr>
        <sz val="8"/>
        <rFont val="Times New Roman"/>
        <charset val="134"/>
      </rPr>
      <t>1</t>
    </r>
    <r>
      <rPr>
        <sz val="8"/>
        <rFont val="宋体"/>
        <charset val="134"/>
      </rPr>
      <t>、优质畜禽新品种（系）产业化开发与推广示范：在示范区范围内建立多个推广示范小区（示范场）；</t>
    </r>
    <r>
      <rPr>
        <sz val="8"/>
        <rFont val="Times New Roman"/>
        <charset val="134"/>
      </rPr>
      <t>2</t>
    </r>
    <r>
      <rPr>
        <sz val="8"/>
        <rFont val="宋体"/>
        <charset val="134"/>
      </rPr>
      <t>、规模化、标准化林下立体养殖示范：建设适宜放养品种与林木种植模式，开展不同规模生态放养禽林下立体养殖生产模式示范；</t>
    </r>
    <r>
      <rPr>
        <sz val="8"/>
        <rFont val="Times New Roman"/>
        <charset val="134"/>
      </rPr>
      <t>3</t>
    </r>
    <r>
      <rPr>
        <sz val="8"/>
        <rFont val="宋体"/>
        <charset val="134"/>
      </rPr>
      <t>、畜禽节能减排新型养殖模式推广示范：根据降低能源消耗，减少碳排放的原则，建立粪污处理、沼气综合利用工程</t>
    </r>
    <r>
      <rPr>
        <sz val="8"/>
        <rFont val="Times New Roman"/>
        <charset val="134"/>
      </rPr>
      <t>20</t>
    </r>
    <r>
      <rPr>
        <sz val="8"/>
        <rFont val="宋体"/>
        <charset val="134"/>
      </rPr>
      <t>个。</t>
    </r>
  </si>
  <si>
    <t>武定县利米村柑桔产业园建设项目</t>
  </si>
  <si>
    <r>
      <rPr>
        <sz val="8"/>
        <rFont val="Times New Roman"/>
        <charset val="134"/>
      </rPr>
      <t>2021-2025</t>
    </r>
    <r>
      <rPr>
        <sz val="8"/>
        <rFont val="宋体"/>
        <charset val="134"/>
      </rPr>
      <t>年</t>
    </r>
    <r>
      <rPr>
        <sz val="8"/>
        <rFont val="Times New Roman"/>
        <charset val="134"/>
      </rPr>
      <t>-</t>
    </r>
  </si>
  <si>
    <t>田心</t>
  </si>
  <si>
    <r>
      <rPr>
        <sz val="8"/>
        <rFont val="宋体"/>
        <charset val="134"/>
      </rPr>
      <t>在利米村泥汗勒村建设</t>
    </r>
    <r>
      <rPr>
        <sz val="8"/>
        <rFont val="Times New Roman"/>
        <charset val="134"/>
      </rPr>
      <t>1000</t>
    </r>
    <r>
      <rPr>
        <sz val="8"/>
        <rFont val="宋体"/>
        <charset val="134"/>
      </rPr>
      <t>亩柑桔产业基地，配套建设提水站一座，机耕路</t>
    </r>
    <r>
      <rPr>
        <sz val="8"/>
        <rFont val="Times New Roman"/>
        <charset val="134"/>
      </rPr>
      <t>8</t>
    </r>
    <r>
      <rPr>
        <sz val="8"/>
        <rFont val="宋体"/>
        <charset val="134"/>
      </rPr>
      <t>公里。</t>
    </r>
  </si>
  <si>
    <t>武定县蔬菜设施农业产业园建设项目</t>
  </si>
  <si>
    <r>
      <rPr>
        <sz val="8"/>
        <rFont val="宋体"/>
        <charset val="134"/>
      </rPr>
      <t>以狮山、插甸、白路、高桥、猫街等乡镇为重点的夏秋冷凉蔬菜基地</t>
    </r>
    <r>
      <rPr>
        <sz val="8"/>
        <rFont val="Times New Roman"/>
        <charset val="134"/>
      </rPr>
      <t>10</t>
    </r>
    <r>
      <rPr>
        <sz val="8"/>
        <rFont val="宋体"/>
        <charset val="134"/>
      </rPr>
      <t>万亩；以己衣、东坡、万德等乡镇的干热河谷区为重点的坝区冬春蔬菜基地</t>
    </r>
    <r>
      <rPr>
        <sz val="8"/>
        <rFont val="Times New Roman"/>
        <charset val="134"/>
      </rPr>
      <t>10</t>
    </r>
    <r>
      <rPr>
        <sz val="8"/>
        <rFont val="宋体"/>
        <charset val="134"/>
      </rPr>
      <t>万亩，完善科技支撑体系建设。</t>
    </r>
  </si>
  <si>
    <t>武定县优质特色水果产业化发展建设项目</t>
  </si>
  <si>
    <r>
      <rPr>
        <sz val="8"/>
        <rFont val="宋体"/>
        <charset val="134"/>
      </rPr>
      <t>以东坡、己衣以芒果、柑橘、牛油果为主，规划种植</t>
    </r>
    <r>
      <rPr>
        <sz val="8"/>
        <rFont val="Times New Roman"/>
        <charset val="134"/>
      </rPr>
      <t>6</t>
    </r>
    <r>
      <rPr>
        <sz val="8"/>
        <rFont val="宋体"/>
        <charset val="134"/>
      </rPr>
      <t>万亩。以白路、猫街、高桥、狮山、插甸、田心以石榴为主，规划种植</t>
    </r>
    <r>
      <rPr>
        <sz val="8"/>
        <rFont val="Times New Roman"/>
        <charset val="134"/>
      </rPr>
      <t>4</t>
    </r>
    <r>
      <rPr>
        <sz val="8"/>
        <rFont val="宋体"/>
        <charset val="134"/>
      </rPr>
      <t>万亩。</t>
    </r>
  </si>
  <si>
    <t>白路镇蔬菜产业化发展项目</t>
  </si>
  <si>
    <r>
      <rPr>
        <sz val="8"/>
        <rFont val="宋体"/>
        <charset val="134"/>
      </rPr>
      <t>建设标准化蔬菜钢架大棚</t>
    </r>
    <r>
      <rPr>
        <sz val="8"/>
        <rFont val="Times New Roman"/>
        <charset val="134"/>
      </rPr>
      <t>1000</t>
    </r>
    <r>
      <rPr>
        <sz val="8"/>
        <rFont val="宋体"/>
        <charset val="134"/>
      </rPr>
      <t>亩，新建初加工厂房</t>
    </r>
    <r>
      <rPr>
        <sz val="8"/>
        <rFont val="Times New Roman"/>
        <charset val="134"/>
      </rPr>
      <t>3000</t>
    </r>
    <r>
      <rPr>
        <sz val="8"/>
        <rFont val="宋体"/>
        <charset val="134"/>
      </rPr>
      <t>平方米，建设分拣、冷藏、物流中心及配套设施，购买设备等</t>
    </r>
  </si>
  <si>
    <t>高桥镇饲料兽药市场建设项目</t>
  </si>
  <si>
    <r>
      <rPr>
        <sz val="8"/>
        <rFont val="宋体"/>
        <charset val="134"/>
      </rPr>
      <t>建设辐射全镇的饲料兽药经营市场</t>
    </r>
    <r>
      <rPr>
        <sz val="8"/>
        <rFont val="Times New Roman"/>
        <charset val="134"/>
      </rPr>
      <t>1</t>
    </r>
    <r>
      <rPr>
        <sz val="8"/>
        <rFont val="宋体"/>
        <charset val="134"/>
      </rPr>
      <t>个，构建投入品批发销售网络。</t>
    </r>
  </si>
  <si>
    <t>构树种植、加工、养殖产业一体化项目</t>
  </si>
  <si>
    <t>支卧、胜德</t>
  </si>
  <si>
    <r>
      <rPr>
        <sz val="8"/>
        <rFont val="宋体"/>
        <charset val="134"/>
      </rPr>
      <t>在胜德、支卧两个村委会流转土地、种植构树</t>
    </r>
    <r>
      <rPr>
        <sz val="8"/>
        <rFont val="Times New Roman"/>
        <charset val="134"/>
      </rPr>
      <t>2000</t>
    </r>
    <r>
      <rPr>
        <sz val="8"/>
        <rFont val="宋体"/>
        <charset val="134"/>
      </rPr>
      <t>亩，新建加工厂房</t>
    </r>
    <r>
      <rPr>
        <sz val="8"/>
        <rFont val="Times New Roman"/>
        <charset val="134"/>
      </rPr>
      <t>600</t>
    </r>
    <r>
      <rPr>
        <sz val="8"/>
        <rFont val="宋体"/>
        <charset val="134"/>
      </rPr>
      <t>平方米，配置加工设备。新建构树猪养殖场</t>
    </r>
    <r>
      <rPr>
        <sz val="8"/>
        <rFont val="Times New Roman"/>
        <charset val="134"/>
      </rPr>
      <t>4</t>
    </r>
    <r>
      <rPr>
        <sz val="8"/>
        <rFont val="宋体"/>
        <charset val="134"/>
      </rPr>
      <t>栋，养殖</t>
    </r>
    <r>
      <rPr>
        <sz val="8"/>
        <rFont val="Times New Roman"/>
        <charset val="134"/>
      </rPr>
      <t>5000</t>
    </r>
    <r>
      <rPr>
        <sz val="8"/>
        <rFont val="宋体"/>
        <charset val="134"/>
      </rPr>
      <t>余头构树猪。</t>
    </r>
  </si>
  <si>
    <t>环州乡绿色食品加工项目</t>
  </si>
  <si>
    <r>
      <rPr>
        <sz val="8"/>
        <rFont val="宋体"/>
        <charset val="134"/>
      </rPr>
      <t>开展绿色食品加工，年产值不低于</t>
    </r>
    <r>
      <rPr>
        <sz val="8"/>
        <rFont val="Times New Roman"/>
        <charset val="134"/>
      </rPr>
      <t>300</t>
    </r>
    <r>
      <rPr>
        <sz val="8"/>
        <rFont val="宋体"/>
        <charset val="134"/>
      </rPr>
      <t>万元</t>
    </r>
  </si>
  <si>
    <t>环州乡农业产业化示范项目</t>
  </si>
  <si>
    <t>做好土地流转，积极引进农业龙头企业，强化科技支撑，做好示范引导，培树农业龙头企业</t>
  </si>
  <si>
    <t>武定县金沙流域特色农副产品交易中心场所和设施建设项目</t>
  </si>
  <si>
    <r>
      <rPr>
        <sz val="8"/>
        <rFont val="宋体"/>
        <charset val="134"/>
      </rPr>
      <t>建设规模达占地</t>
    </r>
    <r>
      <rPr>
        <sz val="8"/>
        <rFont val="Times New Roman"/>
        <charset val="134"/>
      </rPr>
      <t>50</t>
    </r>
    <r>
      <rPr>
        <sz val="8"/>
        <rFont val="宋体"/>
        <charset val="134"/>
      </rPr>
      <t>亩交易中心，建设冷库</t>
    </r>
    <r>
      <rPr>
        <sz val="8"/>
        <rFont val="Times New Roman"/>
        <charset val="134"/>
      </rPr>
      <t>10000</t>
    </r>
    <r>
      <rPr>
        <sz val="8"/>
        <rFont val="宋体"/>
        <charset val="134"/>
      </rPr>
      <t>立方米，交易场所</t>
    </r>
    <r>
      <rPr>
        <sz val="8"/>
        <rFont val="Times New Roman"/>
        <charset val="134"/>
      </rPr>
      <t>20000</t>
    </r>
    <r>
      <rPr>
        <sz val="8"/>
        <rFont val="宋体"/>
        <charset val="134"/>
      </rPr>
      <t>平方米，交易服务大厅</t>
    </r>
    <r>
      <rPr>
        <sz val="8"/>
        <rFont val="Times New Roman"/>
        <charset val="134"/>
      </rPr>
      <t>2500</t>
    </r>
    <r>
      <rPr>
        <sz val="8"/>
        <rFont val="宋体"/>
        <charset val="134"/>
      </rPr>
      <t>平方米，智能自动化装卸设备，配套饮水和排污设施、通信设施、电力设备等。</t>
    </r>
  </si>
  <si>
    <t>金沙江干热河谷流域武定区域集群综合开发项目</t>
  </si>
  <si>
    <t>己衣镇、东坡乡、万德镇</t>
  </si>
  <si>
    <r>
      <rPr>
        <sz val="8"/>
        <rFont val="宋体"/>
        <charset val="134"/>
      </rPr>
      <t>龙头项目己衣大裂谷、土司温泉度假中心项目、己衣极限运动公园项目、万德土司府综合开发项目、东坡傣族风情园项目、金沙江航运的开发项目。配套项目：环州万松山景区开发项目、金沙江水面综合利用项目、金沙江旅游集散中心及码头建设项目、己衣芒果种植项目、</t>
    </r>
    <r>
      <rPr>
        <sz val="8"/>
        <rFont val="Times New Roman"/>
        <charset val="134"/>
      </rPr>
      <t>10</t>
    </r>
    <r>
      <rPr>
        <sz val="8"/>
        <rFont val="宋体"/>
        <charset val="134"/>
      </rPr>
      <t>万只黑山羊养殖场及肉食加工建设项目、东坡干热河谷农业观光园项目、东坡蔬菜基地项目、哈密瓜高产种植建设项目、玫瑰茄种植及初加工建设项目、田心万亩无公害蔬菜基地建设项目、田心稻田养鱼项目、干热河谷特色农业交易及物流基地、金沙江河谷山地汽车拉力赛项目、己衣片区农家乐集群项目、万德片区农家乐集群项目、东坡片区农家乐集群项目、己衣片区金沙江水产养殖项目、东坡片区金沙江水产养殖项目、金沙江热带水果及反季蔬菜交易平台项目、金沙江险滩漂流及沙滩休闲娱乐项目。</t>
    </r>
  </si>
  <si>
    <r>
      <rPr>
        <sz val="8"/>
        <rFont val="宋体"/>
        <charset val="134"/>
      </rPr>
      <t>高原特色现代农业</t>
    </r>
    <r>
      <rPr>
        <sz val="8"/>
        <rFont val="Times New Roman"/>
        <charset val="134"/>
      </rPr>
      <t xml:space="preserve"> </t>
    </r>
    <r>
      <rPr>
        <sz val="8"/>
        <rFont val="宋体"/>
        <charset val="134"/>
      </rPr>
      <t>产业链</t>
    </r>
  </si>
  <si>
    <t>武定县境内</t>
  </si>
  <si>
    <r>
      <rPr>
        <sz val="8"/>
        <rFont val="宋体"/>
        <charset val="134"/>
      </rPr>
      <t>新建农产品和食品商贸物流城</t>
    </r>
    <r>
      <rPr>
        <sz val="8"/>
        <rFont val="Times New Roman"/>
        <charset val="134"/>
      </rPr>
      <t>,</t>
    </r>
    <r>
      <rPr>
        <sz val="8"/>
        <rFont val="宋体"/>
        <charset val="134"/>
      </rPr>
      <t>电子商务</t>
    </r>
    <r>
      <rPr>
        <sz val="8"/>
        <rFont val="Times New Roman"/>
        <charset val="134"/>
      </rPr>
      <t>,</t>
    </r>
    <r>
      <rPr>
        <sz val="8"/>
        <rFont val="宋体"/>
        <charset val="134"/>
      </rPr>
      <t>科技研发</t>
    </r>
    <r>
      <rPr>
        <sz val="8"/>
        <rFont val="Times New Roman"/>
        <charset val="134"/>
      </rPr>
      <t>,</t>
    </r>
    <r>
      <rPr>
        <sz val="8"/>
        <rFont val="宋体"/>
        <charset val="134"/>
      </rPr>
      <t>食品包装材料制造</t>
    </r>
  </si>
  <si>
    <t>特色花卉产业种加工产业链</t>
  </si>
  <si>
    <t>新建食品、化妆品、保健品、生物医药等</t>
  </si>
  <si>
    <t>食用菌产业链</t>
  </si>
  <si>
    <t>食用菌干品加工、野生食用菌腌渍品、食用菌罐头、脱水食用菌、冻干食用菌、食用菌提取。</t>
  </si>
  <si>
    <t>武定县蔬菜工厂化产业园建设项目</t>
  </si>
  <si>
    <t>高桥、猫街</t>
  </si>
  <si>
    <r>
      <rPr>
        <sz val="8"/>
        <rFont val="宋体"/>
        <charset val="134"/>
      </rPr>
      <t>以高桥、猫街为重点建设夏秋冷凉蔬菜工厂化示范基地</t>
    </r>
    <r>
      <rPr>
        <sz val="8"/>
        <rFont val="Times New Roman"/>
        <charset val="134"/>
      </rPr>
      <t>1</t>
    </r>
    <r>
      <rPr>
        <sz val="8"/>
        <rFont val="宋体"/>
        <charset val="134"/>
      </rPr>
      <t>万亩，每</t>
    </r>
    <r>
      <rPr>
        <sz val="8"/>
        <rFont val="Times New Roman"/>
        <charset val="134"/>
      </rPr>
      <t>1000</t>
    </r>
    <r>
      <rPr>
        <sz val="8"/>
        <rFont val="宋体"/>
        <charset val="134"/>
      </rPr>
      <t>亩配套一套冷链物流体系和初加工车间，实现商家拎包入驻。</t>
    </r>
  </si>
  <si>
    <r>
      <rPr>
        <sz val="8"/>
        <rFont val="宋体"/>
        <charset val="134"/>
      </rPr>
      <t>云南楷林药王谷花海农业有限责任公司中药材（组培育苗、种植及产品深加工）建设项目</t>
    </r>
    <r>
      <rPr>
        <sz val="8"/>
        <rFont val="Times New Roman"/>
        <charset val="134"/>
      </rPr>
      <t xml:space="preserve">
</t>
    </r>
  </si>
  <si>
    <r>
      <rPr>
        <sz val="8"/>
        <rFont val="宋体"/>
        <charset val="134"/>
      </rPr>
      <t>建设标准滇重楼种植示范田</t>
    </r>
    <r>
      <rPr>
        <sz val="8"/>
        <rFont val="Times New Roman"/>
        <charset val="134"/>
      </rPr>
      <t>300</t>
    </r>
    <r>
      <rPr>
        <sz val="8"/>
        <rFont val="宋体"/>
        <charset val="134"/>
      </rPr>
      <t>亩，小苗培育区</t>
    </r>
    <r>
      <rPr>
        <sz val="8"/>
        <rFont val="Times New Roman"/>
        <charset val="134"/>
      </rPr>
      <t>150</t>
    </r>
    <r>
      <rPr>
        <sz val="8"/>
        <rFont val="宋体"/>
        <charset val="134"/>
      </rPr>
      <t>亩，种子育苗区</t>
    </r>
    <r>
      <rPr>
        <sz val="8"/>
        <rFont val="Times New Roman"/>
        <charset val="134"/>
      </rPr>
      <t>100</t>
    </r>
    <r>
      <rPr>
        <sz val="8"/>
        <rFont val="宋体"/>
        <charset val="134"/>
      </rPr>
      <t>亩，组培育苗区</t>
    </r>
    <r>
      <rPr>
        <sz val="8"/>
        <rFont val="Times New Roman"/>
        <charset val="134"/>
      </rPr>
      <t>50</t>
    </r>
    <r>
      <rPr>
        <sz val="8"/>
        <rFont val="宋体"/>
        <charset val="134"/>
      </rPr>
      <t>亩；濒危药材</t>
    </r>
    <r>
      <rPr>
        <sz val="8"/>
        <rFont val="Times New Roman"/>
        <charset val="134"/>
      </rPr>
      <t>100</t>
    </r>
    <r>
      <rPr>
        <sz val="8"/>
        <rFont val="宋体"/>
        <charset val="134"/>
      </rPr>
      <t>亩，建设综合办公楼</t>
    </r>
    <r>
      <rPr>
        <sz val="8"/>
        <rFont val="Times New Roman"/>
        <charset val="134"/>
      </rPr>
      <t>3000</t>
    </r>
    <r>
      <rPr>
        <sz val="8"/>
        <rFont val="宋体"/>
        <charset val="134"/>
      </rPr>
      <t>平方米</t>
    </r>
  </si>
  <si>
    <t>云南宝田农业科技有限公司滇重楼种植组培育苗、种植及产品深加工）建设项目</t>
  </si>
  <si>
    <r>
      <rPr>
        <sz val="8"/>
        <rFont val="宋体"/>
        <charset val="134"/>
      </rPr>
      <t>项目规划建设面积</t>
    </r>
    <r>
      <rPr>
        <sz val="8"/>
        <rFont val="Times New Roman"/>
        <charset val="134"/>
      </rPr>
      <t>600</t>
    </r>
    <r>
      <rPr>
        <sz val="8"/>
        <rFont val="宋体"/>
        <charset val="134"/>
      </rPr>
      <t>亩，其中，种植滇重楼</t>
    </r>
    <r>
      <rPr>
        <sz val="8"/>
        <rFont val="Times New Roman"/>
        <charset val="134"/>
      </rPr>
      <t>300</t>
    </r>
    <r>
      <rPr>
        <sz val="8"/>
        <rFont val="宋体"/>
        <charset val="134"/>
      </rPr>
      <t>亩、小苗培育区厂房建设</t>
    </r>
    <r>
      <rPr>
        <sz val="8"/>
        <rFont val="Times New Roman"/>
        <charset val="134"/>
      </rPr>
      <t>1000</t>
    </r>
    <r>
      <rPr>
        <sz val="8"/>
        <rFont val="宋体"/>
        <charset val="134"/>
      </rPr>
      <t>㎡，产品深加工厂房建设</t>
    </r>
    <r>
      <rPr>
        <sz val="8"/>
        <rFont val="Times New Roman"/>
        <charset val="134"/>
      </rPr>
      <t>2100</t>
    </r>
    <r>
      <rPr>
        <sz val="8"/>
        <rFont val="宋体"/>
        <charset val="134"/>
      </rPr>
      <t>㎡，年产</t>
    </r>
    <r>
      <rPr>
        <sz val="8"/>
        <rFont val="Times New Roman"/>
        <charset val="134"/>
      </rPr>
      <t>500</t>
    </r>
    <r>
      <rPr>
        <sz val="8"/>
        <rFont val="宋体"/>
        <charset val="134"/>
      </rPr>
      <t>吨滇重楼生产线一条，办公综合楼建设</t>
    </r>
    <r>
      <rPr>
        <sz val="8"/>
        <rFont val="Times New Roman"/>
        <charset val="134"/>
      </rPr>
      <t>600</t>
    </r>
    <r>
      <rPr>
        <sz val="8"/>
        <rFont val="宋体"/>
        <charset val="134"/>
      </rPr>
      <t>㎡。</t>
    </r>
  </si>
  <si>
    <t>武定县全域旅游示范区创建</t>
  </si>
  <si>
    <t>提升旅游基础设施和服务设施，完善旅游要素、提升旅游形象，创建为云南省全域旅游示范区</t>
  </si>
  <si>
    <t>武定县人民政府</t>
  </si>
  <si>
    <r>
      <rPr>
        <sz val="8"/>
        <rFont val="宋体"/>
        <charset val="134"/>
      </rPr>
      <t>武定县民族特色旅游村落建设项目</t>
    </r>
    <r>
      <rPr>
        <sz val="8"/>
        <rFont val="Times New Roman"/>
        <charset val="134"/>
      </rPr>
      <t xml:space="preserve">
</t>
    </r>
  </si>
  <si>
    <t>武定县有关乡镇</t>
  </si>
  <si>
    <r>
      <rPr>
        <sz val="8"/>
        <rFont val="宋体"/>
        <charset val="134"/>
      </rPr>
      <t>立足民族特色，选择自然风光秀丽，民族文化深厚的村庄，开发民族文化资源，完善停车场、道路、旅游厕所、接待设施、标识牌等旅游基础设施，打造狮山镇马豆沟村、环州乡环州村、己衣镇己衣村、万德镇万德村、发窝乡大西邑村、白路镇平地村、插甸镇古普村等</t>
    </r>
    <r>
      <rPr>
        <sz val="8"/>
        <rFont val="Times New Roman"/>
        <charset val="134"/>
      </rPr>
      <t>6</t>
    </r>
    <r>
      <rPr>
        <sz val="8"/>
        <rFont val="宋体"/>
        <charset val="134"/>
      </rPr>
      <t>若千个民族特色旅游村</t>
    </r>
  </si>
  <si>
    <t xml:space="preserve">文化和旅游局
</t>
  </si>
  <si>
    <t>武定县乡村旅游项目</t>
  </si>
  <si>
    <t>武定县涉及各乡镇</t>
  </si>
  <si>
    <r>
      <rPr>
        <sz val="8"/>
        <rFont val="宋体"/>
        <charset val="134"/>
      </rPr>
      <t>建设一</t>
    </r>
    <r>
      <rPr>
        <sz val="8"/>
        <rFont val="Times New Roman"/>
        <charset val="134"/>
      </rPr>
      <t>-</t>
    </r>
    <r>
      <rPr>
        <sz val="8"/>
        <rFont val="宋体"/>
        <charset val="134"/>
      </rPr>
      <t>批乡村旅游项目。建设内容包括种植、生产加工、休闲农业观光、科研繁育等。</t>
    </r>
  </si>
  <si>
    <t>武定县白路镇乡村旅游示范带建设项目</t>
  </si>
  <si>
    <r>
      <rPr>
        <sz val="8"/>
        <rFont val="Times New Roman"/>
        <charset val="134"/>
      </rPr>
      <t>”</t>
    </r>
    <r>
      <rPr>
        <sz val="8"/>
        <rFont val="宋体"/>
        <charset val="134"/>
      </rPr>
      <t>镇内景点提升打造</t>
    </r>
    <r>
      <rPr>
        <sz val="8"/>
        <rFont val="Times New Roman"/>
        <charset val="134"/>
      </rPr>
      <t>:</t>
    </r>
    <r>
      <rPr>
        <sz val="8"/>
        <rFont val="宋体"/>
        <charset val="134"/>
      </rPr>
      <t>马头山景区、小井硝盐洞景区、三月山景区、中沟核桃景区、云南白药光坡基地景区、光坡水库景区。</t>
    </r>
  </si>
  <si>
    <t>万德罗婺土司文化旅游村建设项目</t>
  </si>
  <si>
    <t>武定县万德镇</t>
  </si>
  <si>
    <r>
      <rPr>
        <sz val="8"/>
        <rFont val="宋体"/>
        <charset val="134"/>
      </rPr>
      <t>观光农业综合园区建设</t>
    </r>
    <r>
      <rPr>
        <sz val="8"/>
        <rFont val="Times New Roman"/>
        <charset val="134"/>
      </rPr>
      <t>:</t>
    </r>
    <r>
      <rPr>
        <sz val="8"/>
        <rFont val="宋体"/>
        <charset val="134"/>
      </rPr>
      <t>基丁普村、李家大小村片区开发，</t>
    </r>
    <r>
      <rPr>
        <sz val="8"/>
        <rFont val="Times New Roman"/>
        <charset val="134"/>
      </rPr>
      <t xml:space="preserve"> </t>
    </r>
    <r>
      <rPr>
        <sz val="8"/>
        <rFont val="宋体"/>
        <charset val="134"/>
      </rPr>
      <t>建设农业</t>
    </r>
    <r>
      <rPr>
        <sz val="8"/>
        <rFont val="Times New Roman"/>
        <charset val="134"/>
      </rPr>
      <t>+</t>
    </r>
    <r>
      <rPr>
        <sz val="8"/>
        <rFont val="宋体"/>
        <charset val="134"/>
      </rPr>
      <t>艺术</t>
    </r>
    <r>
      <rPr>
        <sz val="8"/>
        <rFont val="Times New Roman"/>
        <charset val="134"/>
      </rPr>
      <t>(</t>
    </r>
    <r>
      <rPr>
        <sz val="8"/>
        <rFont val="宋体"/>
        <charset val="134"/>
      </rPr>
      <t>彝族文化</t>
    </r>
    <r>
      <rPr>
        <sz val="8"/>
        <rFont val="Times New Roman"/>
        <charset val="134"/>
      </rPr>
      <t>)</t>
    </r>
    <r>
      <rPr>
        <sz val="8"/>
        <rFont val="宋体"/>
        <charset val="134"/>
      </rPr>
      <t>、农业</t>
    </r>
    <r>
      <rPr>
        <sz val="8"/>
        <rFont val="Times New Roman"/>
        <charset val="134"/>
      </rPr>
      <t>+</t>
    </r>
    <r>
      <rPr>
        <sz val="8"/>
        <rFont val="宋体"/>
        <charset val="134"/>
      </rPr>
      <t>品牌</t>
    </r>
    <r>
      <rPr>
        <sz val="8"/>
        <rFont val="Times New Roman"/>
        <charset val="134"/>
      </rPr>
      <t>(</t>
    </r>
    <r>
      <rPr>
        <sz val="8"/>
        <rFont val="宋体"/>
        <charset val="134"/>
      </rPr>
      <t>甘蓝、黑山羊、武定壮鸡</t>
    </r>
    <r>
      <rPr>
        <sz val="8"/>
        <rFont val="Times New Roman"/>
        <charset val="134"/>
      </rPr>
      <t>)</t>
    </r>
    <r>
      <rPr>
        <sz val="8"/>
        <rFont val="宋体"/>
        <charset val="134"/>
      </rPr>
      <t>、农业</t>
    </r>
    <r>
      <rPr>
        <sz val="8"/>
        <rFont val="Times New Roman"/>
        <charset val="134"/>
      </rPr>
      <t>+</t>
    </r>
    <r>
      <rPr>
        <sz val="8"/>
        <rFont val="宋体"/>
        <charset val="134"/>
      </rPr>
      <t>旅游</t>
    </r>
    <r>
      <rPr>
        <sz val="8"/>
        <rFont val="Times New Roman"/>
        <charset val="134"/>
      </rPr>
      <t>(</t>
    </r>
    <r>
      <rPr>
        <sz val="8"/>
        <rFont val="宋体"/>
        <charset val="134"/>
      </rPr>
      <t>中药、斗牛、山地越野</t>
    </r>
    <r>
      <rPr>
        <sz val="8"/>
        <rFont val="Times New Roman"/>
        <charset val="134"/>
      </rPr>
      <t>)</t>
    </r>
    <r>
      <rPr>
        <sz val="8"/>
        <rFont val="宋体"/>
        <charset val="134"/>
      </rPr>
      <t>观光农业综合园区。</t>
    </r>
  </si>
  <si>
    <t>武定县万亩农业生态、休闲观光基地建设项目</t>
  </si>
  <si>
    <t>武定县猫街镇</t>
  </si>
  <si>
    <r>
      <rPr>
        <sz val="8"/>
        <rFont val="宋体"/>
        <charset val="134"/>
      </rPr>
      <t>建设内容包括游客服务中心、星级酒店、停车场、蔬菜采摘体验区</t>
    </r>
    <r>
      <rPr>
        <sz val="8"/>
        <rFont val="Times New Roman"/>
        <charset val="134"/>
      </rPr>
      <t>1000</t>
    </r>
    <r>
      <rPr>
        <sz val="8"/>
        <rFont val="宋体"/>
        <charset val="134"/>
      </rPr>
      <t>亩、蔬菜休闲观光区</t>
    </r>
    <r>
      <rPr>
        <sz val="8"/>
        <rFont val="Times New Roman"/>
        <charset val="134"/>
      </rPr>
      <t>1000</t>
    </r>
    <r>
      <rPr>
        <sz val="8"/>
        <rFont val="宋体"/>
        <charset val="134"/>
      </rPr>
      <t>亩等</t>
    </r>
  </si>
  <si>
    <t>武定县大麦地田园片区建设项目</t>
  </si>
  <si>
    <t>主打田园休闲、青春运动、科普教育功能主题，打造农事体验、果蔬采摘、田园艺术、运动绿道项目。</t>
  </si>
  <si>
    <t>文化和旅游局</t>
  </si>
  <si>
    <r>
      <rPr>
        <sz val="8"/>
        <rFont val="宋体"/>
        <charset val="134"/>
      </rPr>
      <t>云南己衣滨江度假庄园</t>
    </r>
    <r>
      <rPr>
        <sz val="8"/>
        <rFont val="Times New Roman"/>
        <charset val="134"/>
      </rPr>
      <t xml:space="preserve">
</t>
    </r>
  </si>
  <si>
    <r>
      <rPr>
        <sz val="8"/>
        <rFont val="宋体"/>
        <charset val="134"/>
      </rPr>
      <t>总建筑面积约</t>
    </r>
    <r>
      <rPr>
        <sz val="8"/>
        <rFont val="Times New Roman"/>
        <charset val="134"/>
      </rPr>
      <t>50666</t>
    </r>
    <r>
      <rPr>
        <sz val="8"/>
        <rFont val="宋体"/>
        <charset val="134"/>
      </rPr>
      <t>平方米，建设内容包括特色农业、文化旅游、休闲度假、现代农业科技开发、旅游度假庄园开发建设、客货集散码头建设运营等</t>
    </r>
  </si>
  <si>
    <r>
      <rPr>
        <sz val="8"/>
        <rFont val="宋体"/>
        <charset val="134"/>
      </rPr>
      <t>果香花海四季休闲廊道建设项目</t>
    </r>
    <r>
      <rPr>
        <sz val="8"/>
        <rFont val="Times New Roman"/>
        <charset val="134"/>
      </rPr>
      <t xml:space="preserve">
</t>
    </r>
  </si>
  <si>
    <t>改扩建</t>
  </si>
  <si>
    <r>
      <rPr>
        <sz val="8"/>
        <rFont val="宋体"/>
        <charset val="134"/>
      </rPr>
      <t>依托</t>
    </r>
    <r>
      <rPr>
        <sz val="8"/>
        <rFont val="Times New Roman"/>
        <charset val="134"/>
      </rPr>
      <t>“</t>
    </r>
    <r>
      <rPr>
        <sz val="8"/>
        <rFont val="宋体"/>
        <charset val="134"/>
      </rPr>
      <t>县城</t>
    </r>
    <r>
      <rPr>
        <sz val="8"/>
        <rFont val="Times New Roman"/>
        <charset val="134"/>
      </rPr>
      <t>-</t>
    </r>
    <r>
      <rPr>
        <sz val="8"/>
        <rFont val="宋体"/>
        <charset val="134"/>
      </rPr>
      <t>猫街</t>
    </r>
    <r>
      <rPr>
        <sz val="8"/>
        <rFont val="Times New Roman"/>
        <charset val="134"/>
      </rPr>
      <t>-</t>
    </r>
    <r>
      <rPr>
        <sz val="8"/>
        <rFont val="宋体"/>
        <charset val="134"/>
      </rPr>
      <t>高桥插甸</t>
    </r>
    <r>
      <rPr>
        <sz val="8"/>
        <rFont val="Times New Roman"/>
        <charset val="134"/>
      </rPr>
      <t>-</t>
    </r>
    <r>
      <rPr>
        <sz val="8"/>
        <rFont val="宋体"/>
        <charset val="134"/>
      </rPr>
      <t>县城</t>
    </r>
    <r>
      <rPr>
        <sz val="8"/>
        <rFont val="Times New Roman"/>
        <charset val="134"/>
      </rPr>
      <t>”</t>
    </r>
    <r>
      <rPr>
        <sz val="8"/>
        <rFont val="宋体"/>
        <charset val="134"/>
      </rPr>
      <t>环线，以现有且初步形成规模化、产业化种植的特色果蔬，以</t>
    </r>
    <r>
      <rPr>
        <sz val="8"/>
        <rFont val="Times New Roman"/>
        <charset val="134"/>
      </rPr>
      <t>“</t>
    </r>
    <r>
      <rPr>
        <sz val="8"/>
        <rFont val="宋体"/>
        <charset val="134"/>
      </rPr>
      <t>原生态</t>
    </r>
    <r>
      <rPr>
        <sz val="8"/>
        <rFont val="Times New Roman"/>
        <charset val="134"/>
      </rPr>
      <t>+</t>
    </r>
    <r>
      <rPr>
        <sz val="8"/>
        <rFont val="宋体"/>
        <charset val="134"/>
      </rPr>
      <t>休闲农业</t>
    </r>
    <r>
      <rPr>
        <sz val="8"/>
        <rFont val="Times New Roman"/>
        <charset val="134"/>
      </rPr>
      <t>+</t>
    </r>
    <r>
      <rPr>
        <sz val="8"/>
        <rFont val="宋体"/>
        <charset val="134"/>
      </rPr>
      <t>旅游</t>
    </r>
    <r>
      <rPr>
        <sz val="8"/>
        <rFont val="Times New Roman"/>
        <charset val="134"/>
      </rPr>
      <t>”</t>
    </r>
    <r>
      <rPr>
        <sz val="8"/>
        <rFont val="宋体"/>
        <charset val="134"/>
      </rPr>
      <t>为理念，进一步调整、优化农业产业结构，调整种植内容，扩大种植面积，并在果林间种适合武定生长的花卉植物，以农家乐、民宿、乡宿及乡土美食、果蔬等实现经济增收与脱贫致富，形成果香花海四季休闲廊道。</t>
    </r>
  </si>
  <si>
    <r>
      <rPr>
        <sz val="8"/>
        <rFont val="宋体"/>
        <charset val="134"/>
      </rPr>
      <t>文化和旅游局</t>
    </r>
    <r>
      <rPr>
        <sz val="8"/>
        <rFont val="Times New Roman"/>
        <charset val="134"/>
      </rPr>
      <t xml:space="preserve">
</t>
    </r>
  </si>
  <si>
    <r>
      <rPr>
        <sz val="8"/>
        <rFont val="宋体"/>
        <charset val="134"/>
      </rPr>
      <t>香水箐生态旅游区开发建设项目</t>
    </r>
    <r>
      <rPr>
        <sz val="8"/>
        <rFont val="Times New Roman"/>
        <charset val="134"/>
      </rPr>
      <t xml:space="preserve">
</t>
    </r>
  </si>
  <si>
    <t>开发垂钓、休闲、徒步、观光等旅游产品，建设停车场、道路、旅游厕所、接待设施、标识牌等基础设施</t>
  </si>
  <si>
    <t>小河瀑布生态休闲旅游区改造提升项目</t>
  </si>
  <si>
    <t>武定县高桥镇</t>
  </si>
  <si>
    <t>以瀑布生态体验为主导，构建集土林地质观光、峡谷风情、户外运动、自助露营等议题的生态休闲旅游区。</t>
  </si>
  <si>
    <t>东坡乡生态乡村旅游项目</t>
  </si>
  <si>
    <t>武定县东坡乡</t>
  </si>
  <si>
    <t>以东坡乡河谷气候特色为依托，开发酸角、香蕉、芒果等热带水果种植园观光、采摘，开发河谷漂流、农家乐体验项目</t>
  </si>
  <si>
    <t>长冲特色水果农业体验旅游项目</t>
  </si>
  <si>
    <t>武定县插甸镇</t>
  </si>
  <si>
    <t>以长冲气候特色为依托，开发苹果、冬梨等水果种植园观光、采摘，开发农家乐体验项目</t>
  </si>
  <si>
    <r>
      <rPr>
        <sz val="8"/>
        <rFont val="Times New Roman"/>
        <charset val="134"/>
      </rPr>
      <t xml:space="preserve">
</t>
    </r>
    <r>
      <rPr>
        <sz val="8"/>
        <rFont val="宋体"/>
        <charset val="134"/>
      </rPr>
      <t>云南永泉温泉康养度假基地建设项目</t>
    </r>
    <r>
      <rPr>
        <sz val="8"/>
        <rFont val="Times New Roman"/>
        <charset val="134"/>
      </rPr>
      <t xml:space="preserve">
</t>
    </r>
  </si>
  <si>
    <t>项目地位于京昆高速公路旁。依托当地浓郁苗族风情文化和山、水、田园风光等自然景观资源，打造以民族文化、商贸、生态、旅游、康养为一体的休闲园，发展成为武定县城的后花园和承接元谋、永仁，面向滇中城市群的温泉康养度假新基地。</t>
  </si>
  <si>
    <t>云南白药大健康养生旅游区</t>
  </si>
  <si>
    <t>云白药种源科创园、养生庄园、中草药自强教育公园、郊野森林公园。</t>
  </si>
  <si>
    <r>
      <rPr>
        <sz val="8"/>
        <rFont val="宋体"/>
        <charset val="134"/>
      </rPr>
      <t>武定县红色旅游精品线路建设项目</t>
    </r>
    <r>
      <rPr>
        <sz val="8"/>
        <rFont val="Times New Roman"/>
        <charset val="134"/>
      </rPr>
      <t xml:space="preserve">
</t>
    </r>
  </si>
  <si>
    <r>
      <rPr>
        <sz val="8"/>
        <rFont val="宋体"/>
        <charset val="134"/>
      </rPr>
      <t>充分利用革命遗址这个独特的历史文化资源，广泛开展爱国主义和革命传统教育，大力弘扬和培育爱国主义、伟大的民族精神，开发建设</t>
    </r>
    <r>
      <rPr>
        <sz val="8"/>
        <rFont val="Times New Roman"/>
        <charset val="134"/>
      </rPr>
      <t>"</t>
    </r>
    <r>
      <rPr>
        <sz val="8"/>
        <rFont val="宋体"/>
        <charset val="134"/>
      </rPr>
      <t>县城</t>
    </r>
    <r>
      <rPr>
        <sz val="8"/>
        <rFont val="Times New Roman"/>
        <charset val="134"/>
      </rPr>
      <t>-</t>
    </r>
    <r>
      <rPr>
        <sz val="8"/>
        <rFont val="宋体"/>
        <charset val="134"/>
      </rPr>
      <t>旧城</t>
    </r>
    <r>
      <rPr>
        <sz val="8"/>
        <rFont val="Times New Roman"/>
        <charset val="134"/>
      </rPr>
      <t>-</t>
    </r>
    <r>
      <rPr>
        <sz val="8"/>
        <rFont val="宋体"/>
        <charset val="134"/>
      </rPr>
      <t>木果甸</t>
    </r>
    <r>
      <rPr>
        <sz val="8"/>
        <rFont val="Times New Roman"/>
        <charset val="134"/>
      </rPr>
      <t>-</t>
    </r>
    <r>
      <rPr>
        <sz val="8"/>
        <rFont val="宋体"/>
        <charset val="134"/>
      </rPr>
      <t>文笔山</t>
    </r>
    <r>
      <rPr>
        <sz val="8"/>
        <rFont val="Times New Roman"/>
        <charset val="134"/>
      </rPr>
      <t>-</t>
    </r>
    <r>
      <rPr>
        <sz val="8"/>
        <rFont val="宋体"/>
        <charset val="134"/>
      </rPr>
      <t>玄真山</t>
    </r>
    <r>
      <rPr>
        <sz val="8"/>
        <rFont val="Times New Roman"/>
        <charset val="134"/>
      </rPr>
      <t>-</t>
    </r>
    <r>
      <rPr>
        <sz val="8"/>
        <rFont val="宋体"/>
        <charset val="134"/>
      </rPr>
      <t>狮山红军哨</t>
    </r>
    <r>
      <rPr>
        <sz val="8"/>
        <rFont val="Times New Roman"/>
        <charset val="134"/>
      </rPr>
      <t>-</t>
    </r>
    <r>
      <rPr>
        <sz val="8"/>
        <rFont val="宋体"/>
        <charset val="134"/>
      </rPr>
      <t>县城</t>
    </r>
    <r>
      <rPr>
        <sz val="8"/>
        <rFont val="Times New Roman"/>
        <charset val="134"/>
      </rPr>
      <t>”</t>
    </r>
    <r>
      <rPr>
        <sz val="8"/>
        <rFont val="宋体"/>
        <charset val="134"/>
      </rPr>
      <t>红色旅游环线，</t>
    </r>
    <r>
      <rPr>
        <sz val="8"/>
        <rFont val="Times New Roman"/>
        <charset val="134"/>
      </rPr>
      <t>“</t>
    </r>
    <r>
      <rPr>
        <sz val="8"/>
        <rFont val="宋体"/>
        <charset val="134"/>
      </rPr>
      <t>县城</t>
    </r>
    <r>
      <rPr>
        <sz val="8"/>
        <rFont val="Times New Roman"/>
        <charset val="134"/>
      </rPr>
      <t xml:space="preserve">- </t>
    </r>
    <r>
      <rPr>
        <sz val="8"/>
        <rFont val="宋体"/>
        <charset val="134"/>
      </rPr>
      <t>高桥</t>
    </r>
    <r>
      <rPr>
        <sz val="8"/>
        <rFont val="Times New Roman"/>
        <charset val="134"/>
      </rPr>
      <t>-</t>
    </r>
    <r>
      <rPr>
        <sz val="8"/>
        <rFont val="宋体"/>
        <charset val="134"/>
      </rPr>
      <t>白路</t>
    </r>
    <r>
      <rPr>
        <sz val="8"/>
        <rFont val="Times New Roman"/>
        <charset val="134"/>
      </rPr>
      <t>-</t>
    </r>
    <r>
      <rPr>
        <sz val="8"/>
        <rFont val="宋体"/>
        <charset val="134"/>
      </rPr>
      <t>环州</t>
    </r>
    <r>
      <rPr>
        <sz val="8"/>
        <rFont val="Times New Roman"/>
        <charset val="134"/>
      </rPr>
      <t>-</t>
    </r>
    <r>
      <rPr>
        <sz val="8"/>
        <rFont val="宋体"/>
        <charset val="134"/>
      </rPr>
      <t>东坡</t>
    </r>
    <r>
      <rPr>
        <sz val="8"/>
        <rFont val="Times New Roman"/>
        <charset val="134"/>
      </rPr>
      <t>-</t>
    </r>
    <r>
      <rPr>
        <sz val="8"/>
        <rFont val="宋体"/>
        <charset val="134"/>
      </rPr>
      <t>万德</t>
    </r>
    <r>
      <rPr>
        <sz val="8"/>
        <rFont val="Times New Roman"/>
        <charset val="134"/>
      </rPr>
      <t>-</t>
    </r>
    <r>
      <rPr>
        <sz val="8"/>
        <rFont val="宋体"/>
        <charset val="134"/>
      </rPr>
      <t>己衣</t>
    </r>
    <r>
      <rPr>
        <sz val="8"/>
        <rFont val="Times New Roman"/>
        <charset val="134"/>
      </rPr>
      <t>“</t>
    </r>
    <r>
      <rPr>
        <sz val="8"/>
        <rFont val="宋体"/>
        <charset val="134"/>
      </rPr>
      <t>红色精品旅游线路等建设项目。</t>
    </r>
  </si>
  <si>
    <t>环州彝族传统文化保护区建设项目</t>
  </si>
  <si>
    <t>以彝族建筑风格为主体的旅游文化遗产建筑群项目。以万松山为依托，修缮恢复环州土司府，打造具有旅游观光、民族餐饮、生活居住、土司文化、少数民族文化的旅游小镇</t>
  </si>
  <si>
    <t>二、建设生态宜居乡村</t>
  </si>
  <si>
    <t>（一）乡村生态保护与修复重大工程</t>
  </si>
  <si>
    <r>
      <rPr>
        <sz val="8"/>
        <rFont val="宋体"/>
        <charset val="134"/>
      </rPr>
      <t>环州乡他贞等</t>
    </r>
    <r>
      <rPr>
        <sz val="8"/>
        <rFont val="Times New Roman"/>
        <charset val="134"/>
      </rPr>
      <t>8</t>
    </r>
    <r>
      <rPr>
        <sz val="8"/>
        <rFont val="宋体"/>
        <charset val="134"/>
      </rPr>
      <t>个村委会土地整理项目</t>
    </r>
  </si>
  <si>
    <r>
      <rPr>
        <sz val="8"/>
        <rFont val="宋体"/>
        <charset val="134"/>
      </rPr>
      <t>开展农用地整治，建设规模</t>
    </r>
    <r>
      <rPr>
        <sz val="8"/>
        <rFont val="Times New Roman"/>
        <charset val="134"/>
      </rPr>
      <t>323.42</t>
    </r>
    <r>
      <rPr>
        <sz val="8"/>
        <rFont val="宋体"/>
        <charset val="134"/>
      </rPr>
      <t>公顷，新增耕地</t>
    </r>
    <r>
      <rPr>
        <sz val="8"/>
        <rFont val="Times New Roman"/>
        <charset val="134"/>
      </rPr>
      <t>25.49</t>
    </r>
    <r>
      <rPr>
        <sz val="8"/>
        <rFont val="宋体"/>
        <charset val="134"/>
      </rPr>
      <t>公顷</t>
    </r>
  </si>
  <si>
    <t>环州乡农村居民点土地整治项目</t>
  </si>
  <si>
    <r>
      <rPr>
        <sz val="8"/>
        <rFont val="宋体"/>
        <charset val="134"/>
      </rPr>
      <t>开展农村居民点土地整治，建设规模</t>
    </r>
    <r>
      <rPr>
        <sz val="8"/>
        <rFont val="Times New Roman"/>
        <charset val="134"/>
      </rPr>
      <t>2.31</t>
    </r>
    <r>
      <rPr>
        <sz val="8"/>
        <rFont val="宋体"/>
        <charset val="134"/>
      </rPr>
      <t>公顷，新增耕地</t>
    </r>
    <r>
      <rPr>
        <sz val="8"/>
        <rFont val="Times New Roman"/>
        <charset val="134"/>
      </rPr>
      <t>1.58</t>
    </r>
    <r>
      <rPr>
        <sz val="8"/>
        <rFont val="宋体"/>
        <charset val="134"/>
      </rPr>
      <t>公顷</t>
    </r>
  </si>
  <si>
    <t>猫街镇三家村村委会小流域治理建设项目</t>
  </si>
  <si>
    <t>三家村村委会</t>
  </si>
  <si>
    <r>
      <rPr>
        <sz val="8"/>
        <rFont val="宋体"/>
        <charset val="134"/>
      </rPr>
      <t>整治烂泥箐片区土地</t>
    </r>
    <r>
      <rPr>
        <sz val="8"/>
        <rFont val="Times New Roman"/>
        <charset val="134"/>
      </rPr>
      <t>2000</t>
    </r>
    <r>
      <rPr>
        <sz val="8"/>
        <rFont val="宋体"/>
        <charset val="134"/>
      </rPr>
      <t>亩、修建烂泥箐至小石桥三面光沟渠</t>
    </r>
    <r>
      <rPr>
        <sz val="8"/>
        <rFont val="Times New Roman"/>
        <charset val="134"/>
      </rPr>
      <t>5600</t>
    </r>
    <r>
      <rPr>
        <sz val="8"/>
        <rFont val="宋体"/>
        <charset val="134"/>
      </rPr>
      <t>米</t>
    </r>
  </si>
  <si>
    <t>高桥镇玉龙河生态环境综合治理工程</t>
  </si>
  <si>
    <t>海子、高桥</t>
  </si>
  <si>
    <r>
      <rPr>
        <sz val="8"/>
        <rFont val="宋体"/>
        <charset val="134"/>
      </rPr>
      <t>建设长江中上游勐果河流域高桥段</t>
    </r>
    <r>
      <rPr>
        <sz val="8"/>
        <rFont val="Times New Roman"/>
        <charset val="134"/>
      </rPr>
      <t>5.1</t>
    </r>
    <r>
      <rPr>
        <sz val="8"/>
        <rFont val="宋体"/>
        <charset val="134"/>
      </rPr>
      <t>公里生态环境综合治理工程</t>
    </r>
  </si>
  <si>
    <t>环州乡天然林保护、低效林改造及绿化造林工程</t>
  </si>
  <si>
    <r>
      <rPr>
        <sz val="8"/>
        <rFont val="宋体"/>
        <charset val="134"/>
      </rPr>
      <t>退耕还林</t>
    </r>
    <r>
      <rPr>
        <sz val="8"/>
        <rFont val="Times New Roman"/>
        <charset val="134"/>
      </rPr>
      <t>3800</t>
    </r>
    <r>
      <rPr>
        <sz val="8"/>
        <rFont val="宋体"/>
        <charset val="134"/>
      </rPr>
      <t>亩，开展低效林改造每年不少于</t>
    </r>
    <r>
      <rPr>
        <sz val="8"/>
        <rFont val="Times New Roman"/>
        <charset val="134"/>
      </rPr>
      <t>1000</t>
    </r>
    <r>
      <rPr>
        <sz val="8"/>
        <rFont val="宋体"/>
        <charset val="134"/>
      </rPr>
      <t>亩</t>
    </r>
  </si>
  <si>
    <t>田心乡鸡街子沙泽坝小沟修复项目</t>
  </si>
  <si>
    <t>康增</t>
  </si>
  <si>
    <r>
      <rPr>
        <sz val="8"/>
        <rFont val="宋体"/>
        <charset val="134"/>
      </rPr>
      <t>沙泽坝小沟</t>
    </r>
    <r>
      <rPr>
        <sz val="8"/>
        <rFont val="Times New Roman"/>
        <charset val="134"/>
      </rPr>
      <t>3</t>
    </r>
    <r>
      <rPr>
        <sz val="8"/>
        <rFont val="宋体"/>
        <charset val="134"/>
      </rPr>
      <t>公里，</t>
    </r>
    <r>
      <rPr>
        <sz val="8"/>
        <rFont val="Times New Roman"/>
        <charset val="134"/>
      </rPr>
      <t xml:space="preserve">30×40×40             </t>
    </r>
    <r>
      <rPr>
        <sz val="8"/>
        <rFont val="宋体"/>
        <charset val="134"/>
      </rPr>
      <t>康增</t>
    </r>
    <r>
      <rPr>
        <sz val="8"/>
        <rFont val="Times New Roman"/>
        <charset val="134"/>
      </rPr>
      <t>60</t>
    </r>
    <r>
      <rPr>
        <sz val="8"/>
        <rFont val="宋体"/>
        <charset val="134"/>
      </rPr>
      <t>亩</t>
    </r>
  </si>
  <si>
    <t>田心乡鸡街子田坝小沟修复项目</t>
  </si>
  <si>
    <t>贺家</t>
  </si>
  <si>
    <r>
      <rPr>
        <sz val="8"/>
        <rFont val="宋体"/>
        <charset val="134"/>
      </rPr>
      <t>贺家、节碳、郑家、下村、田坝小沟</t>
    </r>
    <r>
      <rPr>
        <sz val="8"/>
        <rFont val="Times New Roman"/>
        <charset val="134"/>
      </rPr>
      <t>6</t>
    </r>
    <r>
      <rPr>
        <sz val="8"/>
        <rFont val="宋体"/>
        <charset val="134"/>
      </rPr>
      <t>公里</t>
    </r>
    <r>
      <rPr>
        <sz val="8"/>
        <rFont val="Times New Roman"/>
        <charset val="134"/>
      </rPr>
      <t xml:space="preserve"> </t>
    </r>
    <r>
      <rPr>
        <sz val="8"/>
        <rFont val="宋体"/>
        <charset val="134"/>
      </rPr>
      <t>，</t>
    </r>
    <r>
      <rPr>
        <sz val="8"/>
        <rFont val="Times New Roman"/>
        <charset val="134"/>
      </rPr>
      <t>20×40×40      500</t>
    </r>
    <r>
      <rPr>
        <sz val="8"/>
        <rFont val="宋体"/>
        <charset val="134"/>
      </rPr>
      <t>亩，涉及农户</t>
    </r>
    <r>
      <rPr>
        <sz val="8"/>
        <rFont val="Times New Roman"/>
        <charset val="134"/>
      </rPr>
      <t>260</t>
    </r>
    <r>
      <rPr>
        <sz val="8"/>
        <rFont val="宋体"/>
        <charset val="134"/>
      </rPr>
      <t>户，</t>
    </r>
    <r>
      <rPr>
        <sz val="8"/>
        <rFont val="Times New Roman"/>
        <charset val="134"/>
      </rPr>
      <t>1121</t>
    </r>
    <r>
      <rPr>
        <sz val="8"/>
        <rFont val="宋体"/>
        <charset val="134"/>
      </rPr>
      <t>人。</t>
    </r>
  </si>
  <si>
    <t>田心乡鸡街子贺家中坝沟修复项目</t>
  </si>
  <si>
    <r>
      <rPr>
        <sz val="8"/>
        <rFont val="宋体"/>
        <charset val="134"/>
      </rPr>
      <t>贺家中坝沟</t>
    </r>
    <r>
      <rPr>
        <sz val="8"/>
        <rFont val="Times New Roman"/>
        <charset val="134"/>
      </rPr>
      <t>3</t>
    </r>
    <r>
      <rPr>
        <sz val="8"/>
        <rFont val="宋体"/>
        <charset val="134"/>
      </rPr>
      <t>公里，</t>
    </r>
    <r>
      <rPr>
        <sz val="8"/>
        <rFont val="Times New Roman"/>
        <charset val="134"/>
      </rPr>
      <t>20×40×40             150</t>
    </r>
    <r>
      <rPr>
        <sz val="8"/>
        <rFont val="宋体"/>
        <charset val="134"/>
      </rPr>
      <t>亩涉及农户</t>
    </r>
    <r>
      <rPr>
        <sz val="8"/>
        <rFont val="Times New Roman"/>
        <charset val="134"/>
      </rPr>
      <t>260</t>
    </r>
    <r>
      <rPr>
        <sz val="8"/>
        <rFont val="宋体"/>
        <charset val="134"/>
      </rPr>
      <t>户，</t>
    </r>
    <r>
      <rPr>
        <sz val="8"/>
        <rFont val="Times New Roman"/>
        <charset val="134"/>
      </rPr>
      <t>1121</t>
    </r>
    <r>
      <rPr>
        <sz val="8"/>
        <rFont val="宋体"/>
        <charset val="134"/>
      </rPr>
      <t>人。</t>
    </r>
    <r>
      <rPr>
        <sz val="8"/>
        <rFont val="Times New Roman"/>
        <charset val="134"/>
      </rPr>
      <t xml:space="preserve">
</t>
    </r>
  </si>
  <si>
    <t>田心乡鸡街子郑家大桥小沟修复项目</t>
  </si>
  <si>
    <t>上村</t>
  </si>
  <si>
    <r>
      <rPr>
        <sz val="8"/>
        <rFont val="宋体"/>
        <charset val="134"/>
      </rPr>
      <t>郑家大桥小沟</t>
    </r>
    <r>
      <rPr>
        <sz val="8"/>
        <rFont val="Times New Roman"/>
        <charset val="134"/>
      </rPr>
      <t>2</t>
    </r>
    <r>
      <rPr>
        <sz val="8"/>
        <rFont val="宋体"/>
        <charset val="134"/>
      </rPr>
      <t>公里，</t>
    </r>
    <r>
      <rPr>
        <sz val="8"/>
        <rFont val="Times New Roman"/>
        <charset val="134"/>
      </rPr>
      <t>20×40×40           100</t>
    </r>
    <r>
      <rPr>
        <sz val="8"/>
        <rFont val="宋体"/>
        <charset val="134"/>
      </rPr>
      <t>亩，农户</t>
    </r>
    <r>
      <rPr>
        <sz val="8"/>
        <rFont val="Times New Roman"/>
        <charset val="134"/>
      </rPr>
      <t>28</t>
    </r>
    <r>
      <rPr>
        <sz val="8"/>
        <rFont val="宋体"/>
        <charset val="134"/>
      </rPr>
      <t>户</t>
    </r>
    <r>
      <rPr>
        <sz val="8"/>
        <rFont val="Times New Roman"/>
        <charset val="134"/>
      </rPr>
      <t>110</t>
    </r>
    <r>
      <rPr>
        <sz val="8"/>
        <rFont val="宋体"/>
        <charset val="134"/>
      </rPr>
      <t>人。</t>
    </r>
  </si>
  <si>
    <t>云南省武定县勐果河河道及金沙江右岸生态修复工程</t>
  </si>
  <si>
    <t>万德镇、己衣镇、东坡乡</t>
  </si>
  <si>
    <r>
      <rPr>
        <sz val="8"/>
        <rFont val="宋体"/>
        <charset val="134"/>
      </rPr>
      <t>河道治理</t>
    </r>
    <r>
      <rPr>
        <sz val="8"/>
        <rFont val="Times New Roman"/>
        <charset val="134"/>
      </rPr>
      <t>37.3KM</t>
    </r>
    <r>
      <rPr>
        <sz val="8"/>
        <rFont val="宋体"/>
        <charset val="134"/>
      </rPr>
      <t>、土地治理</t>
    </r>
    <r>
      <rPr>
        <sz val="8"/>
        <rFont val="Times New Roman"/>
        <charset val="134"/>
      </rPr>
      <t>931</t>
    </r>
    <r>
      <rPr>
        <sz val="8"/>
        <rFont val="宋体"/>
        <charset val="134"/>
      </rPr>
      <t>亩、拉沙坝</t>
    </r>
    <r>
      <rPr>
        <sz val="8"/>
        <rFont val="Times New Roman"/>
        <charset val="134"/>
      </rPr>
      <t>33</t>
    </r>
    <r>
      <rPr>
        <sz val="8"/>
        <rFont val="宋体"/>
        <charset val="134"/>
      </rPr>
      <t>座、小坝塘</t>
    </r>
    <r>
      <rPr>
        <sz val="8"/>
        <rFont val="Times New Roman"/>
        <charset val="134"/>
      </rPr>
      <t>16</t>
    </r>
    <r>
      <rPr>
        <sz val="8"/>
        <rFont val="宋体"/>
        <charset val="134"/>
      </rPr>
      <t>座、兴利库容</t>
    </r>
    <r>
      <rPr>
        <sz val="8"/>
        <rFont val="Times New Roman"/>
        <charset val="134"/>
      </rPr>
      <t>130.67m³</t>
    </r>
    <r>
      <rPr>
        <sz val="8"/>
        <rFont val="宋体"/>
        <charset val="134"/>
      </rPr>
      <t>，沟渠建设</t>
    </r>
    <r>
      <rPr>
        <sz val="8"/>
        <rFont val="Times New Roman"/>
        <charset val="134"/>
      </rPr>
      <t>43.35KM</t>
    </r>
    <r>
      <rPr>
        <sz val="8"/>
        <rFont val="宋体"/>
        <charset val="134"/>
      </rPr>
      <t>；封山育林</t>
    </r>
    <r>
      <rPr>
        <sz val="8"/>
        <rFont val="Times New Roman"/>
        <charset val="134"/>
      </rPr>
      <t>37750</t>
    </r>
    <r>
      <rPr>
        <sz val="8"/>
        <rFont val="宋体"/>
        <charset val="134"/>
      </rPr>
      <t>亩，植树造林</t>
    </r>
    <r>
      <rPr>
        <sz val="8"/>
        <rFont val="Times New Roman"/>
        <charset val="134"/>
      </rPr>
      <t>8859</t>
    </r>
    <r>
      <rPr>
        <sz val="8"/>
        <rFont val="宋体"/>
        <charset val="134"/>
      </rPr>
      <t>亩；燃料替代</t>
    </r>
    <r>
      <rPr>
        <sz val="8"/>
        <rFont val="Times New Roman"/>
        <charset val="134"/>
      </rPr>
      <t>9777</t>
    </r>
    <r>
      <rPr>
        <sz val="8"/>
        <rFont val="宋体"/>
        <charset val="134"/>
      </rPr>
      <t>户。建立</t>
    </r>
    <r>
      <rPr>
        <sz val="8"/>
        <rFont val="Times New Roman"/>
        <charset val="134"/>
      </rPr>
      <t>17</t>
    </r>
    <r>
      <rPr>
        <sz val="8"/>
        <rFont val="宋体"/>
        <charset val="134"/>
      </rPr>
      <t>个污水处理点，</t>
    </r>
    <r>
      <rPr>
        <sz val="8"/>
        <rFont val="Times New Roman"/>
        <charset val="134"/>
      </rPr>
      <t>5</t>
    </r>
    <r>
      <rPr>
        <sz val="8"/>
        <rFont val="宋体"/>
        <charset val="134"/>
      </rPr>
      <t>个垃圾处理点。</t>
    </r>
  </si>
  <si>
    <t>州生态环境局武定分局</t>
  </si>
  <si>
    <t>武定县勐果河、菜园河、水城河缓冲带生态保护修复工程</t>
  </si>
  <si>
    <r>
      <rPr>
        <sz val="8"/>
        <rFont val="宋体"/>
        <charset val="134"/>
      </rPr>
      <t>（</t>
    </r>
    <r>
      <rPr>
        <sz val="8"/>
        <rFont val="Times New Roman"/>
        <charset val="134"/>
      </rPr>
      <t>1</t>
    </r>
    <r>
      <rPr>
        <sz val="8"/>
        <rFont val="宋体"/>
        <charset val="134"/>
      </rPr>
      <t>）河流沿岸划定河滨缓冲带，减少人类活动对河道的影响（</t>
    </r>
    <r>
      <rPr>
        <sz val="8"/>
        <rFont val="Times New Roman"/>
        <charset val="134"/>
      </rPr>
      <t>2</t>
    </r>
    <r>
      <rPr>
        <sz val="8"/>
        <rFont val="宋体"/>
        <charset val="134"/>
      </rPr>
      <t>）对河滨缓冲带进行生态环境保护修复。</t>
    </r>
  </si>
  <si>
    <t>武定县勐果河、菜园河、水城河水域生态保护修复工程</t>
  </si>
  <si>
    <t>狮山镇、猫街镇、插甸镇、高桥镇</t>
  </si>
  <si>
    <r>
      <rPr>
        <sz val="8"/>
        <rFont val="宋体"/>
        <charset val="134"/>
      </rPr>
      <t>（</t>
    </r>
    <r>
      <rPr>
        <sz val="8"/>
        <rFont val="Times New Roman"/>
        <charset val="134"/>
      </rPr>
      <t>1</t>
    </r>
    <r>
      <rPr>
        <sz val="8"/>
        <rFont val="宋体"/>
        <charset val="134"/>
      </rPr>
      <t>）生物多样性保护：水生植被修复、水华防控、土著鱼类恢复（</t>
    </r>
    <r>
      <rPr>
        <sz val="8"/>
        <rFont val="Times New Roman"/>
        <charset val="134"/>
      </rPr>
      <t>2</t>
    </r>
    <r>
      <rPr>
        <sz val="8"/>
        <rFont val="宋体"/>
        <charset val="134"/>
      </rPr>
      <t>）恢复生境：退出破话水生态的人类活动</t>
    </r>
  </si>
  <si>
    <t>武定县重点江河流域水体水生态环境本底调查评估项目</t>
  </si>
  <si>
    <t>对菜园河流域、水城河流域、勐果河流域水体水质及水生生物调查评估，获取水生态环境本底基础资料，开展生态健康评估，形成菜园河水生态环境本底调查评估报告。</t>
  </si>
  <si>
    <t>武定县重点湖库流域水生态环境本底调查评估项目</t>
  </si>
  <si>
    <t>对武定县境内大型重点湖库流域开展水生态环境调查评估，建立湖库水体生态环境状况基础数据库，支撑和服务水生态环境管理</t>
  </si>
  <si>
    <t>武定县重点行政村农村饮用水源地保护工程</t>
  </si>
  <si>
    <r>
      <rPr>
        <sz val="8"/>
        <rFont val="宋体"/>
        <charset val="134"/>
      </rPr>
      <t>武定县</t>
    </r>
    <r>
      <rPr>
        <sz val="8"/>
        <rFont val="Times New Roman"/>
        <charset val="134"/>
      </rPr>
      <t>11</t>
    </r>
    <r>
      <rPr>
        <sz val="8"/>
        <rFont val="宋体"/>
        <charset val="134"/>
      </rPr>
      <t>个乡（镇）重点行政村</t>
    </r>
  </si>
  <si>
    <r>
      <rPr>
        <sz val="8"/>
        <rFont val="Times New Roman"/>
        <charset val="134"/>
      </rPr>
      <t>1.</t>
    </r>
    <r>
      <rPr>
        <sz val="8"/>
        <rFont val="宋体"/>
        <charset val="134"/>
      </rPr>
      <t>一级保护区设置隔离栏、界标、界桩等；</t>
    </r>
    <r>
      <rPr>
        <sz val="8"/>
        <rFont val="Times New Roman"/>
        <charset val="134"/>
      </rPr>
      <t>2.</t>
    </r>
    <r>
      <rPr>
        <sz val="8"/>
        <rFont val="宋体"/>
        <charset val="134"/>
      </rPr>
      <t>一级、二级保护区内范围内农村生活污水收集处理工程、畜禽养殖粪便收集处理、生活垃圾收运及无害化处置工程</t>
    </r>
  </si>
  <si>
    <t>武定县菜园河生态修复治理项目</t>
  </si>
  <si>
    <t>新建菜园河截污干管及河道生态修复治理，县城生活污水处理厂提标工程。</t>
  </si>
  <si>
    <t>武定县水城河流域生态环境综合治理工程</t>
  </si>
  <si>
    <t>插甸镇</t>
  </si>
  <si>
    <t>实施水城河流域河道生态修复、垃圾收集处理、污水收集处理。</t>
  </si>
  <si>
    <t>武定县生物多样性本底调查及评估</t>
  </si>
  <si>
    <t>开展武定县生物多样性本底调查及评估</t>
  </si>
  <si>
    <t>武定县白路镇营盘村委会糯谷村地质灾害治理项目</t>
  </si>
  <si>
    <t>糯谷村</t>
  </si>
  <si>
    <t>滑坡治理</t>
  </si>
  <si>
    <t>自然资源局</t>
  </si>
  <si>
    <t>武定县东坡乡东甸村委会嘎作村地质灾害治理项目</t>
  </si>
  <si>
    <t>嘎作村</t>
  </si>
  <si>
    <t>泥石流治理</t>
  </si>
  <si>
    <t>武定县东坡乡庄房村委会沓南卧村地质灾害治理项目</t>
  </si>
  <si>
    <t>沓南卧村</t>
  </si>
  <si>
    <t>高桥镇地质灾害隐患点治理项目</t>
  </si>
  <si>
    <r>
      <rPr>
        <sz val="8"/>
        <rFont val="宋体"/>
        <charset val="134"/>
      </rPr>
      <t>高桥镇地质灾害隐患点</t>
    </r>
    <r>
      <rPr>
        <sz val="8"/>
        <rFont val="Times New Roman"/>
        <charset val="134"/>
      </rPr>
      <t xml:space="preserve"> 7 </t>
    </r>
    <r>
      <rPr>
        <sz val="8"/>
        <rFont val="宋体"/>
        <charset val="134"/>
      </rPr>
      <t>个治理项目，威胁人员为</t>
    </r>
    <r>
      <rPr>
        <sz val="8"/>
        <rFont val="Times New Roman"/>
        <charset val="134"/>
      </rPr>
      <t>2793</t>
    </r>
    <r>
      <rPr>
        <sz val="8"/>
        <rFont val="宋体"/>
        <charset val="134"/>
      </rPr>
      <t>人，威胁财产</t>
    </r>
    <r>
      <rPr>
        <sz val="8"/>
        <rFont val="Times New Roman"/>
        <charset val="134"/>
      </rPr>
      <t xml:space="preserve"> 2840 </t>
    </r>
    <r>
      <rPr>
        <sz val="8"/>
        <rFont val="宋体"/>
        <charset val="134"/>
      </rPr>
      <t>万元。</t>
    </r>
  </si>
  <si>
    <r>
      <rPr>
        <sz val="8"/>
        <rFont val="宋体"/>
        <charset val="134"/>
      </rPr>
      <t>武定县发窝乡地质灾害隐患点</t>
    </r>
    <r>
      <rPr>
        <sz val="8"/>
        <rFont val="Times New Roman"/>
        <charset val="134"/>
      </rPr>
      <t xml:space="preserve">7 </t>
    </r>
    <r>
      <rPr>
        <sz val="8"/>
        <rFont val="宋体"/>
        <charset val="134"/>
      </rPr>
      <t>个治理项目</t>
    </r>
  </si>
  <si>
    <t>发窝乡</t>
  </si>
  <si>
    <r>
      <rPr>
        <sz val="8"/>
        <rFont val="宋体"/>
        <charset val="134"/>
      </rPr>
      <t>发窝乡地质灾害隐患点</t>
    </r>
    <r>
      <rPr>
        <sz val="8"/>
        <rFont val="Times New Roman"/>
        <charset val="134"/>
      </rPr>
      <t xml:space="preserve"> 7 </t>
    </r>
    <r>
      <rPr>
        <sz val="8"/>
        <rFont val="宋体"/>
        <charset val="134"/>
      </rPr>
      <t>个治理项目，威胁人员为</t>
    </r>
    <r>
      <rPr>
        <sz val="8"/>
        <rFont val="Times New Roman"/>
        <charset val="134"/>
      </rPr>
      <t xml:space="preserve"> 657</t>
    </r>
    <r>
      <rPr>
        <sz val="8"/>
        <rFont val="宋体"/>
        <charset val="134"/>
      </rPr>
      <t>人，威胁财产</t>
    </r>
    <r>
      <rPr>
        <sz val="8"/>
        <rFont val="Times New Roman"/>
        <charset val="134"/>
      </rPr>
      <t xml:space="preserve">925 </t>
    </r>
    <r>
      <rPr>
        <sz val="8"/>
        <rFont val="宋体"/>
        <charset val="134"/>
      </rPr>
      <t>万元。</t>
    </r>
  </si>
  <si>
    <t>武定县环州乡地质灾害治理项目</t>
  </si>
  <si>
    <t>滑坡泥石流治理</t>
  </si>
  <si>
    <t>万松山国有林场基础设施修建维护</t>
  </si>
  <si>
    <t>瞭望台、职工生活区及配套设施</t>
  </si>
  <si>
    <t>万松山、猫街新村国有林区管护能力和森林质量提升建设</t>
  </si>
  <si>
    <t>环州乡、猫街镇</t>
  </si>
  <si>
    <r>
      <rPr>
        <sz val="8"/>
        <rFont val="宋体"/>
        <charset val="134"/>
      </rPr>
      <t>建设防火监测系统</t>
    </r>
    <r>
      <rPr>
        <sz val="8"/>
        <rFont val="Times New Roman"/>
        <charset val="134"/>
      </rPr>
      <t>2</t>
    </r>
    <r>
      <rPr>
        <sz val="8"/>
        <rFont val="宋体"/>
        <charset val="134"/>
      </rPr>
      <t>个，林区道路硬化</t>
    </r>
    <r>
      <rPr>
        <sz val="8"/>
        <rFont val="Times New Roman"/>
        <charset val="134"/>
      </rPr>
      <t>20</t>
    </r>
    <r>
      <rPr>
        <sz val="8"/>
        <rFont val="宋体"/>
        <charset val="134"/>
      </rPr>
      <t>公里，林区路灯</t>
    </r>
    <r>
      <rPr>
        <sz val="8"/>
        <rFont val="Times New Roman"/>
        <charset val="134"/>
      </rPr>
      <t>500</t>
    </r>
    <r>
      <rPr>
        <sz val="8"/>
        <rFont val="宋体"/>
        <charset val="134"/>
      </rPr>
      <t>盏，建管护所</t>
    </r>
    <r>
      <rPr>
        <sz val="8"/>
        <rFont val="Times New Roman"/>
        <charset val="134"/>
      </rPr>
      <t>1</t>
    </r>
    <r>
      <rPr>
        <sz val="8"/>
        <rFont val="宋体"/>
        <charset val="134"/>
      </rPr>
      <t>座，架设饮水管</t>
    </r>
    <r>
      <rPr>
        <sz val="8"/>
        <rFont val="Times New Roman"/>
        <charset val="134"/>
      </rPr>
      <t>3</t>
    </r>
    <r>
      <rPr>
        <sz val="8"/>
        <rFont val="宋体"/>
        <charset val="134"/>
      </rPr>
      <t>公里，新建防火通道</t>
    </r>
    <r>
      <rPr>
        <sz val="8"/>
        <rFont val="Times New Roman"/>
        <charset val="134"/>
      </rPr>
      <t>10</t>
    </r>
    <r>
      <rPr>
        <sz val="8"/>
        <rFont val="宋体"/>
        <charset val="134"/>
      </rPr>
      <t>公里，装红外相机</t>
    </r>
    <r>
      <rPr>
        <sz val="8"/>
        <rFont val="Times New Roman"/>
        <charset val="134"/>
      </rPr>
      <t>50</t>
    </r>
    <r>
      <rPr>
        <sz val="8"/>
        <rFont val="宋体"/>
        <charset val="134"/>
      </rPr>
      <t>个，开展森林抚育和病虫害防治</t>
    </r>
    <r>
      <rPr>
        <sz val="8"/>
        <rFont val="Times New Roman"/>
        <charset val="134"/>
      </rPr>
      <t>2</t>
    </r>
    <r>
      <rPr>
        <sz val="8"/>
        <rFont val="宋体"/>
        <charset val="134"/>
      </rPr>
      <t>万亩，新建管护点</t>
    </r>
    <r>
      <rPr>
        <sz val="8"/>
        <rFont val="Times New Roman"/>
        <charset val="134"/>
      </rPr>
      <t>10</t>
    </r>
    <r>
      <rPr>
        <sz val="8"/>
        <rFont val="宋体"/>
        <charset val="134"/>
      </rPr>
      <t>个。</t>
    </r>
  </si>
  <si>
    <t>长江经济带干流绿色生态廊道质量提升建设工程</t>
  </si>
  <si>
    <t>东坡、万德、己衣</t>
  </si>
  <si>
    <r>
      <rPr>
        <sz val="8"/>
        <rFont val="宋体"/>
        <charset val="134"/>
      </rPr>
      <t>东坡乡</t>
    </r>
    <r>
      <rPr>
        <sz val="8"/>
        <rFont val="Times New Roman"/>
        <charset val="134"/>
      </rPr>
      <t>39826.5</t>
    </r>
    <r>
      <rPr>
        <sz val="8"/>
        <rFont val="宋体"/>
        <charset val="134"/>
      </rPr>
      <t>亩，万德镇</t>
    </r>
    <r>
      <rPr>
        <sz val="8"/>
        <rFont val="Times New Roman"/>
        <charset val="134"/>
      </rPr>
      <t>46249.5</t>
    </r>
    <r>
      <rPr>
        <sz val="8"/>
        <rFont val="宋体"/>
        <charset val="134"/>
      </rPr>
      <t>亩，己衣镇</t>
    </r>
    <r>
      <rPr>
        <sz val="8"/>
        <rFont val="Times New Roman"/>
        <charset val="134"/>
      </rPr>
      <t>83100</t>
    </r>
    <r>
      <rPr>
        <sz val="8"/>
        <rFont val="宋体"/>
        <charset val="134"/>
      </rPr>
      <t>亩。</t>
    </r>
  </si>
  <si>
    <t>国家储备林建设项目</t>
  </si>
  <si>
    <r>
      <rPr>
        <sz val="8"/>
        <rFont val="Times New Roman"/>
        <charset val="134"/>
      </rPr>
      <t>9</t>
    </r>
    <r>
      <rPr>
        <sz val="8"/>
        <rFont val="宋体"/>
        <charset val="134"/>
      </rPr>
      <t>个乡镇</t>
    </r>
  </si>
  <si>
    <t>木材基地建设、森林县城绿化、公路绿化</t>
  </si>
  <si>
    <t>石漠化土地林业专项治理项目</t>
  </si>
  <si>
    <t>狮山、田心、猫街、东坡</t>
  </si>
  <si>
    <r>
      <rPr>
        <sz val="8"/>
        <rFont val="宋体"/>
        <charset val="134"/>
      </rPr>
      <t>人工造林</t>
    </r>
    <r>
      <rPr>
        <sz val="8"/>
        <rFont val="Times New Roman"/>
        <charset val="134"/>
      </rPr>
      <t>1000</t>
    </r>
    <r>
      <rPr>
        <sz val="8"/>
        <rFont val="宋体"/>
        <charset val="134"/>
      </rPr>
      <t>公顷，封山育林</t>
    </r>
    <r>
      <rPr>
        <sz val="8"/>
        <rFont val="Times New Roman"/>
        <charset val="134"/>
      </rPr>
      <t>2000</t>
    </r>
    <r>
      <rPr>
        <sz val="8"/>
        <rFont val="宋体"/>
        <charset val="134"/>
      </rPr>
      <t>公顷，人工促进自然修复</t>
    </r>
    <r>
      <rPr>
        <sz val="8"/>
        <rFont val="Times New Roman"/>
        <charset val="134"/>
      </rPr>
      <t>3000</t>
    </r>
    <r>
      <rPr>
        <sz val="8"/>
        <rFont val="宋体"/>
        <charset val="134"/>
      </rPr>
      <t>公顷，封禁管护</t>
    </r>
    <r>
      <rPr>
        <sz val="8"/>
        <rFont val="Times New Roman"/>
        <charset val="134"/>
      </rPr>
      <t>1000</t>
    </r>
    <r>
      <rPr>
        <sz val="8"/>
        <rFont val="宋体"/>
        <charset val="134"/>
      </rPr>
      <t>公顷。</t>
    </r>
  </si>
  <si>
    <t>金沙江一级支流勐果河沿岸绿色生态廊道质量提升建设工程</t>
  </si>
  <si>
    <t>田心、高桥、环州、东坡、插甸、发窝</t>
  </si>
  <si>
    <r>
      <rPr>
        <sz val="8"/>
        <rFont val="宋体"/>
        <charset val="134"/>
      </rPr>
      <t>人工造林</t>
    </r>
    <r>
      <rPr>
        <sz val="8"/>
        <rFont val="Times New Roman"/>
        <charset val="134"/>
      </rPr>
      <t>2000</t>
    </r>
    <r>
      <rPr>
        <sz val="8"/>
        <rFont val="宋体"/>
        <charset val="134"/>
      </rPr>
      <t>公顷，封山育林</t>
    </r>
    <r>
      <rPr>
        <sz val="8"/>
        <rFont val="Times New Roman"/>
        <charset val="134"/>
      </rPr>
      <t>2000</t>
    </r>
    <r>
      <rPr>
        <sz val="8"/>
        <rFont val="宋体"/>
        <charset val="134"/>
      </rPr>
      <t>公顷，人工促进自然修复</t>
    </r>
    <r>
      <rPr>
        <sz val="8"/>
        <rFont val="Times New Roman"/>
        <charset val="134"/>
      </rPr>
      <t>4000</t>
    </r>
    <r>
      <rPr>
        <sz val="8"/>
        <rFont val="宋体"/>
        <charset val="134"/>
      </rPr>
      <t>公顷。</t>
    </r>
  </si>
  <si>
    <t>公益林建设</t>
  </si>
  <si>
    <r>
      <rPr>
        <sz val="8"/>
        <rFont val="宋体"/>
        <charset val="134"/>
      </rPr>
      <t>人工造林</t>
    </r>
    <r>
      <rPr>
        <sz val="8"/>
        <rFont val="Times New Roman"/>
        <charset val="134"/>
      </rPr>
      <t>0.2</t>
    </r>
    <r>
      <rPr>
        <sz val="8"/>
        <rFont val="宋体"/>
        <charset val="134"/>
      </rPr>
      <t>万亩，封山育林</t>
    </r>
    <r>
      <rPr>
        <sz val="8"/>
        <rFont val="Times New Roman"/>
        <charset val="134"/>
      </rPr>
      <t>3.5</t>
    </r>
    <r>
      <rPr>
        <sz val="8"/>
        <rFont val="宋体"/>
        <charset val="134"/>
      </rPr>
      <t>万亩。</t>
    </r>
  </si>
  <si>
    <t>森林管护及政策性支出</t>
  </si>
  <si>
    <t>天保工程区森林管护及森工职工社会保障及政策性支出。</t>
  </si>
  <si>
    <t>森林抚育</t>
  </si>
  <si>
    <r>
      <rPr>
        <sz val="8"/>
        <rFont val="宋体"/>
        <charset val="134"/>
      </rPr>
      <t>森林抚育</t>
    </r>
    <r>
      <rPr>
        <sz val="8"/>
        <rFont val="Times New Roman"/>
        <charset val="134"/>
      </rPr>
      <t>6000</t>
    </r>
    <r>
      <rPr>
        <sz val="8"/>
        <rFont val="宋体"/>
        <charset val="134"/>
      </rPr>
      <t>亩</t>
    </r>
  </si>
  <si>
    <t>封山育林</t>
  </si>
  <si>
    <r>
      <rPr>
        <sz val="8"/>
        <rFont val="宋体"/>
        <charset val="134"/>
      </rPr>
      <t>封山育林</t>
    </r>
    <r>
      <rPr>
        <sz val="8"/>
        <rFont val="Times New Roman"/>
        <charset val="134"/>
      </rPr>
      <t>3.5</t>
    </r>
    <r>
      <rPr>
        <sz val="8"/>
        <rFont val="宋体"/>
        <charset val="134"/>
      </rPr>
      <t>万亩</t>
    </r>
  </si>
  <si>
    <t>原新一轮退耕还林</t>
  </si>
  <si>
    <t>新一轮坡耕地治理</t>
  </si>
  <si>
    <r>
      <rPr>
        <sz val="8"/>
        <rFont val="宋体"/>
        <charset val="134"/>
      </rPr>
      <t>实施坡耕地治理</t>
    </r>
    <r>
      <rPr>
        <sz val="8"/>
        <rFont val="Times New Roman"/>
        <charset val="134"/>
      </rPr>
      <t>6000</t>
    </r>
    <r>
      <rPr>
        <sz val="8"/>
        <rFont val="宋体"/>
        <charset val="134"/>
      </rPr>
      <t>亩。</t>
    </r>
  </si>
  <si>
    <t xml:space="preserve"> </t>
  </si>
  <si>
    <t>公益林生态效益补偿</t>
  </si>
  <si>
    <r>
      <rPr>
        <sz val="8"/>
        <rFont val="宋体"/>
        <charset val="134"/>
      </rPr>
      <t>年管护面积：国家级</t>
    </r>
    <r>
      <rPr>
        <sz val="8"/>
        <rFont val="Times New Roman"/>
        <charset val="134"/>
      </rPr>
      <t>38.22</t>
    </r>
    <r>
      <rPr>
        <sz val="8"/>
        <rFont val="宋体"/>
        <charset val="134"/>
      </rPr>
      <t>万亩，省级</t>
    </r>
    <r>
      <rPr>
        <sz val="8"/>
        <rFont val="Times New Roman"/>
        <charset val="134"/>
      </rPr>
      <t>97.21</t>
    </r>
    <r>
      <rPr>
        <sz val="8"/>
        <rFont val="宋体"/>
        <charset val="134"/>
      </rPr>
      <t>万亩。</t>
    </r>
  </si>
  <si>
    <t>草原生态保护工程</t>
  </si>
  <si>
    <r>
      <rPr>
        <sz val="8"/>
        <rFont val="宋体"/>
        <charset val="134"/>
      </rPr>
      <t>实施任务</t>
    </r>
    <r>
      <rPr>
        <sz val="8"/>
        <rFont val="Times New Roman"/>
        <charset val="134"/>
      </rPr>
      <t>168.16</t>
    </r>
    <r>
      <rPr>
        <sz val="8"/>
        <rFont val="宋体"/>
        <charset val="134"/>
      </rPr>
      <t>万亩，其中禁牧</t>
    </r>
    <r>
      <rPr>
        <sz val="8"/>
        <rFont val="Times New Roman"/>
        <charset val="134"/>
      </rPr>
      <t>21.79</t>
    </r>
    <r>
      <rPr>
        <sz val="8"/>
        <rFont val="宋体"/>
        <charset val="134"/>
      </rPr>
      <t>万亩，草畜平衡</t>
    </r>
    <r>
      <rPr>
        <sz val="8"/>
        <rFont val="Times New Roman"/>
        <charset val="134"/>
      </rPr>
      <t>146.37</t>
    </r>
    <r>
      <rPr>
        <sz val="8"/>
        <rFont val="宋体"/>
        <charset val="134"/>
      </rPr>
      <t>万亩</t>
    </r>
  </si>
  <si>
    <t>低产林改造</t>
  </si>
  <si>
    <r>
      <rPr>
        <sz val="8"/>
        <rFont val="宋体"/>
        <charset val="134"/>
      </rPr>
      <t>实施低产林改造</t>
    </r>
    <r>
      <rPr>
        <sz val="8"/>
        <rFont val="Times New Roman"/>
        <charset val="134"/>
      </rPr>
      <t>20</t>
    </r>
    <r>
      <rPr>
        <sz val="8"/>
        <rFont val="宋体"/>
        <charset val="134"/>
      </rPr>
      <t>万亩。</t>
    </r>
  </si>
  <si>
    <t>国家造林补贴</t>
  </si>
  <si>
    <r>
      <rPr>
        <sz val="8"/>
        <rFont val="宋体"/>
        <charset val="134"/>
      </rPr>
      <t>营造乔木林、经济林</t>
    </r>
    <r>
      <rPr>
        <sz val="8"/>
        <rFont val="Times New Roman"/>
        <charset val="134"/>
      </rPr>
      <t>5</t>
    </r>
    <r>
      <rPr>
        <sz val="8"/>
        <rFont val="宋体"/>
        <charset val="134"/>
      </rPr>
      <t>万亩。</t>
    </r>
  </si>
  <si>
    <t>野生动植物保护</t>
  </si>
  <si>
    <t>开展野生动植物极小种群保护，绿孔雀、黑颈长尾雉、苏铁等珍稀濒危野生动植物保护工作。</t>
  </si>
  <si>
    <t>湿地保护</t>
  </si>
  <si>
    <t>开展湿地保护利用规划，湿地保护区巡护、监测体系建设，完成湿地勘界立标工作，建立湿地保护制度和湿地生态修复机制。</t>
  </si>
  <si>
    <r>
      <rPr>
        <sz val="8"/>
        <rFont val="宋体"/>
        <charset val="134"/>
      </rPr>
      <t>《狮子山州级自然保护区总体规划》（</t>
    </r>
    <r>
      <rPr>
        <sz val="8"/>
        <rFont val="Times New Roman"/>
        <charset val="134"/>
      </rPr>
      <t>2021—2030</t>
    </r>
    <r>
      <rPr>
        <sz val="8"/>
        <rFont val="宋体"/>
        <charset val="134"/>
      </rPr>
      <t>）修编项目</t>
    </r>
  </si>
  <si>
    <r>
      <rPr>
        <sz val="8"/>
        <rFont val="宋体"/>
        <charset val="134"/>
      </rPr>
      <t>《狮子山州级自然保护区总体规划》（</t>
    </r>
    <r>
      <rPr>
        <sz val="8"/>
        <rFont val="Times New Roman"/>
        <charset val="134"/>
      </rPr>
      <t>2021—2030</t>
    </r>
    <r>
      <rPr>
        <sz val="8"/>
        <rFont val="宋体"/>
        <charset val="134"/>
      </rPr>
      <t>）修编</t>
    </r>
  </si>
  <si>
    <t>狮子山自然保护区基础设施建设</t>
  </si>
  <si>
    <r>
      <rPr>
        <sz val="8"/>
        <rFont val="宋体"/>
        <charset val="134"/>
      </rPr>
      <t>保护区内建设一个综合管护楼及配套设施、管护点</t>
    </r>
    <r>
      <rPr>
        <sz val="8"/>
        <rFont val="Times New Roman"/>
        <charset val="134"/>
      </rPr>
      <t>2</t>
    </r>
    <r>
      <rPr>
        <sz val="8"/>
        <rFont val="宋体"/>
        <charset val="134"/>
      </rPr>
      <t>个、卡点</t>
    </r>
    <r>
      <rPr>
        <sz val="8"/>
        <rFont val="Times New Roman"/>
        <charset val="134"/>
      </rPr>
      <t>3</t>
    </r>
    <r>
      <rPr>
        <sz val="8"/>
        <rFont val="宋体"/>
        <charset val="134"/>
      </rPr>
      <t>个、新修防火通道</t>
    </r>
    <r>
      <rPr>
        <sz val="8"/>
        <rFont val="Times New Roman"/>
        <charset val="134"/>
      </rPr>
      <t>20</t>
    </r>
    <r>
      <rPr>
        <sz val="8"/>
        <rFont val="宋体"/>
        <charset val="134"/>
      </rPr>
      <t>公里、安装远红外相机监测点</t>
    </r>
    <r>
      <rPr>
        <sz val="8"/>
        <rFont val="Times New Roman"/>
        <charset val="134"/>
      </rPr>
      <t>15</t>
    </r>
    <r>
      <rPr>
        <sz val="8"/>
        <rFont val="宋体"/>
        <charset val="134"/>
      </rPr>
      <t>个、自然保护区森林植被恢复项目</t>
    </r>
  </si>
  <si>
    <t>武定县自然保护地保护和恢复工程建设</t>
  </si>
  <si>
    <r>
      <rPr>
        <sz val="8"/>
        <rFont val="宋体"/>
        <charset val="134"/>
      </rPr>
      <t>勘界立标</t>
    </r>
    <r>
      <rPr>
        <sz val="8"/>
        <rFont val="Times New Roman"/>
        <charset val="134"/>
      </rPr>
      <t>0.5</t>
    </r>
    <r>
      <rPr>
        <sz val="8"/>
        <rFont val="宋体"/>
        <charset val="134"/>
      </rPr>
      <t>亿元，管护站点</t>
    </r>
    <r>
      <rPr>
        <sz val="8"/>
        <rFont val="Times New Roman"/>
        <charset val="134"/>
      </rPr>
      <t>0.7</t>
    </r>
    <r>
      <rPr>
        <sz val="8"/>
        <rFont val="宋体"/>
        <charset val="134"/>
      </rPr>
      <t>亿元，路网建设</t>
    </r>
    <r>
      <rPr>
        <sz val="8"/>
        <rFont val="Times New Roman"/>
        <charset val="134"/>
      </rPr>
      <t>1.5</t>
    </r>
    <r>
      <rPr>
        <sz val="8"/>
        <rFont val="宋体"/>
        <charset val="134"/>
      </rPr>
      <t>亿元，围栏</t>
    </r>
    <r>
      <rPr>
        <sz val="8"/>
        <rFont val="Times New Roman"/>
        <charset val="134"/>
      </rPr>
      <t>0.1</t>
    </r>
    <r>
      <rPr>
        <sz val="8"/>
        <rFont val="宋体"/>
        <charset val="134"/>
      </rPr>
      <t>亿元；造林</t>
    </r>
    <r>
      <rPr>
        <sz val="8"/>
        <rFont val="Times New Roman"/>
        <charset val="134"/>
      </rPr>
      <t>2</t>
    </r>
    <r>
      <rPr>
        <sz val="8"/>
        <rFont val="宋体"/>
        <charset val="134"/>
      </rPr>
      <t>万亩</t>
    </r>
    <r>
      <rPr>
        <sz val="8"/>
        <rFont val="Times New Roman"/>
        <charset val="134"/>
      </rPr>
      <t>2</t>
    </r>
    <r>
      <rPr>
        <sz val="8"/>
        <rFont val="宋体"/>
        <charset val="134"/>
      </rPr>
      <t>亿元，生态林修复</t>
    </r>
    <r>
      <rPr>
        <sz val="8"/>
        <rFont val="Times New Roman"/>
        <charset val="134"/>
      </rPr>
      <t>4</t>
    </r>
    <r>
      <rPr>
        <sz val="8"/>
        <rFont val="宋体"/>
        <charset val="134"/>
      </rPr>
      <t>万亩</t>
    </r>
    <r>
      <rPr>
        <sz val="8"/>
        <rFont val="Times New Roman"/>
        <charset val="134"/>
      </rPr>
      <t>2</t>
    </r>
    <r>
      <rPr>
        <sz val="8"/>
        <rFont val="宋体"/>
        <charset val="134"/>
      </rPr>
      <t>亿元。</t>
    </r>
  </si>
  <si>
    <t>重度退化草原修复</t>
  </si>
  <si>
    <r>
      <rPr>
        <sz val="8"/>
        <rFont val="Times New Roman"/>
        <charset val="134"/>
      </rPr>
      <t>5000</t>
    </r>
    <r>
      <rPr>
        <sz val="8"/>
        <rFont val="宋体"/>
        <charset val="134"/>
      </rPr>
      <t>亩</t>
    </r>
  </si>
  <si>
    <t>森林消防水窖</t>
  </si>
  <si>
    <r>
      <rPr>
        <sz val="8"/>
        <rFont val="Times New Roman"/>
        <charset val="134"/>
      </rPr>
      <t>5000</t>
    </r>
    <r>
      <rPr>
        <sz val="8"/>
        <rFont val="宋体"/>
        <charset val="134"/>
      </rPr>
      <t>个</t>
    </r>
  </si>
  <si>
    <t>扑火专业队营房建设</t>
  </si>
  <si>
    <r>
      <rPr>
        <sz val="8"/>
        <rFont val="Times New Roman"/>
        <charset val="134"/>
      </rPr>
      <t>11</t>
    </r>
    <r>
      <rPr>
        <sz val="8"/>
        <rFont val="宋体"/>
        <charset val="134"/>
      </rPr>
      <t>座</t>
    </r>
  </si>
  <si>
    <t>重点林区森林防火通道建设</t>
  </si>
  <si>
    <r>
      <rPr>
        <sz val="8"/>
        <rFont val="Times New Roman"/>
        <charset val="134"/>
      </rPr>
      <t>1000</t>
    </r>
    <r>
      <rPr>
        <sz val="8"/>
        <rFont val="宋体"/>
        <charset val="134"/>
      </rPr>
      <t>公里</t>
    </r>
  </si>
  <si>
    <t>县级防火瞭望塔建设</t>
  </si>
  <si>
    <r>
      <rPr>
        <sz val="8"/>
        <rFont val="Times New Roman"/>
        <charset val="134"/>
      </rPr>
      <t>4</t>
    </r>
    <r>
      <rPr>
        <sz val="8"/>
        <rFont val="宋体"/>
        <charset val="134"/>
      </rPr>
      <t>座</t>
    </r>
  </si>
  <si>
    <t>野外视频监控安装</t>
  </si>
  <si>
    <r>
      <rPr>
        <sz val="8"/>
        <rFont val="Times New Roman"/>
        <charset val="134"/>
      </rPr>
      <t>20</t>
    </r>
    <r>
      <rPr>
        <sz val="8"/>
        <rFont val="宋体"/>
        <charset val="134"/>
      </rPr>
      <t>个</t>
    </r>
  </si>
  <si>
    <t>扑火车辆及灭火物资购置</t>
  </si>
  <si>
    <r>
      <rPr>
        <sz val="8"/>
        <rFont val="宋体"/>
        <charset val="134"/>
      </rPr>
      <t>特种车辆</t>
    </r>
    <r>
      <rPr>
        <sz val="8"/>
        <rFont val="Times New Roman"/>
        <charset val="134"/>
      </rPr>
      <t>14</t>
    </r>
    <r>
      <rPr>
        <sz val="8"/>
        <rFont val="宋体"/>
        <charset val="134"/>
      </rPr>
      <t>辆</t>
    </r>
    <r>
      <rPr>
        <sz val="8"/>
        <rFont val="Times New Roman"/>
        <charset val="134"/>
      </rPr>
      <t>280</t>
    </r>
    <r>
      <rPr>
        <sz val="8"/>
        <rFont val="宋体"/>
        <charset val="134"/>
      </rPr>
      <t>万元，县级灭火物资</t>
    </r>
    <r>
      <rPr>
        <sz val="8"/>
        <rFont val="Times New Roman"/>
        <charset val="134"/>
      </rPr>
      <t>500</t>
    </r>
    <r>
      <rPr>
        <sz val="8"/>
        <rFont val="宋体"/>
        <charset val="134"/>
      </rPr>
      <t>万元，乡村级灭火物资</t>
    </r>
    <r>
      <rPr>
        <sz val="8"/>
        <rFont val="Times New Roman"/>
        <charset val="134"/>
      </rPr>
      <t>1880</t>
    </r>
    <r>
      <rPr>
        <sz val="8"/>
        <rFont val="宋体"/>
        <charset val="134"/>
      </rPr>
      <t>万元。</t>
    </r>
  </si>
  <si>
    <t xml:space="preserve">乡镇专职消防队灭火救援器材购置、微型消防站建设 </t>
  </si>
  <si>
    <t>11个乡镇</t>
  </si>
  <si>
    <t>乡村级灭火救援器材220万元；133个微型消防站建设665万元。</t>
  </si>
  <si>
    <t>县消防救援大队</t>
  </si>
  <si>
    <t>武定县狮山镇水系连通及农村水系综合整治</t>
  </si>
  <si>
    <r>
      <rPr>
        <sz val="8"/>
        <rFont val="宋体"/>
        <charset val="134"/>
      </rPr>
      <t>新建连通长度</t>
    </r>
    <r>
      <rPr>
        <sz val="8"/>
        <rFont val="Times New Roman"/>
        <charset val="134"/>
      </rPr>
      <t>36km</t>
    </r>
    <r>
      <rPr>
        <sz val="8"/>
        <rFont val="宋体"/>
        <charset val="134"/>
      </rPr>
      <t>，河道清障面积</t>
    </r>
    <r>
      <rPr>
        <sz val="8"/>
        <rFont val="Times New Roman"/>
        <charset val="134"/>
      </rPr>
      <t>0.41km²</t>
    </r>
    <r>
      <rPr>
        <sz val="8"/>
        <rFont val="宋体"/>
        <charset val="134"/>
      </rPr>
      <t>，河道清理垃圾方量</t>
    </r>
    <r>
      <rPr>
        <sz val="8"/>
        <rFont val="Times New Roman"/>
        <charset val="134"/>
      </rPr>
      <t>22760m³</t>
    </r>
    <r>
      <rPr>
        <sz val="8"/>
        <rFont val="宋体"/>
        <charset val="134"/>
      </rPr>
      <t>，新建生态护岸长度</t>
    </r>
    <r>
      <rPr>
        <sz val="8"/>
        <rFont val="Times New Roman"/>
        <charset val="134"/>
      </rPr>
      <t>23.67km</t>
    </r>
    <r>
      <rPr>
        <sz val="8"/>
        <rFont val="宋体"/>
        <charset val="134"/>
      </rPr>
      <t>，新建堤防长度</t>
    </r>
    <r>
      <rPr>
        <sz val="8"/>
        <rFont val="Times New Roman"/>
        <charset val="134"/>
      </rPr>
      <t>17km</t>
    </r>
    <r>
      <rPr>
        <sz val="8"/>
        <rFont val="宋体"/>
        <charset val="134"/>
      </rPr>
      <t>，滨岸带治理面积</t>
    </r>
    <r>
      <rPr>
        <sz val="8"/>
        <rFont val="Times New Roman"/>
        <charset val="134"/>
      </rPr>
      <t>0.04km²</t>
    </r>
    <r>
      <rPr>
        <sz val="8"/>
        <rFont val="宋体"/>
        <charset val="134"/>
      </rPr>
      <t>，水源涵养与水土保持</t>
    </r>
    <r>
      <rPr>
        <sz val="8"/>
        <rFont val="Times New Roman"/>
        <charset val="134"/>
      </rPr>
      <t xml:space="preserve"> </t>
    </r>
    <r>
      <rPr>
        <sz val="8"/>
        <rFont val="宋体"/>
        <charset val="134"/>
      </rPr>
      <t>综合治理面</t>
    </r>
    <r>
      <rPr>
        <sz val="8"/>
        <rFont val="Times New Roman"/>
        <charset val="134"/>
      </rPr>
      <t>18.17km²</t>
    </r>
    <r>
      <rPr>
        <sz val="8"/>
        <rFont val="宋体"/>
        <charset val="134"/>
      </rPr>
      <t>，清淤河长</t>
    </r>
    <r>
      <rPr>
        <sz val="8"/>
        <rFont val="Times New Roman"/>
        <charset val="134"/>
      </rPr>
      <t>10.93km</t>
    </r>
    <r>
      <rPr>
        <sz val="8"/>
        <rFont val="宋体"/>
        <charset val="134"/>
      </rPr>
      <t>，清淤量</t>
    </r>
    <r>
      <rPr>
        <sz val="8"/>
        <rFont val="Times New Roman"/>
        <charset val="134"/>
      </rPr>
      <t>6.56</t>
    </r>
    <r>
      <rPr>
        <sz val="8"/>
        <rFont val="宋体"/>
        <charset val="134"/>
      </rPr>
      <t>万</t>
    </r>
    <r>
      <rPr>
        <sz val="8"/>
        <rFont val="Times New Roman"/>
        <charset val="134"/>
      </rPr>
      <t>m³</t>
    </r>
    <r>
      <rPr>
        <sz val="8"/>
        <rFont val="宋体"/>
        <charset val="134"/>
      </rPr>
      <t>，建设内容为</t>
    </r>
    <r>
      <rPr>
        <sz val="8"/>
        <rFont val="Times New Roman"/>
        <charset val="134"/>
      </rPr>
      <t>:</t>
    </r>
    <r>
      <rPr>
        <sz val="8"/>
        <rFont val="宋体"/>
        <charset val="134"/>
      </rPr>
      <t>增加水保措施，实施坡改梯，修建谷坊、拦沙坝等。建设水系连通工程进行生态补水，开展清</t>
    </r>
    <r>
      <rPr>
        <sz val="8"/>
        <rFont val="Times New Roman"/>
        <charset val="134"/>
      </rPr>
      <t>“</t>
    </r>
    <r>
      <rPr>
        <sz val="8"/>
        <rFont val="宋体"/>
        <charset val="134"/>
      </rPr>
      <t>四乱</t>
    </r>
    <r>
      <rPr>
        <sz val="8"/>
        <rFont val="Times New Roman"/>
        <charset val="134"/>
      </rPr>
      <t>”</t>
    </r>
    <r>
      <rPr>
        <sz val="8"/>
        <rFont val="宋体"/>
        <charset val="134"/>
      </rPr>
      <t>等专项整治行动，人口密集处建设生态堤防，淤积严重的河道、坝塘进行清淤增效。</t>
    </r>
  </si>
  <si>
    <t>武定县
水务局</t>
  </si>
  <si>
    <t>武定县猫街镇水系连通及农村水系综合整治</t>
  </si>
  <si>
    <r>
      <rPr>
        <sz val="8"/>
        <rFont val="宋体"/>
        <charset val="134"/>
      </rPr>
      <t>新建连通长度</t>
    </r>
    <r>
      <rPr>
        <sz val="8"/>
        <rFont val="Times New Roman"/>
        <charset val="134"/>
      </rPr>
      <t>28km</t>
    </r>
    <r>
      <rPr>
        <sz val="8"/>
        <rFont val="宋体"/>
        <charset val="134"/>
      </rPr>
      <t>，河道清障面积</t>
    </r>
    <r>
      <rPr>
        <sz val="8"/>
        <rFont val="Times New Roman"/>
        <charset val="134"/>
      </rPr>
      <t>0.35km²</t>
    </r>
    <r>
      <rPr>
        <sz val="8"/>
        <rFont val="宋体"/>
        <charset val="134"/>
      </rPr>
      <t>，河道清理垃圾方量</t>
    </r>
    <r>
      <rPr>
        <sz val="8"/>
        <rFont val="Times New Roman"/>
        <charset val="134"/>
      </rPr>
      <t>18114m³</t>
    </r>
    <r>
      <rPr>
        <sz val="8"/>
        <rFont val="宋体"/>
        <charset val="134"/>
      </rPr>
      <t>，新建生态护岸长度</t>
    </r>
    <r>
      <rPr>
        <sz val="8"/>
        <rFont val="Times New Roman"/>
        <charset val="134"/>
      </rPr>
      <t>18.76km</t>
    </r>
    <r>
      <rPr>
        <sz val="8"/>
        <rFont val="宋体"/>
        <charset val="134"/>
      </rPr>
      <t>，新建堤防长度</t>
    </r>
    <r>
      <rPr>
        <sz val="8"/>
        <rFont val="Times New Roman"/>
        <charset val="134"/>
      </rPr>
      <t>24.14km</t>
    </r>
    <r>
      <rPr>
        <sz val="8"/>
        <rFont val="宋体"/>
        <charset val="134"/>
      </rPr>
      <t>，滨岸带治理面积</t>
    </r>
    <r>
      <rPr>
        <sz val="8"/>
        <rFont val="Times New Roman"/>
        <charset val="134"/>
      </rPr>
      <t>0.06km²</t>
    </r>
    <r>
      <rPr>
        <sz val="8"/>
        <rFont val="宋体"/>
        <charset val="134"/>
      </rPr>
      <t>，水源涵养与水土保持</t>
    </r>
    <r>
      <rPr>
        <sz val="8"/>
        <rFont val="Times New Roman"/>
        <charset val="134"/>
      </rPr>
      <t xml:space="preserve"> </t>
    </r>
    <r>
      <rPr>
        <sz val="8"/>
        <rFont val="宋体"/>
        <charset val="134"/>
      </rPr>
      <t>综合治理面积</t>
    </r>
    <r>
      <rPr>
        <sz val="8"/>
        <rFont val="Times New Roman"/>
        <charset val="134"/>
      </rPr>
      <t>13.55km²</t>
    </r>
    <r>
      <rPr>
        <sz val="8"/>
        <rFont val="宋体"/>
        <charset val="134"/>
      </rPr>
      <t>，清淤河长</t>
    </r>
    <r>
      <rPr>
        <sz val="8"/>
        <rFont val="Times New Roman"/>
        <charset val="134"/>
      </rPr>
      <t>8.24km</t>
    </r>
    <r>
      <rPr>
        <sz val="8"/>
        <rFont val="宋体"/>
        <charset val="134"/>
      </rPr>
      <t>，清淤量</t>
    </r>
    <r>
      <rPr>
        <sz val="8"/>
        <rFont val="Times New Roman"/>
        <charset val="134"/>
      </rPr>
      <t>4.54</t>
    </r>
    <r>
      <rPr>
        <sz val="8"/>
        <rFont val="宋体"/>
        <charset val="134"/>
      </rPr>
      <t>万</t>
    </r>
    <r>
      <rPr>
        <sz val="8"/>
        <rFont val="Times New Roman"/>
        <charset val="134"/>
      </rPr>
      <t>m³</t>
    </r>
    <r>
      <rPr>
        <sz val="8"/>
        <rFont val="宋体"/>
        <charset val="134"/>
      </rPr>
      <t>，建设内容为</t>
    </r>
    <r>
      <rPr>
        <sz val="8"/>
        <rFont val="Times New Roman"/>
        <charset val="134"/>
      </rPr>
      <t>:</t>
    </r>
    <r>
      <rPr>
        <sz val="8"/>
        <rFont val="宋体"/>
        <charset val="134"/>
      </rPr>
      <t>增加水保措施，实施坡改梯，修建谷坊、拦沙坝等。建设水系连通工程进行生态补水，开展清</t>
    </r>
    <r>
      <rPr>
        <sz val="8"/>
        <rFont val="Times New Roman"/>
        <charset val="134"/>
      </rPr>
      <t>“</t>
    </r>
    <r>
      <rPr>
        <sz val="8"/>
        <rFont val="宋体"/>
        <charset val="134"/>
      </rPr>
      <t>四乱</t>
    </r>
    <r>
      <rPr>
        <sz val="8"/>
        <rFont val="Times New Roman"/>
        <charset val="134"/>
      </rPr>
      <t>”</t>
    </r>
    <r>
      <rPr>
        <sz val="8"/>
        <rFont val="宋体"/>
        <charset val="134"/>
      </rPr>
      <t>等专项整治行动，人口密集处建设生态堤防，淤积严重的河道、坝塘进行清淤增效。</t>
    </r>
  </si>
  <si>
    <t>武定县高桥镇水系连通及农村水系综合整治</t>
  </si>
  <si>
    <r>
      <rPr>
        <sz val="8"/>
        <rFont val="宋体"/>
        <charset val="134"/>
      </rPr>
      <t>新建连通长度</t>
    </r>
    <r>
      <rPr>
        <sz val="8"/>
        <rFont val="Times New Roman"/>
        <charset val="134"/>
      </rPr>
      <t>31km</t>
    </r>
    <r>
      <rPr>
        <sz val="8"/>
        <rFont val="宋体"/>
        <charset val="134"/>
      </rPr>
      <t>，河道清障面积</t>
    </r>
    <r>
      <rPr>
        <sz val="8"/>
        <rFont val="Times New Roman"/>
        <charset val="134"/>
      </rPr>
      <t>0.37km²</t>
    </r>
    <r>
      <rPr>
        <sz val="8"/>
        <rFont val="宋体"/>
        <charset val="134"/>
      </rPr>
      <t>，河道清理垃圾方量</t>
    </r>
    <r>
      <rPr>
        <sz val="8"/>
        <rFont val="Times New Roman"/>
        <charset val="134"/>
      </rPr>
      <t>20330m³</t>
    </r>
    <r>
      <rPr>
        <sz val="8"/>
        <rFont val="宋体"/>
        <charset val="134"/>
      </rPr>
      <t>，新建生态护岸长度</t>
    </r>
    <r>
      <rPr>
        <sz val="8"/>
        <rFont val="Times New Roman"/>
        <charset val="134"/>
      </rPr>
      <t>21.06km</t>
    </r>
    <r>
      <rPr>
        <sz val="8"/>
        <rFont val="宋体"/>
        <charset val="134"/>
      </rPr>
      <t>，新建堤防长度</t>
    </r>
    <r>
      <rPr>
        <sz val="8"/>
        <rFont val="Times New Roman"/>
        <charset val="134"/>
      </rPr>
      <t>23.76km</t>
    </r>
    <r>
      <rPr>
        <sz val="8"/>
        <rFont val="宋体"/>
        <charset val="134"/>
      </rPr>
      <t>，滨岸带治理面积</t>
    </r>
    <r>
      <rPr>
        <sz val="8"/>
        <rFont val="Times New Roman"/>
        <charset val="134"/>
      </rPr>
      <t>0.14km²</t>
    </r>
    <r>
      <rPr>
        <sz val="8"/>
        <rFont val="宋体"/>
        <charset val="134"/>
      </rPr>
      <t>，水源涵养与水土保持</t>
    </r>
    <r>
      <rPr>
        <sz val="8"/>
        <rFont val="Times New Roman"/>
        <charset val="134"/>
      </rPr>
      <t xml:space="preserve"> </t>
    </r>
    <r>
      <rPr>
        <sz val="8"/>
        <rFont val="宋体"/>
        <charset val="134"/>
      </rPr>
      <t>综合治理面积</t>
    </r>
    <r>
      <rPr>
        <sz val="8"/>
        <rFont val="Times New Roman"/>
        <charset val="134"/>
      </rPr>
      <t>7.42km²</t>
    </r>
    <r>
      <rPr>
        <sz val="8"/>
        <rFont val="宋体"/>
        <charset val="134"/>
      </rPr>
      <t>，清淤河长</t>
    </r>
    <r>
      <rPr>
        <sz val="8"/>
        <rFont val="Times New Roman"/>
        <charset val="134"/>
      </rPr>
      <t>8.8km</t>
    </r>
    <r>
      <rPr>
        <sz val="8"/>
        <rFont val="宋体"/>
        <charset val="134"/>
      </rPr>
      <t>，清淤量</t>
    </r>
    <r>
      <rPr>
        <sz val="8"/>
        <rFont val="Times New Roman"/>
        <charset val="134"/>
      </rPr>
      <t>4.88</t>
    </r>
    <r>
      <rPr>
        <sz val="8"/>
        <rFont val="宋体"/>
        <charset val="134"/>
      </rPr>
      <t>万</t>
    </r>
    <r>
      <rPr>
        <sz val="8"/>
        <rFont val="Times New Roman"/>
        <charset val="134"/>
      </rPr>
      <t>m³</t>
    </r>
    <r>
      <rPr>
        <sz val="8"/>
        <rFont val="宋体"/>
        <charset val="134"/>
      </rPr>
      <t>，建设内容为</t>
    </r>
    <r>
      <rPr>
        <sz val="8"/>
        <rFont val="Times New Roman"/>
        <charset val="134"/>
      </rPr>
      <t>:</t>
    </r>
    <r>
      <rPr>
        <sz val="8"/>
        <rFont val="宋体"/>
        <charset val="134"/>
      </rPr>
      <t>增加水保措施，实施坡改梯，修建谷坊、拦沙坝等。建设水系连通工程进行生态补水，开展清</t>
    </r>
    <r>
      <rPr>
        <sz val="8"/>
        <rFont val="Times New Roman"/>
        <charset val="134"/>
      </rPr>
      <t>“</t>
    </r>
    <r>
      <rPr>
        <sz val="8"/>
        <rFont val="宋体"/>
        <charset val="134"/>
      </rPr>
      <t>四乱</t>
    </r>
    <r>
      <rPr>
        <sz val="8"/>
        <rFont val="Times New Roman"/>
        <charset val="134"/>
      </rPr>
      <t>”</t>
    </r>
    <r>
      <rPr>
        <sz val="8"/>
        <rFont val="宋体"/>
        <charset val="134"/>
      </rPr>
      <t>等专项整治行动，人口密集处建设生态堤防，淤积严重的河道、坝塘进行清淤增效</t>
    </r>
  </si>
  <si>
    <t>武定县白路镇水系连通及农村水系综合整治</t>
  </si>
  <si>
    <r>
      <rPr>
        <sz val="8"/>
        <rFont val="宋体"/>
        <charset val="134"/>
      </rPr>
      <t>新建连通长度</t>
    </r>
    <r>
      <rPr>
        <sz val="8"/>
        <rFont val="Times New Roman"/>
        <charset val="134"/>
      </rPr>
      <t>24km</t>
    </r>
    <r>
      <rPr>
        <sz val="8"/>
        <rFont val="宋体"/>
        <charset val="134"/>
      </rPr>
      <t>，河道清障面积</t>
    </r>
    <r>
      <rPr>
        <sz val="8"/>
        <rFont val="Times New Roman"/>
        <charset val="134"/>
      </rPr>
      <t>0.2km²</t>
    </r>
    <r>
      <rPr>
        <sz val="8"/>
        <rFont val="宋体"/>
        <charset val="134"/>
      </rPr>
      <t>，河道清理垃圾方量</t>
    </r>
    <r>
      <rPr>
        <sz val="8"/>
        <rFont val="Times New Roman"/>
        <charset val="134"/>
      </rPr>
      <t>12076m³</t>
    </r>
    <r>
      <rPr>
        <sz val="8"/>
        <rFont val="宋体"/>
        <charset val="134"/>
      </rPr>
      <t>，新建生态护岸长度</t>
    </r>
    <r>
      <rPr>
        <sz val="8"/>
        <rFont val="Times New Roman"/>
        <charset val="134"/>
      </rPr>
      <t>12.51km</t>
    </r>
    <r>
      <rPr>
        <sz val="8"/>
        <rFont val="宋体"/>
        <charset val="134"/>
      </rPr>
      <t>，新建堤防长度</t>
    </r>
    <r>
      <rPr>
        <sz val="8"/>
        <rFont val="Times New Roman"/>
        <charset val="134"/>
      </rPr>
      <t>16.1km</t>
    </r>
    <r>
      <rPr>
        <sz val="8"/>
        <rFont val="宋体"/>
        <charset val="134"/>
      </rPr>
      <t>，滨岸带治理面积</t>
    </r>
    <r>
      <rPr>
        <sz val="8"/>
        <rFont val="Times New Roman"/>
        <charset val="134"/>
      </rPr>
      <t>0.12km²</t>
    </r>
    <r>
      <rPr>
        <sz val="8"/>
        <rFont val="宋体"/>
        <charset val="134"/>
      </rPr>
      <t>，水源涵养与水土保持</t>
    </r>
    <r>
      <rPr>
        <sz val="8"/>
        <rFont val="Times New Roman"/>
        <charset val="134"/>
      </rPr>
      <t xml:space="preserve"> </t>
    </r>
    <r>
      <rPr>
        <sz val="8"/>
        <rFont val="宋体"/>
        <charset val="134"/>
      </rPr>
      <t>综合治理面积</t>
    </r>
    <r>
      <rPr>
        <sz val="8"/>
        <rFont val="Times New Roman"/>
        <charset val="134"/>
      </rPr>
      <t>9.37km²</t>
    </r>
    <r>
      <rPr>
        <sz val="8"/>
        <rFont val="宋体"/>
        <charset val="134"/>
      </rPr>
      <t>，清淤河长</t>
    </r>
    <r>
      <rPr>
        <sz val="8"/>
        <rFont val="Times New Roman"/>
        <charset val="134"/>
      </rPr>
      <t>4.83km</t>
    </r>
    <r>
      <rPr>
        <sz val="8"/>
        <rFont val="宋体"/>
        <charset val="134"/>
      </rPr>
      <t>，清淤量</t>
    </r>
    <r>
      <rPr>
        <sz val="8"/>
        <rFont val="Times New Roman"/>
        <charset val="134"/>
      </rPr>
      <t>3.7</t>
    </r>
    <r>
      <rPr>
        <sz val="8"/>
        <rFont val="宋体"/>
        <charset val="134"/>
      </rPr>
      <t>万</t>
    </r>
    <r>
      <rPr>
        <sz val="8"/>
        <rFont val="Times New Roman"/>
        <charset val="134"/>
      </rPr>
      <t>m³</t>
    </r>
    <r>
      <rPr>
        <sz val="8"/>
        <rFont val="宋体"/>
        <charset val="134"/>
      </rPr>
      <t>，建设内容为</t>
    </r>
    <r>
      <rPr>
        <sz val="8"/>
        <rFont val="Times New Roman"/>
        <charset val="134"/>
      </rPr>
      <t>:</t>
    </r>
    <r>
      <rPr>
        <sz val="8"/>
        <rFont val="宋体"/>
        <charset val="134"/>
      </rPr>
      <t>增加水保措施，实施坡改梯，修建谷坊、拦沙坝等。建设水系连通工程进行生态补水，开展清</t>
    </r>
    <r>
      <rPr>
        <sz val="8"/>
        <rFont val="Times New Roman"/>
        <charset val="134"/>
      </rPr>
      <t>“</t>
    </r>
    <r>
      <rPr>
        <sz val="8"/>
        <rFont val="宋体"/>
        <charset val="134"/>
      </rPr>
      <t>四乱</t>
    </r>
    <r>
      <rPr>
        <sz val="8"/>
        <rFont val="Times New Roman"/>
        <charset val="134"/>
      </rPr>
      <t>”</t>
    </r>
    <r>
      <rPr>
        <sz val="8"/>
        <rFont val="宋体"/>
        <charset val="134"/>
      </rPr>
      <t>等专项整治行动，人口密集处建设生态堤防，淤积严重的河道、坝塘进行清淤增效。</t>
    </r>
  </si>
  <si>
    <t>武定县环州乡水系连通及农村水系综合整治</t>
  </si>
  <si>
    <r>
      <rPr>
        <sz val="8"/>
        <rFont val="宋体"/>
        <charset val="134"/>
      </rPr>
      <t>新建连通长度</t>
    </r>
    <r>
      <rPr>
        <sz val="8"/>
        <rFont val="Times New Roman"/>
        <charset val="134"/>
      </rPr>
      <t>20km</t>
    </r>
    <r>
      <rPr>
        <sz val="8"/>
        <rFont val="宋体"/>
        <charset val="134"/>
      </rPr>
      <t>，河道清障面积</t>
    </r>
    <r>
      <rPr>
        <sz val="8"/>
        <rFont val="Times New Roman"/>
        <charset val="134"/>
      </rPr>
      <t>0.48km²</t>
    </r>
    <r>
      <rPr>
        <sz val="8"/>
        <rFont val="宋体"/>
        <charset val="134"/>
      </rPr>
      <t>，河道清理垃圾方量</t>
    </r>
    <r>
      <rPr>
        <sz val="8"/>
        <rFont val="Times New Roman"/>
        <charset val="134"/>
      </rPr>
      <t>8861m³</t>
    </r>
    <r>
      <rPr>
        <sz val="8"/>
        <rFont val="宋体"/>
        <charset val="134"/>
      </rPr>
      <t>，新建生态护岸长度</t>
    </r>
    <r>
      <rPr>
        <sz val="8"/>
        <rFont val="Times New Roman"/>
        <charset val="134"/>
      </rPr>
      <t>10.21km</t>
    </r>
    <r>
      <rPr>
        <sz val="8"/>
        <rFont val="宋体"/>
        <charset val="134"/>
      </rPr>
      <t>，新建堤防长度</t>
    </r>
    <r>
      <rPr>
        <sz val="8"/>
        <rFont val="Times New Roman"/>
        <charset val="134"/>
      </rPr>
      <t>12.48km</t>
    </r>
    <r>
      <rPr>
        <sz val="8"/>
        <rFont val="宋体"/>
        <charset val="134"/>
      </rPr>
      <t>，滨岸带治理面积</t>
    </r>
    <r>
      <rPr>
        <sz val="8"/>
        <rFont val="Times New Roman"/>
        <charset val="134"/>
      </rPr>
      <t>0.12km²</t>
    </r>
    <r>
      <rPr>
        <sz val="8"/>
        <rFont val="宋体"/>
        <charset val="134"/>
      </rPr>
      <t>，水源涵养与水土保持</t>
    </r>
    <r>
      <rPr>
        <sz val="8"/>
        <rFont val="Times New Roman"/>
        <charset val="134"/>
      </rPr>
      <t xml:space="preserve"> </t>
    </r>
    <r>
      <rPr>
        <sz val="8"/>
        <rFont val="宋体"/>
        <charset val="134"/>
      </rPr>
      <t>综合治理面积</t>
    </r>
    <r>
      <rPr>
        <sz val="8"/>
        <rFont val="Times New Roman"/>
        <charset val="134"/>
      </rPr>
      <t>7.49km²</t>
    </r>
    <r>
      <rPr>
        <sz val="8"/>
        <rFont val="宋体"/>
        <charset val="134"/>
      </rPr>
      <t>，清淤河长</t>
    </r>
    <r>
      <rPr>
        <sz val="8"/>
        <rFont val="Times New Roman"/>
        <charset val="134"/>
      </rPr>
      <t>4.26km</t>
    </r>
    <r>
      <rPr>
        <sz val="8"/>
        <rFont val="宋体"/>
        <charset val="134"/>
      </rPr>
      <t>，清淤量</t>
    </r>
    <r>
      <rPr>
        <sz val="8"/>
        <rFont val="Times New Roman"/>
        <charset val="134"/>
      </rPr>
      <t>2.36</t>
    </r>
    <r>
      <rPr>
        <sz val="8"/>
        <rFont val="宋体"/>
        <charset val="134"/>
      </rPr>
      <t>万</t>
    </r>
    <r>
      <rPr>
        <sz val="8"/>
        <rFont val="Times New Roman"/>
        <charset val="134"/>
      </rPr>
      <t>m³</t>
    </r>
    <r>
      <rPr>
        <sz val="8"/>
        <rFont val="宋体"/>
        <charset val="134"/>
      </rPr>
      <t>，建设内容为</t>
    </r>
    <r>
      <rPr>
        <sz val="8"/>
        <rFont val="Times New Roman"/>
        <charset val="134"/>
      </rPr>
      <t>:</t>
    </r>
    <r>
      <rPr>
        <sz val="8"/>
        <rFont val="宋体"/>
        <charset val="134"/>
      </rPr>
      <t>增加水保措施，实施坡改梯，修建谷坊、拦沙坝等。建设水系连通工程进行生态补水，开展清</t>
    </r>
    <r>
      <rPr>
        <sz val="8"/>
        <rFont val="Times New Roman"/>
        <charset val="134"/>
      </rPr>
      <t>“</t>
    </r>
    <r>
      <rPr>
        <sz val="8"/>
        <rFont val="宋体"/>
        <charset val="134"/>
      </rPr>
      <t>四乱</t>
    </r>
    <r>
      <rPr>
        <sz val="8"/>
        <rFont val="Times New Roman"/>
        <charset val="134"/>
      </rPr>
      <t>”</t>
    </r>
    <r>
      <rPr>
        <sz val="8"/>
        <rFont val="宋体"/>
        <charset val="134"/>
      </rPr>
      <t>等专项整治行动，人口密集处建设生态堤防，淤积严重的河道、坝塘进行清淤增效。</t>
    </r>
  </si>
  <si>
    <t>武定县东坡乡水系连通及农村水系综合整治</t>
  </si>
  <si>
    <r>
      <rPr>
        <sz val="8"/>
        <rFont val="宋体"/>
        <charset val="134"/>
      </rPr>
      <t>新建连通长度</t>
    </r>
    <r>
      <rPr>
        <sz val="8"/>
        <rFont val="Times New Roman"/>
        <charset val="134"/>
      </rPr>
      <t>19km</t>
    </r>
    <r>
      <rPr>
        <sz val="8"/>
        <rFont val="宋体"/>
        <charset val="134"/>
      </rPr>
      <t>，河道清障面积</t>
    </r>
    <r>
      <rPr>
        <sz val="8"/>
        <rFont val="Times New Roman"/>
        <charset val="134"/>
      </rPr>
      <t>0.18km²</t>
    </r>
    <r>
      <rPr>
        <sz val="8"/>
        <rFont val="宋体"/>
        <charset val="134"/>
      </rPr>
      <t>，河道清理垃圾方量</t>
    </r>
    <r>
      <rPr>
        <sz val="8"/>
        <rFont val="Times New Roman"/>
        <charset val="134"/>
      </rPr>
      <t>8618m³</t>
    </r>
    <r>
      <rPr>
        <sz val="8"/>
        <rFont val="宋体"/>
        <charset val="134"/>
      </rPr>
      <t>，新建生态护岸长度</t>
    </r>
    <r>
      <rPr>
        <sz val="8"/>
        <rFont val="Times New Roman"/>
        <charset val="134"/>
      </rPr>
      <t>9.95km</t>
    </r>
    <r>
      <rPr>
        <sz val="8"/>
        <rFont val="宋体"/>
        <charset val="134"/>
      </rPr>
      <t>，新建堤防长度</t>
    </r>
    <r>
      <rPr>
        <sz val="8"/>
        <rFont val="Times New Roman"/>
        <charset val="134"/>
      </rPr>
      <t>12.15km</t>
    </r>
    <r>
      <rPr>
        <sz val="8"/>
        <rFont val="宋体"/>
        <charset val="134"/>
      </rPr>
      <t>，滨岸带治理面积</t>
    </r>
    <r>
      <rPr>
        <sz val="8"/>
        <rFont val="Times New Roman"/>
        <charset val="134"/>
      </rPr>
      <t>0.12km²</t>
    </r>
    <r>
      <rPr>
        <sz val="8"/>
        <rFont val="宋体"/>
        <charset val="134"/>
      </rPr>
      <t>，水源涵养与水土保持</t>
    </r>
    <r>
      <rPr>
        <sz val="8"/>
        <rFont val="Times New Roman"/>
        <charset val="134"/>
      </rPr>
      <t xml:space="preserve"> </t>
    </r>
    <r>
      <rPr>
        <sz val="8"/>
        <rFont val="宋体"/>
        <charset val="134"/>
      </rPr>
      <t>综合治理面积</t>
    </r>
    <r>
      <rPr>
        <sz val="8"/>
        <rFont val="Times New Roman"/>
        <charset val="134"/>
      </rPr>
      <t>6.32km²</t>
    </r>
    <r>
      <rPr>
        <sz val="8"/>
        <rFont val="宋体"/>
        <charset val="134"/>
      </rPr>
      <t>，清淤河长</t>
    </r>
    <r>
      <rPr>
        <sz val="8"/>
        <rFont val="Times New Roman"/>
        <charset val="134"/>
      </rPr>
      <t>4.15km</t>
    </r>
    <r>
      <rPr>
        <sz val="8"/>
        <rFont val="宋体"/>
        <charset val="134"/>
      </rPr>
      <t>，清淤量</t>
    </r>
    <r>
      <rPr>
        <sz val="8"/>
        <rFont val="Times New Roman"/>
        <charset val="134"/>
      </rPr>
      <t>3.29</t>
    </r>
    <r>
      <rPr>
        <sz val="8"/>
        <rFont val="宋体"/>
        <charset val="134"/>
      </rPr>
      <t>万</t>
    </r>
    <r>
      <rPr>
        <sz val="8"/>
        <rFont val="Times New Roman"/>
        <charset val="134"/>
      </rPr>
      <t>m³</t>
    </r>
    <r>
      <rPr>
        <sz val="8"/>
        <rFont val="宋体"/>
        <charset val="134"/>
      </rPr>
      <t>，建设内容为</t>
    </r>
    <r>
      <rPr>
        <sz val="8"/>
        <rFont val="Times New Roman"/>
        <charset val="134"/>
      </rPr>
      <t>:</t>
    </r>
    <r>
      <rPr>
        <sz val="8"/>
        <rFont val="宋体"/>
        <charset val="134"/>
      </rPr>
      <t>增加水保措施，实施坡改梯，修建谷坊、拦沙坝等。建设水系连通工程进行生态补水，开展清</t>
    </r>
    <r>
      <rPr>
        <sz val="8"/>
        <rFont val="Times New Roman"/>
        <charset val="134"/>
      </rPr>
      <t>“</t>
    </r>
    <r>
      <rPr>
        <sz val="8"/>
        <rFont val="宋体"/>
        <charset val="134"/>
      </rPr>
      <t>四乱</t>
    </r>
    <r>
      <rPr>
        <sz val="8"/>
        <rFont val="Times New Roman"/>
        <charset val="134"/>
      </rPr>
      <t>”</t>
    </r>
    <r>
      <rPr>
        <sz val="8"/>
        <rFont val="宋体"/>
        <charset val="134"/>
      </rPr>
      <t>等专项整治行动，人口密集处建设生态堤防，淤积严重的河道、坝塘进行清淤增效</t>
    </r>
  </si>
  <si>
    <t>武定县插甸镇水系连通及农村水系综合整治</t>
  </si>
  <si>
    <r>
      <rPr>
        <sz val="8"/>
        <rFont val="宋体"/>
        <charset val="134"/>
      </rPr>
      <t>新建连通长度</t>
    </r>
    <r>
      <rPr>
        <sz val="8"/>
        <rFont val="Times New Roman"/>
        <charset val="134"/>
      </rPr>
      <t>35km</t>
    </r>
    <r>
      <rPr>
        <sz val="8"/>
        <rFont val="宋体"/>
        <charset val="134"/>
      </rPr>
      <t>，河道清障面积</t>
    </r>
    <r>
      <rPr>
        <sz val="8"/>
        <rFont val="Times New Roman"/>
        <charset val="134"/>
      </rPr>
      <t>0.42km²</t>
    </r>
    <r>
      <rPr>
        <sz val="8"/>
        <rFont val="宋体"/>
        <charset val="134"/>
      </rPr>
      <t>，河道清理垃圾方量</t>
    </r>
    <r>
      <rPr>
        <sz val="8"/>
        <rFont val="Times New Roman"/>
        <charset val="134"/>
      </rPr>
      <t>14291m³</t>
    </r>
    <r>
      <rPr>
        <sz val="8"/>
        <rFont val="宋体"/>
        <charset val="134"/>
      </rPr>
      <t>，新建生态护岸长度</t>
    </r>
    <r>
      <rPr>
        <sz val="8"/>
        <rFont val="Times New Roman"/>
        <charset val="134"/>
      </rPr>
      <t>14.81km</t>
    </r>
    <r>
      <rPr>
        <sz val="8"/>
        <rFont val="宋体"/>
        <charset val="134"/>
      </rPr>
      <t>，新建堤防长度</t>
    </r>
    <r>
      <rPr>
        <sz val="8"/>
        <rFont val="Times New Roman"/>
        <charset val="134"/>
      </rPr>
      <t>18.71km</t>
    </r>
    <r>
      <rPr>
        <sz val="8"/>
        <rFont val="宋体"/>
        <charset val="134"/>
      </rPr>
      <t>，滨岸带治理面积</t>
    </r>
    <r>
      <rPr>
        <sz val="8"/>
        <rFont val="Times New Roman"/>
        <charset val="134"/>
      </rPr>
      <t>0.13km²</t>
    </r>
    <r>
      <rPr>
        <sz val="8"/>
        <rFont val="宋体"/>
        <charset val="134"/>
      </rPr>
      <t>，水源涵养与水土保持</t>
    </r>
    <r>
      <rPr>
        <sz val="8"/>
        <rFont val="Times New Roman"/>
        <charset val="134"/>
      </rPr>
      <t xml:space="preserve"> </t>
    </r>
    <r>
      <rPr>
        <sz val="8"/>
        <rFont val="宋体"/>
        <charset val="134"/>
      </rPr>
      <t>综合治理面积</t>
    </r>
    <r>
      <rPr>
        <sz val="8"/>
        <rFont val="Times New Roman"/>
        <charset val="134"/>
      </rPr>
      <t>10.24km²</t>
    </r>
    <r>
      <rPr>
        <sz val="8"/>
        <rFont val="宋体"/>
        <charset val="134"/>
      </rPr>
      <t>，清淤河长</t>
    </r>
    <r>
      <rPr>
        <sz val="8"/>
        <rFont val="Times New Roman"/>
        <charset val="134"/>
      </rPr>
      <t>6.39km</t>
    </r>
    <r>
      <rPr>
        <sz val="8"/>
        <rFont val="宋体"/>
        <charset val="134"/>
      </rPr>
      <t>，清淤量</t>
    </r>
    <r>
      <rPr>
        <sz val="8"/>
        <rFont val="Times New Roman"/>
        <charset val="134"/>
      </rPr>
      <t>4.03</t>
    </r>
    <r>
      <rPr>
        <sz val="8"/>
        <rFont val="宋体"/>
        <charset val="134"/>
      </rPr>
      <t>万</t>
    </r>
    <r>
      <rPr>
        <sz val="8"/>
        <rFont val="Times New Roman"/>
        <charset val="134"/>
      </rPr>
      <t>m³</t>
    </r>
    <r>
      <rPr>
        <sz val="8"/>
        <rFont val="宋体"/>
        <charset val="134"/>
      </rPr>
      <t>，建设内容为</t>
    </r>
    <r>
      <rPr>
        <sz val="8"/>
        <rFont val="Times New Roman"/>
        <charset val="134"/>
      </rPr>
      <t>:</t>
    </r>
    <r>
      <rPr>
        <sz val="8"/>
        <rFont val="宋体"/>
        <charset val="134"/>
      </rPr>
      <t>增加水保措施，实施坡改梯，修建谷坊、拦沙坝等。建设水系连通工程进行生态补水，开展清</t>
    </r>
    <r>
      <rPr>
        <sz val="8"/>
        <rFont val="Times New Roman"/>
        <charset val="134"/>
      </rPr>
      <t>“</t>
    </r>
    <r>
      <rPr>
        <sz val="8"/>
        <rFont val="宋体"/>
        <charset val="134"/>
      </rPr>
      <t>四乱</t>
    </r>
    <r>
      <rPr>
        <sz val="8"/>
        <rFont val="Times New Roman"/>
        <charset val="134"/>
      </rPr>
      <t>”</t>
    </r>
    <r>
      <rPr>
        <sz val="8"/>
        <rFont val="宋体"/>
        <charset val="134"/>
      </rPr>
      <t>等专项整治行动，人口密集处建设生态堤防，淤积严重的河道、坝塘进行清淤增效。</t>
    </r>
  </si>
  <si>
    <t>武定县田心乡水系连通及农村水系综合整治</t>
  </si>
  <si>
    <r>
      <rPr>
        <sz val="8"/>
        <rFont val="宋体"/>
        <charset val="134"/>
      </rPr>
      <t>新建连通长度</t>
    </r>
    <r>
      <rPr>
        <sz val="8"/>
        <rFont val="Times New Roman"/>
        <charset val="134"/>
      </rPr>
      <t>19km</t>
    </r>
    <r>
      <rPr>
        <sz val="8"/>
        <rFont val="宋体"/>
        <charset val="134"/>
      </rPr>
      <t>，河道清障面积</t>
    </r>
    <r>
      <rPr>
        <sz val="8"/>
        <rFont val="Times New Roman"/>
        <charset val="134"/>
      </rPr>
      <t>0.17km²</t>
    </r>
    <r>
      <rPr>
        <sz val="8"/>
        <rFont val="宋体"/>
        <charset val="134"/>
      </rPr>
      <t>，河道清理垃圾方量</t>
    </r>
    <r>
      <rPr>
        <sz val="8"/>
        <rFont val="Times New Roman"/>
        <charset val="134"/>
      </rPr>
      <t>8253m³</t>
    </r>
    <r>
      <rPr>
        <sz val="8"/>
        <rFont val="宋体"/>
        <charset val="134"/>
      </rPr>
      <t>，新建生态护岸长度</t>
    </r>
    <r>
      <rPr>
        <sz val="8"/>
        <rFont val="Times New Roman"/>
        <charset val="134"/>
      </rPr>
      <t>9.56km</t>
    </r>
    <r>
      <rPr>
        <sz val="8"/>
        <rFont val="宋体"/>
        <charset val="134"/>
      </rPr>
      <t>，新建堤防长度</t>
    </r>
    <r>
      <rPr>
        <sz val="8"/>
        <rFont val="Times New Roman"/>
        <charset val="134"/>
      </rPr>
      <t>11.67km</t>
    </r>
    <r>
      <rPr>
        <sz val="8"/>
        <rFont val="宋体"/>
        <charset val="134"/>
      </rPr>
      <t>，滨岸带治理面积</t>
    </r>
    <r>
      <rPr>
        <sz val="8"/>
        <rFont val="Times New Roman"/>
        <charset val="134"/>
      </rPr>
      <t>0.11km²</t>
    </r>
    <r>
      <rPr>
        <sz val="8"/>
        <rFont val="宋体"/>
        <charset val="134"/>
      </rPr>
      <t>，水源涵养与水土保持</t>
    </r>
    <r>
      <rPr>
        <sz val="8"/>
        <rFont val="Times New Roman"/>
        <charset val="134"/>
      </rPr>
      <t xml:space="preserve"> </t>
    </r>
    <r>
      <rPr>
        <sz val="8"/>
        <rFont val="宋体"/>
        <charset val="134"/>
      </rPr>
      <t>综合治理面积</t>
    </r>
    <r>
      <rPr>
        <sz val="8"/>
        <rFont val="Times New Roman"/>
        <charset val="134"/>
      </rPr>
      <t>6.06km²</t>
    </r>
    <r>
      <rPr>
        <sz val="8"/>
        <rFont val="宋体"/>
        <charset val="134"/>
      </rPr>
      <t>，清淤河长</t>
    </r>
    <r>
      <rPr>
        <sz val="8"/>
        <rFont val="Times New Roman"/>
        <charset val="134"/>
      </rPr>
      <t>2.98km</t>
    </r>
    <r>
      <rPr>
        <sz val="8"/>
        <rFont val="宋体"/>
        <charset val="134"/>
      </rPr>
      <t>，清淤量</t>
    </r>
    <r>
      <rPr>
        <sz val="8"/>
        <rFont val="Times New Roman"/>
        <charset val="134"/>
      </rPr>
      <t>2.19</t>
    </r>
    <r>
      <rPr>
        <sz val="8"/>
        <rFont val="宋体"/>
        <charset val="134"/>
      </rPr>
      <t>万</t>
    </r>
    <r>
      <rPr>
        <sz val="8"/>
        <rFont val="Times New Roman"/>
        <charset val="134"/>
      </rPr>
      <t>m³</t>
    </r>
    <r>
      <rPr>
        <sz val="8"/>
        <rFont val="宋体"/>
        <charset val="134"/>
      </rPr>
      <t>，建设内容为</t>
    </r>
    <r>
      <rPr>
        <sz val="8"/>
        <rFont val="Times New Roman"/>
        <charset val="134"/>
      </rPr>
      <t>:</t>
    </r>
    <r>
      <rPr>
        <sz val="8"/>
        <rFont val="宋体"/>
        <charset val="134"/>
      </rPr>
      <t>增加水保措施，实施坡改梯，修建谷坊、拦沙坝等。建设水系连通工程进行生态补水，开展清</t>
    </r>
    <r>
      <rPr>
        <sz val="8"/>
        <rFont val="Times New Roman"/>
        <charset val="134"/>
      </rPr>
      <t>“</t>
    </r>
    <r>
      <rPr>
        <sz val="8"/>
        <rFont val="宋体"/>
        <charset val="134"/>
      </rPr>
      <t>四乱</t>
    </r>
    <r>
      <rPr>
        <sz val="8"/>
        <rFont val="Times New Roman"/>
        <charset val="134"/>
      </rPr>
      <t>”</t>
    </r>
    <r>
      <rPr>
        <sz val="8"/>
        <rFont val="宋体"/>
        <charset val="134"/>
      </rPr>
      <t>等专项整治行动，人口密集处建设生态堤防，淤积严重的河道、坝塘进行清淤增效。</t>
    </r>
  </si>
  <si>
    <t>武定县发窝乡水系连通及农村水系综合整治</t>
  </si>
  <si>
    <r>
      <rPr>
        <sz val="8"/>
        <rFont val="宋体"/>
        <charset val="134"/>
      </rPr>
      <t>新建连通长度</t>
    </r>
    <r>
      <rPr>
        <sz val="8"/>
        <rFont val="Times New Roman"/>
        <charset val="134"/>
      </rPr>
      <t>26km</t>
    </r>
    <r>
      <rPr>
        <sz val="8"/>
        <rFont val="宋体"/>
        <charset val="134"/>
      </rPr>
      <t>，河道清障面积</t>
    </r>
    <r>
      <rPr>
        <sz val="8"/>
        <rFont val="Times New Roman"/>
        <charset val="134"/>
      </rPr>
      <t>0.21km²</t>
    </r>
    <r>
      <rPr>
        <sz val="8"/>
        <rFont val="宋体"/>
        <charset val="134"/>
      </rPr>
      <t>，河道清理垃圾方量</t>
    </r>
    <r>
      <rPr>
        <sz val="8"/>
        <rFont val="Times New Roman"/>
        <charset val="134"/>
      </rPr>
      <t>12684m³</t>
    </r>
    <r>
      <rPr>
        <sz val="8"/>
        <rFont val="宋体"/>
        <charset val="134"/>
      </rPr>
      <t>，新建生态护岸长度</t>
    </r>
    <r>
      <rPr>
        <sz val="8"/>
        <rFont val="Times New Roman"/>
        <charset val="134"/>
      </rPr>
      <t>14.16km</t>
    </r>
    <r>
      <rPr>
        <sz val="8"/>
        <rFont val="宋体"/>
        <charset val="134"/>
      </rPr>
      <t>，新建堤防长度</t>
    </r>
    <r>
      <rPr>
        <sz val="8"/>
        <rFont val="Times New Roman"/>
        <charset val="134"/>
      </rPr>
      <t>18.9km</t>
    </r>
    <r>
      <rPr>
        <sz val="8"/>
        <rFont val="宋体"/>
        <charset val="134"/>
      </rPr>
      <t>，滨岸带治理面积</t>
    </r>
    <r>
      <rPr>
        <sz val="8"/>
        <rFont val="Times New Roman"/>
        <charset val="134"/>
      </rPr>
      <t>0.12km²</t>
    </r>
    <r>
      <rPr>
        <sz val="8"/>
        <rFont val="宋体"/>
        <charset val="134"/>
      </rPr>
      <t>，水源涵养与水土保持</t>
    </r>
    <r>
      <rPr>
        <sz val="8"/>
        <rFont val="Times New Roman"/>
        <charset val="134"/>
      </rPr>
      <t xml:space="preserve"> </t>
    </r>
    <r>
      <rPr>
        <sz val="8"/>
        <rFont val="宋体"/>
        <charset val="134"/>
      </rPr>
      <t>综合治理面积</t>
    </r>
    <r>
      <rPr>
        <sz val="8"/>
        <rFont val="Times New Roman"/>
        <charset val="134"/>
      </rPr>
      <t>9.8km²</t>
    </r>
    <r>
      <rPr>
        <sz val="8"/>
        <rFont val="宋体"/>
        <charset val="134"/>
      </rPr>
      <t>，清淤河长</t>
    </r>
    <r>
      <rPr>
        <sz val="8"/>
        <rFont val="Times New Roman"/>
        <charset val="134"/>
      </rPr>
      <t>6.11km</t>
    </r>
    <r>
      <rPr>
        <sz val="8"/>
        <rFont val="宋体"/>
        <charset val="134"/>
      </rPr>
      <t>，清淤量</t>
    </r>
    <r>
      <rPr>
        <sz val="8"/>
        <rFont val="Times New Roman"/>
        <charset val="134"/>
      </rPr>
      <t>3.86</t>
    </r>
    <r>
      <rPr>
        <sz val="8"/>
        <rFont val="宋体"/>
        <charset val="134"/>
      </rPr>
      <t>万</t>
    </r>
    <r>
      <rPr>
        <sz val="8"/>
        <rFont val="Times New Roman"/>
        <charset val="134"/>
      </rPr>
      <t>m³</t>
    </r>
    <r>
      <rPr>
        <sz val="8"/>
        <rFont val="宋体"/>
        <charset val="134"/>
      </rPr>
      <t>，建设内容为</t>
    </r>
    <r>
      <rPr>
        <sz val="8"/>
        <rFont val="Times New Roman"/>
        <charset val="134"/>
      </rPr>
      <t>:</t>
    </r>
    <r>
      <rPr>
        <sz val="8"/>
        <rFont val="宋体"/>
        <charset val="134"/>
      </rPr>
      <t>增加水保措施，实施坡改梯，修建谷坊、拦沙坝等。建设水系连通工程进行生态补水，开展清</t>
    </r>
    <r>
      <rPr>
        <sz val="8"/>
        <rFont val="Times New Roman"/>
        <charset val="134"/>
      </rPr>
      <t>“</t>
    </r>
    <r>
      <rPr>
        <sz val="8"/>
        <rFont val="宋体"/>
        <charset val="134"/>
      </rPr>
      <t>四乱</t>
    </r>
    <r>
      <rPr>
        <sz val="8"/>
        <rFont val="Times New Roman"/>
        <charset val="134"/>
      </rPr>
      <t>”</t>
    </r>
    <r>
      <rPr>
        <sz val="8"/>
        <rFont val="宋体"/>
        <charset val="134"/>
      </rPr>
      <t>等专项整治行动，人口密集处建设生态堤防，淤积严重的河道、坝塘进行清淤增效</t>
    </r>
  </si>
  <si>
    <t>武定县万德镇水系连通及农村水系综合整治</t>
  </si>
  <si>
    <r>
      <rPr>
        <sz val="8"/>
        <rFont val="宋体"/>
        <charset val="134"/>
      </rPr>
      <t>新建连通长度</t>
    </r>
    <r>
      <rPr>
        <sz val="8"/>
        <rFont val="Times New Roman"/>
        <charset val="134"/>
      </rPr>
      <t>20km</t>
    </r>
    <r>
      <rPr>
        <sz val="8"/>
        <rFont val="宋体"/>
        <charset val="134"/>
      </rPr>
      <t>，河道清障面积</t>
    </r>
    <r>
      <rPr>
        <sz val="8"/>
        <rFont val="Times New Roman"/>
        <charset val="134"/>
      </rPr>
      <t>0.19km²</t>
    </r>
    <r>
      <rPr>
        <sz val="8"/>
        <rFont val="宋体"/>
        <charset val="134"/>
      </rPr>
      <t>，河道清理垃圾方量</t>
    </r>
    <r>
      <rPr>
        <sz val="8"/>
        <rFont val="Times New Roman"/>
        <charset val="134"/>
      </rPr>
      <t>10114m³</t>
    </r>
    <r>
      <rPr>
        <sz val="8"/>
        <rFont val="宋体"/>
        <charset val="134"/>
      </rPr>
      <t>，新建生态护岸长度</t>
    </r>
    <r>
      <rPr>
        <sz val="8"/>
        <rFont val="Times New Roman"/>
        <charset val="134"/>
      </rPr>
      <t>10.48km</t>
    </r>
    <r>
      <rPr>
        <sz val="8"/>
        <rFont val="宋体"/>
        <charset val="134"/>
      </rPr>
      <t>，新建堤防长度</t>
    </r>
    <r>
      <rPr>
        <sz val="8"/>
        <rFont val="Times New Roman"/>
        <charset val="134"/>
      </rPr>
      <t>12.81km</t>
    </r>
    <r>
      <rPr>
        <sz val="8"/>
        <rFont val="宋体"/>
        <charset val="134"/>
      </rPr>
      <t>，滨岸带治理面积</t>
    </r>
    <r>
      <rPr>
        <sz val="8"/>
        <rFont val="Times New Roman"/>
        <charset val="134"/>
      </rPr>
      <t>0.12km²</t>
    </r>
    <r>
      <rPr>
        <sz val="8"/>
        <rFont val="宋体"/>
        <charset val="134"/>
      </rPr>
      <t>，水源涵养与水土保持</t>
    </r>
    <r>
      <rPr>
        <sz val="8"/>
        <rFont val="Times New Roman"/>
        <charset val="134"/>
      </rPr>
      <t xml:space="preserve"> </t>
    </r>
    <r>
      <rPr>
        <sz val="8"/>
        <rFont val="宋体"/>
        <charset val="134"/>
      </rPr>
      <t>综合治理面积</t>
    </r>
    <r>
      <rPr>
        <sz val="8"/>
        <rFont val="Times New Roman"/>
        <charset val="134"/>
      </rPr>
      <t>7.67km²</t>
    </r>
    <r>
      <rPr>
        <sz val="8"/>
        <rFont val="宋体"/>
        <charset val="134"/>
      </rPr>
      <t>，清淤河长</t>
    </r>
    <r>
      <rPr>
        <sz val="8"/>
        <rFont val="Times New Roman"/>
        <charset val="134"/>
      </rPr>
      <t>4.38km</t>
    </r>
    <r>
      <rPr>
        <sz val="8"/>
        <rFont val="宋体"/>
        <charset val="134"/>
      </rPr>
      <t>，清淤量</t>
    </r>
    <r>
      <rPr>
        <sz val="8"/>
        <rFont val="Times New Roman"/>
        <charset val="134"/>
      </rPr>
      <t>2.43</t>
    </r>
    <r>
      <rPr>
        <sz val="8"/>
        <rFont val="宋体"/>
        <charset val="134"/>
      </rPr>
      <t>万</t>
    </r>
    <r>
      <rPr>
        <sz val="8"/>
        <rFont val="Times New Roman"/>
        <charset val="134"/>
      </rPr>
      <t>m³</t>
    </r>
    <r>
      <rPr>
        <sz val="8"/>
        <rFont val="宋体"/>
        <charset val="134"/>
      </rPr>
      <t>，建设内容为</t>
    </r>
    <r>
      <rPr>
        <sz val="8"/>
        <rFont val="Times New Roman"/>
        <charset val="134"/>
      </rPr>
      <t>:</t>
    </r>
    <r>
      <rPr>
        <sz val="8"/>
        <rFont val="宋体"/>
        <charset val="134"/>
      </rPr>
      <t>增加水保措施，实施坡改梯，修建谷坊、拦沙坝等。建设水系连通工程进行生态补水，开展清</t>
    </r>
    <r>
      <rPr>
        <sz val="8"/>
        <rFont val="Times New Roman"/>
        <charset val="134"/>
      </rPr>
      <t>“</t>
    </r>
    <r>
      <rPr>
        <sz val="8"/>
        <rFont val="宋体"/>
        <charset val="134"/>
      </rPr>
      <t>四乱</t>
    </r>
    <r>
      <rPr>
        <sz val="8"/>
        <rFont val="Times New Roman"/>
        <charset val="134"/>
      </rPr>
      <t>”</t>
    </r>
    <r>
      <rPr>
        <sz val="8"/>
        <rFont val="宋体"/>
        <charset val="134"/>
      </rPr>
      <t>等专项整治行动，人口密集处建设生态堤防，淤积严重的河道、坝塘进行清淤增效</t>
    </r>
  </si>
  <si>
    <t>武定县己衣镇水系连通及农村水系综合整治</t>
  </si>
  <si>
    <r>
      <rPr>
        <sz val="8"/>
        <rFont val="宋体"/>
        <charset val="134"/>
      </rPr>
      <t>新建连通长度</t>
    </r>
    <r>
      <rPr>
        <sz val="8"/>
        <rFont val="Times New Roman"/>
        <charset val="134"/>
      </rPr>
      <t>22km</t>
    </r>
    <r>
      <rPr>
        <sz val="8"/>
        <rFont val="宋体"/>
        <charset val="134"/>
      </rPr>
      <t>，河道清障面积</t>
    </r>
    <r>
      <rPr>
        <sz val="8"/>
        <rFont val="Times New Roman"/>
        <charset val="134"/>
      </rPr>
      <t>0.19km²</t>
    </r>
    <r>
      <rPr>
        <sz val="8"/>
        <rFont val="宋体"/>
        <charset val="134"/>
      </rPr>
      <t>，河道清理垃圾方量</t>
    </r>
    <r>
      <rPr>
        <sz val="8"/>
        <rFont val="Times New Roman"/>
        <charset val="134"/>
      </rPr>
      <t>15469m³</t>
    </r>
    <r>
      <rPr>
        <sz val="8"/>
        <rFont val="宋体"/>
        <charset val="134"/>
      </rPr>
      <t>，新建生态护岸长度</t>
    </r>
    <r>
      <rPr>
        <sz val="8"/>
        <rFont val="Times New Roman"/>
        <charset val="134"/>
      </rPr>
      <t>15.86km</t>
    </r>
    <r>
      <rPr>
        <sz val="8"/>
        <rFont val="宋体"/>
        <charset val="134"/>
      </rPr>
      <t>，新建堤防长度</t>
    </r>
    <r>
      <rPr>
        <sz val="8"/>
        <rFont val="Times New Roman"/>
        <charset val="134"/>
      </rPr>
      <t>17.29km</t>
    </r>
    <r>
      <rPr>
        <sz val="8"/>
        <rFont val="宋体"/>
        <charset val="134"/>
      </rPr>
      <t>，滨岸带治理面积</t>
    </r>
    <r>
      <rPr>
        <sz val="8"/>
        <rFont val="Times New Roman"/>
        <charset val="134"/>
      </rPr>
      <t>0.02km²</t>
    </r>
    <r>
      <rPr>
        <sz val="8"/>
        <rFont val="宋体"/>
        <charset val="134"/>
      </rPr>
      <t>，水源涵养与水土保持</t>
    </r>
    <r>
      <rPr>
        <sz val="8"/>
        <rFont val="Times New Roman"/>
        <charset val="134"/>
      </rPr>
      <t xml:space="preserve"> </t>
    </r>
    <r>
      <rPr>
        <sz val="8"/>
        <rFont val="宋体"/>
        <charset val="134"/>
      </rPr>
      <t>综合治理面积</t>
    </r>
    <r>
      <rPr>
        <sz val="8"/>
        <rFont val="Times New Roman"/>
        <charset val="134"/>
      </rPr>
      <t>7.93km²</t>
    </r>
    <r>
      <rPr>
        <sz val="8"/>
        <rFont val="宋体"/>
        <charset val="134"/>
      </rPr>
      <t>，清淤河长</t>
    </r>
    <r>
      <rPr>
        <sz val="8"/>
        <rFont val="Times New Roman"/>
        <charset val="134"/>
      </rPr>
      <t>5.54km</t>
    </r>
    <r>
      <rPr>
        <sz val="8"/>
        <rFont val="宋体"/>
        <charset val="134"/>
      </rPr>
      <t>，清淤量</t>
    </r>
    <r>
      <rPr>
        <sz val="8"/>
        <rFont val="Times New Roman"/>
        <charset val="134"/>
      </rPr>
      <t>3.53</t>
    </r>
    <r>
      <rPr>
        <sz val="8"/>
        <rFont val="宋体"/>
        <charset val="134"/>
      </rPr>
      <t>万</t>
    </r>
    <r>
      <rPr>
        <sz val="8"/>
        <rFont val="Times New Roman"/>
        <charset val="134"/>
      </rPr>
      <t>m³</t>
    </r>
    <r>
      <rPr>
        <sz val="8"/>
        <rFont val="宋体"/>
        <charset val="134"/>
      </rPr>
      <t>，建设内容为</t>
    </r>
    <r>
      <rPr>
        <sz val="8"/>
        <rFont val="Times New Roman"/>
        <charset val="134"/>
      </rPr>
      <t>:</t>
    </r>
    <r>
      <rPr>
        <sz val="8"/>
        <rFont val="宋体"/>
        <charset val="134"/>
      </rPr>
      <t>增加水保措施，实施坡改梯，修建谷坊、拦沙坝等。建设水系连通工程进行生态补水，开展清</t>
    </r>
    <r>
      <rPr>
        <sz val="8"/>
        <rFont val="Times New Roman"/>
        <charset val="134"/>
      </rPr>
      <t>“</t>
    </r>
    <r>
      <rPr>
        <sz val="8"/>
        <rFont val="宋体"/>
        <charset val="134"/>
      </rPr>
      <t>四乱</t>
    </r>
    <r>
      <rPr>
        <sz val="8"/>
        <rFont val="Times New Roman"/>
        <charset val="134"/>
      </rPr>
      <t>”</t>
    </r>
    <r>
      <rPr>
        <sz val="8"/>
        <rFont val="宋体"/>
        <charset val="134"/>
      </rPr>
      <t>等专项整治行动，人口密集处建设生态堤防，淤积严重的河道、坝塘进行清淤增效。</t>
    </r>
  </si>
  <si>
    <t>（二）农业绿色发展行动</t>
  </si>
  <si>
    <t>武定县农村废旧塑料综合利用项目</t>
  </si>
  <si>
    <t>规范处置农业生产过程中产生的废弃薄膜、废旧塑料，建设相应的收集处理设施，消除农业面源对土壤造成的污染。</t>
  </si>
  <si>
    <t>武定县规模以下畜禽养殖粪便集中处置项目</t>
  </si>
  <si>
    <t>2022-2024</t>
  </si>
  <si>
    <t>对规模以下养殖户、散养户畜禽粪便收集、集中处理、资源化利用。</t>
  </si>
  <si>
    <t>食品安全智慧监管平台</t>
  </si>
  <si>
    <r>
      <rPr>
        <sz val="8"/>
        <rFont val="宋体"/>
        <charset val="134"/>
      </rPr>
      <t>构建</t>
    </r>
    <r>
      <rPr>
        <sz val="8"/>
        <rFont val="Times New Roman"/>
        <charset val="134"/>
      </rPr>
      <t>“</t>
    </r>
    <r>
      <rPr>
        <sz val="8"/>
        <rFont val="宋体"/>
        <charset val="134"/>
      </rPr>
      <t>互联网</t>
    </r>
    <r>
      <rPr>
        <sz val="8"/>
        <rFont val="Times New Roman"/>
        <charset val="134"/>
      </rPr>
      <t>+”</t>
    </r>
    <r>
      <rPr>
        <sz val="8"/>
        <rFont val="宋体"/>
        <charset val="134"/>
      </rPr>
      <t>监管新模式，建设</t>
    </r>
    <r>
      <rPr>
        <sz val="8"/>
        <rFont val="Times New Roman"/>
        <charset val="134"/>
      </rPr>
      <t>“</t>
    </r>
    <r>
      <rPr>
        <sz val="8"/>
        <rFont val="宋体"/>
        <charset val="134"/>
      </rPr>
      <t>一中心一体系两端口</t>
    </r>
    <r>
      <rPr>
        <sz val="8"/>
        <rFont val="Times New Roman"/>
        <charset val="134"/>
      </rPr>
      <t>”</t>
    </r>
    <r>
      <rPr>
        <sz val="8"/>
        <rFont val="宋体"/>
        <charset val="134"/>
      </rPr>
      <t>，即智慧监管指挥中心、电子追溯体系，以及企业和监管两个端口。</t>
    </r>
  </si>
  <si>
    <t>武定县市场监管局</t>
  </si>
  <si>
    <t>食品药品检测综合大楼</t>
  </si>
  <si>
    <r>
      <rPr>
        <sz val="8"/>
        <rFont val="宋体"/>
        <charset val="134"/>
      </rPr>
      <t>建筑面积</t>
    </r>
    <r>
      <rPr>
        <sz val="8"/>
        <rFont val="Times New Roman"/>
        <charset val="134"/>
      </rPr>
      <t>4000</t>
    </r>
    <r>
      <rPr>
        <sz val="8"/>
        <rFont val="宋体"/>
        <charset val="134"/>
      </rPr>
      <t>平方米（包含每个乡镇不低于</t>
    </r>
    <r>
      <rPr>
        <sz val="8"/>
        <rFont val="Times New Roman"/>
        <charset val="134"/>
      </rPr>
      <t>120</t>
    </r>
    <r>
      <rPr>
        <sz val="8"/>
        <rFont val="宋体"/>
        <charset val="134"/>
      </rPr>
      <t>平方米的检测站），内设药化实验室、精密仪器室、微生物（无菌）实验室、中药检验室、食品物理检验室、食品化学检验室等，各种检测设备</t>
    </r>
    <r>
      <rPr>
        <sz val="8"/>
        <rFont val="Times New Roman"/>
        <charset val="134"/>
      </rPr>
      <t>376</t>
    </r>
    <r>
      <rPr>
        <sz val="8"/>
        <rFont val="宋体"/>
        <charset val="134"/>
      </rPr>
      <t>台</t>
    </r>
  </si>
  <si>
    <r>
      <rPr>
        <sz val="8"/>
        <rFont val="宋体"/>
        <charset val="134"/>
      </rPr>
      <t>武定县市场监管局</t>
    </r>
    <r>
      <rPr>
        <sz val="8"/>
        <rFont val="Times New Roman"/>
        <charset val="134"/>
      </rPr>
      <t xml:space="preserve">
</t>
    </r>
  </si>
  <si>
    <t>武定县养殖业保险项目</t>
  </si>
  <si>
    <t>在全县开展畜禽养殖保险，在完善能繁母猪和育肥猪保险的基础上，大力发展肉牛、奶牛和肉羊保险。</t>
  </si>
  <si>
    <t>武定县畜产品质量安全监测中心项目</t>
  </si>
  <si>
    <t>建设畜产品质量安全检测中心，配置畜产品质量安全监测、检测仪器设备和监测车等。</t>
  </si>
  <si>
    <t>武定县乡镇畜产品质量安全监管服务站项目</t>
  </si>
  <si>
    <t>建设乡镇畜产品质量安全监管服务站，配置畜产品质量安全监测、检测仪器设备和监测车等。</t>
  </si>
  <si>
    <t>武定县动物标识及疫病可追溯系统建设项目</t>
  </si>
  <si>
    <r>
      <rPr>
        <sz val="8"/>
        <rFont val="宋体"/>
        <charset val="134"/>
      </rPr>
      <t>设立县级动物标识及数据库</t>
    </r>
    <r>
      <rPr>
        <sz val="8"/>
        <rFont val="Times New Roman"/>
        <charset val="134"/>
      </rPr>
      <t>1</t>
    </r>
    <r>
      <rPr>
        <sz val="8"/>
        <rFont val="宋体"/>
        <charset val="134"/>
      </rPr>
      <t>个，配置相关信息设备和配套设施；全县</t>
    </r>
    <r>
      <rPr>
        <sz val="8"/>
        <rFont val="Times New Roman"/>
        <charset val="134"/>
      </rPr>
      <t>11</t>
    </r>
    <r>
      <rPr>
        <sz val="8"/>
        <rFont val="宋体"/>
        <charset val="134"/>
      </rPr>
      <t>个乡镇建立数据采集及处理机房</t>
    </r>
    <r>
      <rPr>
        <sz val="8"/>
        <rFont val="Times New Roman"/>
        <charset val="134"/>
      </rPr>
      <t>1</t>
    </r>
    <r>
      <rPr>
        <sz val="8"/>
        <rFont val="宋体"/>
        <charset val="134"/>
      </rPr>
      <t>个，配置动物标识及疫病可追溯系统数据采集设备。</t>
    </r>
  </si>
  <si>
    <t>武定县畜产品质量全程追溯系统项目</t>
  </si>
  <si>
    <t>开展畜产品质量安全管理信息化示范、建立畜产品质量安全生产追溯系统、推进重大动物疫情疫病监测和预警信息化示范。</t>
  </si>
  <si>
    <t>武定县动物检疫申报点建设项目</t>
  </si>
  <si>
    <r>
      <rPr>
        <sz val="8"/>
        <rFont val="宋体"/>
        <charset val="134"/>
      </rPr>
      <t>建设</t>
    </r>
    <r>
      <rPr>
        <sz val="8"/>
        <rFont val="Times New Roman"/>
        <charset val="134"/>
      </rPr>
      <t>11</t>
    </r>
    <r>
      <rPr>
        <sz val="8"/>
        <rFont val="宋体"/>
        <charset val="134"/>
      </rPr>
      <t>个报检点，购置检疫设备</t>
    </r>
    <r>
      <rPr>
        <sz val="8"/>
        <rFont val="Times New Roman"/>
        <charset val="134"/>
      </rPr>
      <t>11</t>
    </r>
    <r>
      <rPr>
        <sz val="8"/>
        <rFont val="宋体"/>
        <charset val="134"/>
      </rPr>
      <t>套。</t>
    </r>
  </si>
  <si>
    <t>武定县动物疫病预防控制中心生物安全实验室建设项目</t>
  </si>
  <si>
    <t>建设县级动物疫病预防控制兽医实验室，购置新增设备。</t>
  </si>
  <si>
    <r>
      <rPr>
        <sz val="8"/>
        <rFont val="宋体"/>
        <charset val="134"/>
      </rPr>
      <t>武定县</t>
    </r>
    <r>
      <rPr>
        <sz val="8"/>
        <rFont val="Times New Roman"/>
        <charset val="134"/>
      </rPr>
      <t>11</t>
    </r>
    <r>
      <rPr>
        <sz val="8"/>
        <rFont val="宋体"/>
        <charset val="134"/>
      </rPr>
      <t>个乡镇兽医实验室建设项目</t>
    </r>
  </si>
  <si>
    <r>
      <rPr>
        <sz val="8"/>
        <rFont val="宋体"/>
        <charset val="134"/>
      </rPr>
      <t>完成全县</t>
    </r>
    <r>
      <rPr>
        <sz val="8"/>
        <rFont val="Times New Roman"/>
        <charset val="134"/>
      </rPr>
      <t>11</t>
    </r>
    <r>
      <rPr>
        <sz val="8"/>
        <rFont val="宋体"/>
        <charset val="134"/>
      </rPr>
      <t>个乡镇兽医实验室建设。</t>
    </r>
  </si>
  <si>
    <t>武定县动物卫生监督所建设项目</t>
  </si>
  <si>
    <t>建设县动物卫生监督所业务用房，配置交通工具、采样、取样等检疫监督执法设备。</t>
  </si>
  <si>
    <t>武定县畜产品质量检测中心检测检验体系建设项目</t>
  </si>
  <si>
    <t>建设畜产品检测中心，购置检测设备及试剂等。</t>
  </si>
  <si>
    <t>武定县乡级畜牧科技推广体系基础设施配套及动物疫情监测点建设项目</t>
  </si>
  <si>
    <r>
      <rPr>
        <sz val="8"/>
        <rFont val="宋体"/>
        <charset val="134"/>
      </rPr>
      <t>在全县</t>
    </r>
    <r>
      <rPr>
        <sz val="8"/>
        <rFont val="Times New Roman"/>
        <charset val="134"/>
      </rPr>
      <t>11</t>
    </r>
    <r>
      <rPr>
        <sz val="8"/>
        <rFont val="宋体"/>
        <charset val="134"/>
      </rPr>
      <t>个乡镇建设畜牧推广体系基础设施，配套冷链储藏室及其设施设备。</t>
    </r>
  </si>
  <si>
    <t>武定县村级动物预防工作室基础设施及设备配套建设项目</t>
  </si>
  <si>
    <r>
      <rPr>
        <sz val="8"/>
        <rFont val="宋体"/>
        <charset val="134"/>
      </rPr>
      <t>对全县</t>
    </r>
    <r>
      <rPr>
        <sz val="8"/>
        <rFont val="Times New Roman"/>
        <charset val="134"/>
      </rPr>
      <t>136</t>
    </r>
    <r>
      <rPr>
        <sz val="8"/>
        <rFont val="宋体"/>
        <charset val="134"/>
      </rPr>
      <t>个村委会建设冷链储藏室及其设施设备配套。</t>
    </r>
  </si>
  <si>
    <t>武定县农业机械购置补贴建设项目</t>
  </si>
  <si>
    <r>
      <rPr>
        <sz val="8"/>
        <rFont val="宋体"/>
        <charset val="134"/>
      </rPr>
      <t>大中型耕作拖拉机</t>
    </r>
    <r>
      <rPr>
        <sz val="8"/>
        <rFont val="Times New Roman"/>
        <charset val="134"/>
      </rPr>
      <t>20</t>
    </r>
    <r>
      <rPr>
        <sz val="8"/>
        <rFont val="宋体"/>
        <charset val="134"/>
      </rPr>
      <t>台，耕整机（微耕机）</t>
    </r>
    <r>
      <rPr>
        <sz val="8"/>
        <rFont val="Times New Roman"/>
        <charset val="134"/>
      </rPr>
      <t>5000</t>
    </r>
    <r>
      <rPr>
        <sz val="8"/>
        <rFont val="宋体"/>
        <charset val="134"/>
      </rPr>
      <t>台，半喂入收割机</t>
    </r>
    <r>
      <rPr>
        <sz val="8"/>
        <rFont val="Times New Roman"/>
        <charset val="134"/>
      </rPr>
      <t>20</t>
    </r>
    <r>
      <rPr>
        <sz val="8"/>
        <rFont val="宋体"/>
        <charset val="134"/>
      </rPr>
      <t>台，机动插秧机</t>
    </r>
    <r>
      <rPr>
        <sz val="8"/>
        <rFont val="Times New Roman"/>
        <charset val="134"/>
      </rPr>
      <t>20</t>
    </r>
    <r>
      <rPr>
        <sz val="8"/>
        <rFont val="宋体"/>
        <charset val="134"/>
      </rPr>
      <t>台，简易保鲜储藏设备</t>
    </r>
    <r>
      <rPr>
        <sz val="8"/>
        <rFont val="Times New Roman"/>
        <charset val="134"/>
      </rPr>
      <t>5000</t>
    </r>
    <r>
      <rPr>
        <sz val="8"/>
        <rFont val="宋体"/>
        <charset val="134"/>
      </rPr>
      <t>立方，其它机械</t>
    </r>
    <r>
      <rPr>
        <sz val="8"/>
        <rFont val="Times New Roman"/>
        <charset val="134"/>
      </rPr>
      <t>500</t>
    </r>
    <r>
      <rPr>
        <sz val="8"/>
        <rFont val="宋体"/>
        <charset val="134"/>
      </rPr>
      <t>台。</t>
    </r>
  </si>
  <si>
    <t>武定县植保防灾减灾应急中心建设项目</t>
  </si>
  <si>
    <r>
      <rPr>
        <sz val="8"/>
        <rFont val="宋体"/>
        <charset val="134"/>
      </rPr>
      <t>新建县、乡级植保防灾减灾应急中心处置办公用房业务用房</t>
    </r>
    <r>
      <rPr>
        <sz val="8"/>
        <rFont val="Times New Roman"/>
        <charset val="134"/>
      </rPr>
      <t>2500</t>
    </r>
    <r>
      <rPr>
        <sz val="8"/>
        <rFont val="宋体"/>
        <charset val="134"/>
      </rPr>
      <t>平方米，配套</t>
    </r>
    <r>
      <rPr>
        <sz val="8"/>
        <rFont val="Times New Roman"/>
        <charset val="134"/>
      </rPr>
      <t>2</t>
    </r>
    <r>
      <rPr>
        <sz val="8"/>
        <rFont val="宋体"/>
        <charset val="134"/>
      </rPr>
      <t>设备等，在村（社区）建设村级农业防灾减灾应急处置服务中心站</t>
    </r>
    <r>
      <rPr>
        <sz val="8"/>
        <rFont val="Times New Roman"/>
        <charset val="134"/>
      </rPr>
      <t>130</t>
    </r>
    <r>
      <rPr>
        <sz val="8"/>
        <rFont val="宋体"/>
        <charset val="134"/>
      </rPr>
      <t>个。</t>
    </r>
  </si>
  <si>
    <t>武定县农药包装物回收体系建设项目</t>
  </si>
  <si>
    <r>
      <rPr>
        <sz val="8"/>
        <rFont val="宋体"/>
        <charset val="134"/>
      </rPr>
      <t>新建县乡</t>
    </r>
    <r>
      <rPr>
        <sz val="8"/>
        <rFont val="Times New Roman"/>
        <charset val="134"/>
      </rPr>
      <t>12</t>
    </r>
    <r>
      <rPr>
        <sz val="8"/>
        <rFont val="宋体"/>
        <charset val="134"/>
      </rPr>
      <t>个农膜、农药包装回收处置服务点。</t>
    </r>
  </si>
  <si>
    <t>武定县农业综合执法监管建设项目</t>
  </si>
  <si>
    <t>建立健全农业综合执法检查体系，配套相关装备，开展宣传培训。</t>
  </si>
  <si>
    <t>武定县农作物病虫草鼠害防治与监测预警建设项目</t>
  </si>
  <si>
    <r>
      <rPr>
        <sz val="8"/>
        <rFont val="宋体"/>
        <charset val="134"/>
      </rPr>
      <t>农作物病虫鼠害预测预报，开展农作物病虫草鼠害绿色防控技术示范样板创建，建设</t>
    </r>
    <r>
      <rPr>
        <sz val="8"/>
        <rFont val="Times New Roman"/>
        <charset val="134"/>
      </rPr>
      <t>100</t>
    </r>
    <r>
      <rPr>
        <sz val="8"/>
        <rFont val="宋体"/>
        <charset val="134"/>
      </rPr>
      <t>台高空测报系统，开展远程自动化网络植保专业统计。</t>
    </r>
  </si>
  <si>
    <t>武定县农产品质量安全监管体系建设项目</t>
  </si>
  <si>
    <t>县级及各乡镇</t>
  </si>
  <si>
    <r>
      <rPr>
        <sz val="8"/>
        <rFont val="宋体"/>
        <charset val="134"/>
      </rPr>
      <t>农产品质量安全业务用房</t>
    </r>
    <r>
      <rPr>
        <sz val="8"/>
        <rFont val="Times New Roman"/>
        <charset val="134"/>
      </rPr>
      <t>6000</t>
    </r>
    <r>
      <rPr>
        <sz val="8"/>
        <rFont val="宋体"/>
        <charset val="134"/>
      </rPr>
      <t>平方米、仪器设备、流动监测车辆、智慧监管大数据平台建设、追溯体系建设及队伍建设。</t>
    </r>
  </si>
  <si>
    <r>
      <rPr>
        <sz val="8"/>
        <rFont val="宋体"/>
        <charset val="134"/>
      </rPr>
      <t>县农业农村局和</t>
    </r>
    <r>
      <rPr>
        <sz val="8"/>
        <rFont val="Times New Roman"/>
        <charset val="134"/>
      </rPr>
      <t>11</t>
    </r>
    <r>
      <rPr>
        <sz val="8"/>
        <rFont val="宋体"/>
        <charset val="134"/>
      </rPr>
      <t>个乡镇土地流转交易中心</t>
    </r>
    <r>
      <rPr>
        <sz val="8"/>
        <rFont val="Times New Roman"/>
        <charset val="134"/>
      </rPr>
      <t xml:space="preserve"> </t>
    </r>
    <r>
      <rPr>
        <sz val="8"/>
        <rFont val="宋体"/>
        <charset val="134"/>
      </rPr>
      <t>建设项目</t>
    </r>
  </si>
  <si>
    <t xml:space="preserve">2021-2025 </t>
  </si>
  <si>
    <r>
      <rPr>
        <sz val="8"/>
        <rFont val="宋体"/>
        <charset val="134"/>
      </rPr>
      <t>县农业农村局和全县</t>
    </r>
    <r>
      <rPr>
        <sz val="8"/>
        <rFont val="Times New Roman"/>
        <charset val="134"/>
      </rPr>
      <t>11</t>
    </r>
    <r>
      <rPr>
        <sz val="8"/>
        <rFont val="宋体"/>
        <charset val="134"/>
      </rPr>
      <t>个乡镇</t>
    </r>
  </si>
  <si>
    <r>
      <rPr>
        <sz val="8"/>
        <rFont val="Times New Roman"/>
        <charset val="134"/>
      </rPr>
      <t>1</t>
    </r>
    <r>
      <rPr>
        <sz val="8"/>
        <rFont val="宋体"/>
        <charset val="134"/>
      </rPr>
      <t>、土地征用费。县级和</t>
    </r>
    <r>
      <rPr>
        <sz val="8"/>
        <rFont val="Times New Roman"/>
        <charset val="134"/>
      </rPr>
      <t>11</t>
    </r>
    <r>
      <rPr>
        <sz val="8"/>
        <rFont val="宋体"/>
        <charset val="134"/>
      </rPr>
      <t>个乡镇各征地</t>
    </r>
    <r>
      <rPr>
        <sz val="8"/>
        <rFont val="Times New Roman"/>
        <charset val="134"/>
      </rPr>
      <t>5</t>
    </r>
    <r>
      <rPr>
        <sz val="8"/>
        <rFont val="宋体"/>
        <charset val="134"/>
      </rPr>
      <t>亩，共</t>
    </r>
    <r>
      <rPr>
        <sz val="8"/>
        <rFont val="Times New Roman"/>
        <charset val="134"/>
      </rPr>
      <t>60</t>
    </r>
    <r>
      <rPr>
        <sz val="8"/>
        <rFont val="宋体"/>
        <charset val="134"/>
      </rPr>
      <t>亩；县级每亩</t>
    </r>
    <r>
      <rPr>
        <sz val="8"/>
        <rFont val="Times New Roman"/>
        <charset val="134"/>
      </rPr>
      <t>300</t>
    </r>
    <r>
      <rPr>
        <sz val="8"/>
        <rFont val="宋体"/>
        <charset val="134"/>
      </rPr>
      <t>万元，乡镇每亩</t>
    </r>
    <r>
      <rPr>
        <sz val="8"/>
        <rFont val="Times New Roman"/>
        <charset val="134"/>
      </rPr>
      <t>150</t>
    </r>
    <r>
      <rPr>
        <sz val="8"/>
        <rFont val="宋体"/>
        <charset val="134"/>
      </rPr>
      <t>万元，土地征用需投资</t>
    </r>
    <r>
      <rPr>
        <sz val="8"/>
        <rFont val="Times New Roman"/>
        <charset val="134"/>
      </rPr>
      <t>9750</t>
    </r>
    <r>
      <rPr>
        <sz val="8"/>
        <rFont val="宋体"/>
        <charset val="134"/>
      </rPr>
      <t>万元。</t>
    </r>
    <r>
      <rPr>
        <sz val="8"/>
        <rFont val="Times New Roman"/>
        <charset val="134"/>
      </rPr>
      <t>2</t>
    </r>
    <r>
      <rPr>
        <sz val="8"/>
        <rFont val="宋体"/>
        <charset val="134"/>
      </rPr>
      <t>、房屋主体工程建设。</t>
    </r>
    <r>
      <rPr>
        <sz val="8"/>
        <rFont val="Times New Roman"/>
        <charset val="134"/>
      </rPr>
      <t>1</t>
    </r>
    <r>
      <rPr>
        <sz val="8"/>
        <rFont val="宋体"/>
        <charset val="134"/>
      </rPr>
      <t>个交易中心建</t>
    </r>
    <r>
      <rPr>
        <sz val="8"/>
        <rFont val="Times New Roman"/>
        <charset val="134"/>
      </rPr>
      <t>1200</t>
    </r>
    <r>
      <rPr>
        <sz val="8"/>
        <rFont val="宋体"/>
        <charset val="134"/>
      </rPr>
      <t>平方米，每平方米</t>
    </r>
    <r>
      <rPr>
        <sz val="8"/>
        <rFont val="Times New Roman"/>
        <charset val="134"/>
      </rPr>
      <t>4000</t>
    </r>
    <r>
      <rPr>
        <sz val="8"/>
        <rFont val="宋体"/>
        <charset val="134"/>
      </rPr>
      <t>元，</t>
    </r>
    <r>
      <rPr>
        <sz val="8"/>
        <rFont val="Times New Roman"/>
        <charset val="134"/>
      </rPr>
      <t>12</t>
    </r>
    <r>
      <rPr>
        <sz val="8"/>
        <rFont val="宋体"/>
        <charset val="134"/>
      </rPr>
      <t>个交易中心</t>
    </r>
    <r>
      <rPr>
        <sz val="8"/>
        <rFont val="Times New Roman"/>
        <charset val="134"/>
      </rPr>
      <t>14400</t>
    </r>
    <r>
      <rPr>
        <sz val="8"/>
        <rFont val="宋体"/>
        <charset val="134"/>
      </rPr>
      <t>平方米投资</t>
    </r>
    <r>
      <rPr>
        <sz val="8"/>
        <rFont val="Times New Roman"/>
        <charset val="134"/>
      </rPr>
      <t>5760</t>
    </r>
    <r>
      <rPr>
        <sz val="8"/>
        <rFont val="宋体"/>
        <charset val="134"/>
      </rPr>
      <t>万元。</t>
    </r>
    <r>
      <rPr>
        <sz val="8"/>
        <rFont val="Times New Roman"/>
        <charset val="134"/>
      </rPr>
      <t>3</t>
    </r>
    <r>
      <rPr>
        <sz val="8"/>
        <rFont val="宋体"/>
        <charset val="134"/>
      </rPr>
      <t>、附属设施建设（包括：大门、道路、围墙、院子等）。</t>
    </r>
    <r>
      <rPr>
        <sz val="8"/>
        <rFont val="Times New Roman"/>
        <charset val="134"/>
      </rPr>
      <t>1</t>
    </r>
    <r>
      <rPr>
        <sz val="8"/>
        <rFont val="宋体"/>
        <charset val="134"/>
      </rPr>
      <t>个中心需</t>
    </r>
    <r>
      <rPr>
        <sz val="8"/>
        <rFont val="Times New Roman"/>
        <charset val="134"/>
      </rPr>
      <t>200</t>
    </r>
    <r>
      <rPr>
        <sz val="8"/>
        <rFont val="宋体"/>
        <charset val="134"/>
      </rPr>
      <t>万元，</t>
    </r>
    <r>
      <rPr>
        <sz val="8"/>
        <rFont val="Times New Roman"/>
        <charset val="134"/>
      </rPr>
      <t>12</t>
    </r>
    <r>
      <rPr>
        <sz val="8"/>
        <rFont val="宋体"/>
        <charset val="134"/>
      </rPr>
      <t>个交易中心投资</t>
    </r>
    <r>
      <rPr>
        <sz val="8"/>
        <rFont val="Times New Roman"/>
        <charset val="134"/>
      </rPr>
      <t>2400</t>
    </r>
    <r>
      <rPr>
        <sz val="8"/>
        <rFont val="宋体"/>
        <charset val="134"/>
      </rPr>
      <t>万元。</t>
    </r>
    <r>
      <rPr>
        <sz val="8"/>
        <rFont val="Times New Roman"/>
        <charset val="134"/>
      </rPr>
      <t>4</t>
    </r>
    <r>
      <rPr>
        <sz val="8"/>
        <rFont val="宋体"/>
        <charset val="134"/>
      </rPr>
      <t>、流转交易中心软件建设（包括：大型电子显示屏、信息平台建设等）。</t>
    </r>
    <r>
      <rPr>
        <sz val="8"/>
        <rFont val="Times New Roman"/>
        <charset val="134"/>
      </rPr>
      <t>1</t>
    </r>
    <r>
      <rPr>
        <sz val="8"/>
        <rFont val="宋体"/>
        <charset val="134"/>
      </rPr>
      <t>个交易中心</t>
    </r>
    <r>
      <rPr>
        <sz val="8"/>
        <rFont val="Times New Roman"/>
        <charset val="134"/>
      </rPr>
      <t>100</t>
    </r>
    <r>
      <rPr>
        <sz val="8"/>
        <rFont val="宋体"/>
        <charset val="134"/>
      </rPr>
      <t>万元，</t>
    </r>
    <r>
      <rPr>
        <sz val="8"/>
        <rFont val="Times New Roman"/>
        <charset val="134"/>
      </rPr>
      <t>12</t>
    </r>
    <r>
      <rPr>
        <sz val="8"/>
        <rFont val="宋体"/>
        <charset val="134"/>
      </rPr>
      <t>个交易中心投资</t>
    </r>
    <r>
      <rPr>
        <sz val="8"/>
        <rFont val="Times New Roman"/>
        <charset val="134"/>
      </rPr>
      <t>1200</t>
    </r>
    <r>
      <rPr>
        <sz val="8"/>
        <rFont val="宋体"/>
        <charset val="134"/>
      </rPr>
      <t>万元。</t>
    </r>
    <r>
      <rPr>
        <sz val="8"/>
        <rFont val="Times New Roman"/>
        <charset val="134"/>
      </rPr>
      <t>5</t>
    </r>
    <r>
      <rPr>
        <sz val="8"/>
        <rFont val="宋体"/>
        <charset val="134"/>
      </rPr>
      <t>、办公用具配套设施建设。</t>
    </r>
    <r>
      <rPr>
        <sz val="8"/>
        <rFont val="Times New Roman"/>
        <charset val="134"/>
      </rPr>
      <t xml:space="preserve"> 1</t>
    </r>
    <r>
      <rPr>
        <sz val="8"/>
        <rFont val="宋体"/>
        <charset val="134"/>
      </rPr>
      <t>个交易中心</t>
    </r>
    <r>
      <rPr>
        <sz val="8"/>
        <rFont val="Times New Roman"/>
        <charset val="134"/>
      </rPr>
      <t>100</t>
    </r>
    <r>
      <rPr>
        <sz val="8"/>
        <rFont val="宋体"/>
        <charset val="134"/>
      </rPr>
      <t>万元，</t>
    </r>
    <r>
      <rPr>
        <sz val="8"/>
        <rFont val="Times New Roman"/>
        <charset val="134"/>
      </rPr>
      <t>12</t>
    </r>
    <r>
      <rPr>
        <sz val="8"/>
        <rFont val="宋体"/>
        <charset val="134"/>
      </rPr>
      <t>个交易中心投资</t>
    </r>
    <r>
      <rPr>
        <sz val="8"/>
        <rFont val="Times New Roman"/>
        <charset val="134"/>
      </rPr>
      <t>1200</t>
    </r>
    <r>
      <rPr>
        <sz val="8"/>
        <rFont val="宋体"/>
        <charset val="134"/>
      </rPr>
      <t>万元。</t>
    </r>
    <r>
      <rPr>
        <sz val="8"/>
        <rFont val="Times New Roman"/>
        <charset val="134"/>
      </rPr>
      <t>6</t>
    </r>
    <r>
      <rPr>
        <sz val="8"/>
        <rFont val="宋体"/>
        <charset val="134"/>
      </rPr>
      <t>、项目审批、设计等其他费用。</t>
    </r>
    <r>
      <rPr>
        <sz val="8"/>
        <rFont val="Times New Roman"/>
        <charset val="134"/>
      </rPr>
      <t>1</t>
    </r>
    <r>
      <rPr>
        <sz val="8"/>
        <rFont val="宋体"/>
        <charset val="134"/>
      </rPr>
      <t>个交易中心</t>
    </r>
    <r>
      <rPr>
        <sz val="8"/>
        <rFont val="Times New Roman"/>
        <charset val="134"/>
      </rPr>
      <t>20</t>
    </r>
    <r>
      <rPr>
        <sz val="8"/>
        <rFont val="宋体"/>
        <charset val="134"/>
      </rPr>
      <t>万元，</t>
    </r>
    <r>
      <rPr>
        <sz val="8"/>
        <rFont val="Times New Roman"/>
        <charset val="134"/>
      </rPr>
      <t>12</t>
    </r>
    <r>
      <rPr>
        <sz val="8"/>
        <rFont val="宋体"/>
        <charset val="134"/>
      </rPr>
      <t>个交易中心投资</t>
    </r>
    <r>
      <rPr>
        <sz val="8"/>
        <rFont val="Times New Roman"/>
        <charset val="134"/>
      </rPr>
      <t>240</t>
    </r>
    <r>
      <rPr>
        <sz val="8"/>
        <rFont val="宋体"/>
        <charset val="134"/>
      </rPr>
      <t>万元。</t>
    </r>
  </si>
  <si>
    <t>武定县迁飞性害虫自动测报系统建设项目</t>
  </si>
  <si>
    <r>
      <rPr>
        <sz val="8"/>
        <rFont val="宋体"/>
        <charset val="134"/>
      </rPr>
      <t>安装</t>
    </r>
    <r>
      <rPr>
        <sz val="8"/>
        <rFont val="Times New Roman"/>
        <charset val="134"/>
      </rPr>
      <t>100</t>
    </r>
    <r>
      <rPr>
        <sz val="8"/>
        <rFont val="宋体"/>
        <charset val="134"/>
      </rPr>
      <t>套远程迁飞性害虫自动识别测报设备，每套投资</t>
    </r>
    <r>
      <rPr>
        <sz val="8"/>
        <rFont val="Times New Roman"/>
        <charset val="134"/>
      </rPr>
      <t>20</t>
    </r>
    <r>
      <rPr>
        <sz val="8"/>
        <rFont val="宋体"/>
        <charset val="134"/>
      </rPr>
      <t>万元。</t>
    </r>
  </si>
  <si>
    <t>农业农村服务中心综合服务中心体系建设</t>
  </si>
  <si>
    <r>
      <rPr>
        <sz val="8"/>
        <rFont val="宋体"/>
        <charset val="134"/>
      </rPr>
      <t>在全县</t>
    </r>
    <r>
      <rPr>
        <sz val="8"/>
        <rFont val="Times New Roman"/>
        <charset val="134"/>
      </rPr>
      <t>11</t>
    </r>
    <r>
      <rPr>
        <sz val="8"/>
        <rFont val="宋体"/>
        <charset val="134"/>
      </rPr>
      <t>个乡镇建设农业农村服务中心综合服务体系，配套仓库、实验设施，每个乡镇投资</t>
    </r>
    <r>
      <rPr>
        <sz val="8"/>
        <rFont val="Times New Roman"/>
        <charset val="134"/>
      </rPr>
      <t>200</t>
    </r>
    <r>
      <rPr>
        <sz val="8"/>
        <rFont val="宋体"/>
        <charset val="134"/>
      </rPr>
      <t>万元。</t>
    </r>
  </si>
  <si>
    <t>环州乡农业农村服务中心建设项目（农推中心）</t>
  </si>
  <si>
    <t>建设环州乡农业技术推广服务中心</t>
  </si>
  <si>
    <t>招商引资</t>
  </si>
  <si>
    <t>武定县重点流域农业面源污染治理项目</t>
  </si>
  <si>
    <r>
      <rPr>
        <sz val="8"/>
        <rFont val="宋体"/>
        <charset val="134"/>
      </rPr>
      <t>每年在全县</t>
    </r>
    <r>
      <rPr>
        <sz val="8"/>
        <rFont val="Times New Roman"/>
        <charset val="134"/>
      </rPr>
      <t>11</t>
    </r>
    <r>
      <rPr>
        <sz val="8"/>
        <rFont val="宋体"/>
        <charset val="134"/>
      </rPr>
      <t>个乡镇选择重点流域农业面源污染治理综合示范点（自然村组）</t>
    </r>
    <r>
      <rPr>
        <sz val="8"/>
        <rFont val="Times New Roman"/>
        <charset val="134"/>
      </rPr>
      <t>20</t>
    </r>
    <r>
      <rPr>
        <sz val="8"/>
        <rFont val="宋体"/>
        <charset val="134"/>
      </rPr>
      <t>个，其中：狮山镇</t>
    </r>
    <r>
      <rPr>
        <sz val="8"/>
        <rFont val="Times New Roman"/>
        <charset val="134"/>
      </rPr>
      <t>3</t>
    </r>
    <r>
      <rPr>
        <sz val="8"/>
        <rFont val="宋体"/>
        <charset val="134"/>
      </rPr>
      <t>个，猫街镇、高桥镇各</t>
    </r>
    <r>
      <rPr>
        <sz val="8"/>
        <rFont val="Times New Roman"/>
        <charset val="134"/>
      </rPr>
      <t>2</t>
    </r>
    <r>
      <rPr>
        <sz val="8"/>
        <rFont val="宋体"/>
        <charset val="134"/>
      </rPr>
      <t>个，插甸镇、白路镇、己衣镇、万德镇、东坡乡、发窝乡、田心乡、环州乡各一个。农村有机生活垃圾和厕所废弃物资源化利用投入资金</t>
    </r>
    <r>
      <rPr>
        <sz val="8"/>
        <rFont val="Times New Roman"/>
        <charset val="134"/>
      </rPr>
      <t>250</t>
    </r>
    <r>
      <rPr>
        <sz val="8"/>
        <rFont val="宋体"/>
        <charset val="134"/>
      </rPr>
      <t>万元</t>
    </r>
    <r>
      <rPr>
        <sz val="8"/>
        <rFont val="Times New Roman"/>
        <charset val="134"/>
      </rPr>
      <t>/</t>
    </r>
    <r>
      <rPr>
        <sz val="8"/>
        <rFont val="宋体"/>
        <charset val="134"/>
      </rPr>
      <t>个自然村组，合计</t>
    </r>
    <r>
      <rPr>
        <sz val="8"/>
        <rFont val="Times New Roman"/>
        <charset val="134"/>
      </rPr>
      <t>5000</t>
    </r>
    <r>
      <rPr>
        <sz val="8"/>
        <rFont val="宋体"/>
        <charset val="134"/>
      </rPr>
      <t>万元；秸秆综合资源化利用面积</t>
    </r>
    <r>
      <rPr>
        <sz val="8"/>
        <rFont val="Times New Roman"/>
        <charset val="134"/>
      </rPr>
      <t>6000</t>
    </r>
    <r>
      <rPr>
        <sz val="8"/>
        <rFont val="宋体"/>
        <charset val="134"/>
      </rPr>
      <t>亩，每亩</t>
    </r>
    <r>
      <rPr>
        <sz val="8"/>
        <rFont val="Times New Roman"/>
        <charset val="134"/>
      </rPr>
      <t>1500</t>
    </r>
    <r>
      <rPr>
        <sz val="8"/>
        <rFont val="宋体"/>
        <charset val="134"/>
      </rPr>
      <t>元，合计</t>
    </r>
    <r>
      <rPr>
        <sz val="8"/>
        <rFont val="Times New Roman"/>
        <charset val="134"/>
      </rPr>
      <t>900</t>
    </r>
    <r>
      <rPr>
        <sz val="8"/>
        <rFont val="宋体"/>
        <charset val="134"/>
      </rPr>
      <t>万元。</t>
    </r>
  </si>
  <si>
    <t>武定县绿色防控建设项目</t>
  </si>
  <si>
    <r>
      <rPr>
        <sz val="8"/>
        <rFont val="宋体"/>
        <charset val="134"/>
      </rPr>
      <t>建设</t>
    </r>
    <r>
      <rPr>
        <sz val="8"/>
        <rFont val="Times New Roman"/>
        <charset val="134"/>
      </rPr>
      <t>30</t>
    </r>
    <r>
      <rPr>
        <sz val="8"/>
        <rFont val="宋体"/>
        <charset val="134"/>
      </rPr>
      <t>万亩绿色防控生产基地，每</t>
    </r>
    <r>
      <rPr>
        <sz val="8"/>
        <rFont val="Times New Roman"/>
        <charset val="134"/>
      </rPr>
      <t>30</t>
    </r>
    <r>
      <rPr>
        <sz val="8"/>
        <rFont val="宋体"/>
        <charset val="134"/>
      </rPr>
      <t>亩安装太阳能杀虫灯设备一套，共安装</t>
    </r>
    <r>
      <rPr>
        <sz val="8"/>
        <rFont val="Times New Roman"/>
        <charset val="134"/>
      </rPr>
      <t>10</t>
    </r>
    <r>
      <rPr>
        <sz val="8"/>
        <rFont val="宋体"/>
        <charset val="134"/>
      </rPr>
      <t>万套，每套投资</t>
    </r>
    <r>
      <rPr>
        <sz val="8"/>
        <rFont val="Times New Roman"/>
        <charset val="134"/>
      </rPr>
      <t>0.2</t>
    </r>
    <r>
      <rPr>
        <sz val="8"/>
        <rFont val="宋体"/>
        <charset val="134"/>
      </rPr>
      <t>万元。</t>
    </r>
  </si>
  <si>
    <t>武定县纳入全国重要生态系统保护和修复重大工挰建设项目</t>
  </si>
  <si>
    <r>
      <rPr>
        <sz val="8"/>
        <rFont val="宋体"/>
        <charset val="134"/>
      </rPr>
      <t>横断山区水源涵养与生物多样性保护基地</t>
    </r>
    <r>
      <rPr>
        <sz val="8"/>
        <rFont val="Times New Roman"/>
        <charset val="134"/>
      </rPr>
      <t>3000</t>
    </r>
    <r>
      <rPr>
        <sz val="8"/>
        <rFont val="宋体"/>
        <charset val="134"/>
      </rPr>
      <t>平方公里，建设观测站一所，天敌扩大繁殖场一座。</t>
    </r>
  </si>
  <si>
    <t>武定县推广农作物秸杆青贮、氨化技术项目</t>
  </si>
  <si>
    <r>
      <rPr>
        <sz val="8"/>
        <rFont val="宋体"/>
        <charset val="134"/>
      </rPr>
      <t>通过青贮窖、青贮壕、青贮塔、青贮堆、包膜青贮等方式，采用常规青贮、半干青贮、添加剂青贮等技术，改变秸秆品质，有效合理农作物秸秆。到</t>
    </r>
    <r>
      <rPr>
        <sz val="8"/>
        <rFont val="Times New Roman"/>
        <charset val="134"/>
      </rPr>
      <t>2025</t>
    </r>
    <r>
      <rPr>
        <sz val="8"/>
        <rFont val="宋体"/>
        <charset val="134"/>
      </rPr>
      <t>年，全县秸秆青贮量达到</t>
    </r>
    <r>
      <rPr>
        <sz val="8"/>
        <rFont val="Times New Roman"/>
        <charset val="134"/>
      </rPr>
      <t>100</t>
    </r>
    <r>
      <rPr>
        <sz val="8"/>
        <rFont val="宋体"/>
        <charset val="134"/>
      </rPr>
      <t>万吨，规模养牛场、养羊场</t>
    </r>
    <r>
      <rPr>
        <sz val="8"/>
        <rFont val="Times New Roman"/>
        <charset val="134"/>
      </rPr>
      <t>100%</t>
    </r>
    <r>
      <rPr>
        <sz val="8"/>
        <rFont val="宋体"/>
        <charset val="134"/>
      </rPr>
      <t>开展秸秆青贮</t>
    </r>
  </si>
  <si>
    <t>高桥镇兽医实验室建设项目</t>
  </si>
  <si>
    <r>
      <rPr>
        <sz val="8"/>
        <rFont val="宋体"/>
        <charset val="134"/>
      </rPr>
      <t>完成</t>
    </r>
    <r>
      <rPr>
        <sz val="8"/>
        <rFont val="Times New Roman"/>
        <charset val="134"/>
      </rPr>
      <t>1</t>
    </r>
    <r>
      <rPr>
        <sz val="8"/>
        <rFont val="宋体"/>
        <charset val="134"/>
      </rPr>
      <t>个乡镇兽医实验室建设。</t>
    </r>
  </si>
  <si>
    <t>高桥镇植保防灾减灾应急中心建设项目</t>
  </si>
  <si>
    <r>
      <rPr>
        <sz val="8"/>
        <rFont val="宋体"/>
        <charset val="134"/>
      </rPr>
      <t>新建镇级植保防灾减灾应急中心处置办公用房业务用房，配套</t>
    </r>
    <r>
      <rPr>
        <sz val="8"/>
        <rFont val="Times New Roman"/>
        <charset val="134"/>
      </rPr>
      <t>2</t>
    </r>
    <r>
      <rPr>
        <sz val="8"/>
        <rFont val="宋体"/>
        <charset val="134"/>
      </rPr>
      <t>设备等，在行政村建设村级农业防灾减灾应急处置服务中心站</t>
    </r>
    <r>
      <rPr>
        <sz val="8"/>
        <rFont val="Times New Roman"/>
        <charset val="134"/>
      </rPr>
      <t>17</t>
    </r>
    <r>
      <rPr>
        <sz val="8"/>
        <rFont val="宋体"/>
        <charset val="134"/>
      </rPr>
      <t>个个。</t>
    </r>
  </si>
  <si>
    <t>高桥镇农业防灾减灾应急处置体系建设项目</t>
  </si>
  <si>
    <r>
      <rPr>
        <sz val="8"/>
        <rFont val="宋体"/>
        <charset val="134"/>
      </rPr>
      <t>新建</t>
    </r>
    <r>
      <rPr>
        <sz val="8"/>
        <rFont val="Times New Roman"/>
        <charset val="134"/>
      </rPr>
      <t>17</t>
    </r>
    <r>
      <rPr>
        <sz val="8"/>
        <rFont val="宋体"/>
        <charset val="134"/>
      </rPr>
      <t>个村级新建农业防灾减灾应急处置服务点。</t>
    </r>
  </si>
  <si>
    <t>高桥镇畜产品质量检测中心检测检验体系建设项目</t>
  </si>
  <si>
    <t>基础设施完善，购置检测设备及试剂一批、技术人员学习培训等。</t>
  </si>
  <si>
    <t>高桥镇畜牧科技推广体系基础设施配套及动物疫情监测点建设项目</t>
  </si>
  <si>
    <t>完善畜牧推广体系基础设施建设，配套冷链储藏室及其设施设备配套。</t>
  </si>
  <si>
    <t>高桥镇村级动物预防工作室基础设施及设备配套建设项目</t>
  </si>
  <si>
    <r>
      <rPr>
        <sz val="8"/>
        <rFont val="宋体"/>
        <charset val="134"/>
      </rPr>
      <t>全镇</t>
    </r>
    <r>
      <rPr>
        <sz val="8"/>
        <rFont val="Times New Roman"/>
        <charset val="134"/>
      </rPr>
      <t>17</t>
    </r>
    <r>
      <rPr>
        <sz val="8"/>
        <rFont val="宋体"/>
        <charset val="134"/>
      </rPr>
      <t>个
行政村</t>
    </r>
  </si>
  <si>
    <r>
      <rPr>
        <sz val="8"/>
        <rFont val="宋体"/>
        <charset val="134"/>
      </rPr>
      <t>对全镇</t>
    </r>
    <r>
      <rPr>
        <sz val="8"/>
        <rFont val="Times New Roman"/>
        <charset val="134"/>
      </rPr>
      <t>17</t>
    </r>
    <r>
      <rPr>
        <sz val="8"/>
        <rFont val="宋体"/>
        <charset val="134"/>
      </rPr>
      <t>个行政村建设冷链储藏室及其设施设备配套。</t>
    </r>
  </si>
  <si>
    <t>高桥镇畜产品质量全程追溯系统建设项目</t>
  </si>
  <si>
    <t>高桥镇全县动物检疫申报点建设</t>
  </si>
  <si>
    <r>
      <rPr>
        <sz val="8"/>
        <rFont val="Times New Roman"/>
        <charset val="134"/>
      </rPr>
      <t>1</t>
    </r>
    <r>
      <rPr>
        <sz val="8"/>
        <rFont val="宋体"/>
        <charset val="134"/>
      </rPr>
      <t>个报检点建设业务用房</t>
    </r>
    <r>
      <rPr>
        <sz val="8"/>
        <rFont val="Times New Roman"/>
        <charset val="134"/>
      </rPr>
      <t>500</t>
    </r>
    <r>
      <rPr>
        <sz val="8"/>
        <rFont val="宋体"/>
        <charset val="134"/>
      </rPr>
      <t>平方米，购置检疫设备</t>
    </r>
    <r>
      <rPr>
        <sz val="8"/>
        <rFont val="Times New Roman"/>
        <charset val="134"/>
      </rPr>
      <t>11</t>
    </r>
    <r>
      <rPr>
        <sz val="8"/>
        <rFont val="宋体"/>
        <charset val="134"/>
      </rPr>
      <t>套。</t>
    </r>
  </si>
  <si>
    <t>有害生物防治体系建设</t>
  </si>
  <si>
    <t>相关乡镇</t>
  </si>
  <si>
    <t>种苗质量监测机构建设</t>
  </si>
  <si>
    <t>加强县级种苗质量监测机构建设，购置相关设备。</t>
  </si>
  <si>
    <t>武定县农村户用沼气池建设项目</t>
  </si>
  <si>
    <r>
      <rPr>
        <sz val="8"/>
        <rFont val="宋体"/>
        <charset val="134"/>
      </rPr>
      <t>建设沼气池眼</t>
    </r>
    <r>
      <rPr>
        <sz val="8"/>
        <rFont val="Times New Roman"/>
        <charset val="134"/>
      </rPr>
      <t>10000</t>
    </r>
    <r>
      <rPr>
        <sz val="8"/>
        <rFont val="宋体"/>
        <charset val="134"/>
      </rPr>
      <t>眼</t>
    </r>
  </si>
  <si>
    <t>县农业局、林草局</t>
  </si>
  <si>
    <t>武定县大中型沼气项目</t>
  </si>
  <si>
    <r>
      <rPr>
        <sz val="8"/>
        <rFont val="宋体"/>
        <charset val="134"/>
      </rPr>
      <t>在学校、医院和大型畜禽养殖场建设</t>
    </r>
    <r>
      <rPr>
        <sz val="8"/>
        <rFont val="Times New Roman"/>
        <charset val="134"/>
      </rPr>
      <t>200</t>
    </r>
    <r>
      <rPr>
        <sz val="8"/>
        <rFont val="宋体"/>
        <charset val="134"/>
      </rPr>
      <t>平方米以上大中型沼气共</t>
    </r>
    <r>
      <rPr>
        <sz val="8"/>
        <rFont val="Times New Roman"/>
        <charset val="134"/>
      </rPr>
      <t>20</t>
    </r>
    <r>
      <rPr>
        <sz val="8"/>
        <rFont val="宋体"/>
        <charset val="134"/>
      </rPr>
      <t>口</t>
    </r>
  </si>
  <si>
    <t>武定县农村沼气服务网点建设项目</t>
  </si>
  <si>
    <r>
      <rPr>
        <sz val="8"/>
        <rFont val="宋体"/>
        <charset val="134"/>
      </rPr>
      <t>建设农村沼气服务网点</t>
    </r>
    <r>
      <rPr>
        <sz val="8"/>
        <rFont val="Times New Roman"/>
        <charset val="134"/>
      </rPr>
      <t>100</t>
    </r>
    <r>
      <rPr>
        <sz val="8"/>
        <rFont val="宋体"/>
        <charset val="134"/>
      </rPr>
      <t>个。</t>
    </r>
  </si>
  <si>
    <t>县农业局</t>
  </si>
  <si>
    <r>
      <rPr>
        <sz val="8"/>
        <rFont val="宋体"/>
        <charset val="134"/>
      </rPr>
      <t>武定县农村新型节能炉</t>
    </r>
    <r>
      <rPr>
        <sz val="8"/>
        <rFont val="Times New Roman"/>
        <charset val="134"/>
      </rPr>
      <t>(</t>
    </r>
    <r>
      <rPr>
        <sz val="8"/>
        <rFont val="宋体"/>
        <charset val="134"/>
      </rPr>
      <t>灶</t>
    </r>
    <r>
      <rPr>
        <sz val="8"/>
        <rFont val="Times New Roman"/>
        <charset val="134"/>
      </rPr>
      <t>)</t>
    </r>
    <r>
      <rPr>
        <sz val="8"/>
        <rFont val="宋体"/>
        <charset val="134"/>
      </rPr>
      <t>推广项目</t>
    </r>
  </si>
  <si>
    <r>
      <rPr>
        <sz val="8"/>
        <rFont val="宋体"/>
        <charset val="134"/>
      </rPr>
      <t>节能灶推广</t>
    </r>
    <r>
      <rPr>
        <sz val="8"/>
        <rFont val="Times New Roman"/>
        <charset val="134"/>
      </rPr>
      <t>20000</t>
    </r>
    <r>
      <rPr>
        <sz val="8"/>
        <rFont val="宋体"/>
        <charset val="134"/>
      </rPr>
      <t>户。</t>
    </r>
  </si>
  <si>
    <t>（三）农村人居环境整治行动</t>
  </si>
  <si>
    <t>武定县村庄规划编制</t>
  </si>
  <si>
    <r>
      <rPr>
        <sz val="8"/>
        <rFont val="宋体"/>
        <charset val="134"/>
      </rPr>
      <t>武定县</t>
    </r>
    <r>
      <rPr>
        <sz val="8"/>
        <rFont val="Times New Roman"/>
        <charset val="134"/>
      </rPr>
      <t>133</t>
    </r>
    <r>
      <rPr>
        <sz val="8"/>
        <rFont val="宋体"/>
        <charset val="134"/>
      </rPr>
      <t>个行政村，</t>
    </r>
    <r>
      <rPr>
        <sz val="8"/>
        <rFont val="Times New Roman"/>
        <charset val="134"/>
      </rPr>
      <t>680</t>
    </r>
    <r>
      <rPr>
        <sz val="8"/>
        <rFont val="宋体"/>
        <charset val="134"/>
      </rPr>
      <t>个自然村，村庄规划编制。</t>
    </r>
  </si>
  <si>
    <t>武定县美丽乡村建设项目</t>
  </si>
  <si>
    <r>
      <rPr>
        <sz val="8"/>
        <rFont val="宋体"/>
        <charset val="134"/>
      </rPr>
      <t>以行政村为单位，在全县</t>
    </r>
    <r>
      <rPr>
        <sz val="8"/>
        <rFont val="Times New Roman"/>
        <charset val="134"/>
      </rPr>
      <t>130</t>
    </r>
    <r>
      <rPr>
        <sz val="8"/>
        <rFont val="宋体"/>
        <charset val="134"/>
      </rPr>
      <t>个行政村实施村庄亮化、</t>
    </r>
    <r>
      <rPr>
        <sz val="8"/>
        <rFont val="Times New Roman"/>
        <charset val="134"/>
      </rPr>
      <t> </t>
    </r>
    <r>
      <rPr>
        <sz val="8"/>
        <rFont val="宋体"/>
        <charset val="134"/>
      </rPr>
      <t>村庄绿化、村口观景平台、</t>
    </r>
    <r>
      <rPr>
        <sz val="8"/>
        <rFont val="Times New Roman"/>
        <charset val="134"/>
      </rPr>
      <t> </t>
    </r>
    <r>
      <rPr>
        <sz val="8"/>
        <rFont val="宋体"/>
        <charset val="134"/>
      </rPr>
      <t>乡风文明、公共服务设施等基础设施建设，每个村建设</t>
    </r>
    <r>
      <rPr>
        <sz val="8"/>
        <rFont val="Times New Roman"/>
        <charset val="134"/>
      </rPr>
      <t>2</t>
    </r>
    <r>
      <rPr>
        <sz val="8"/>
        <rFont val="宋体"/>
        <charset val="134"/>
      </rPr>
      <t>个示范点。</t>
    </r>
  </si>
  <si>
    <t>武定县农村人居环境提升项目</t>
  </si>
  <si>
    <r>
      <rPr>
        <sz val="8"/>
        <rFont val="宋体"/>
        <charset val="134"/>
      </rPr>
      <t>建设提档升级型村庄</t>
    </r>
    <r>
      <rPr>
        <sz val="8"/>
        <rFont val="Times New Roman"/>
        <charset val="134"/>
      </rPr>
      <t>336</t>
    </r>
    <r>
      <rPr>
        <sz val="8"/>
        <rFont val="宋体"/>
        <charset val="134"/>
      </rPr>
      <t>个，每个村庄投资</t>
    </r>
    <r>
      <rPr>
        <sz val="8"/>
        <rFont val="Times New Roman"/>
        <charset val="134"/>
      </rPr>
      <t>450</t>
    </r>
    <r>
      <rPr>
        <sz val="8"/>
        <rFont val="宋体"/>
        <charset val="134"/>
      </rPr>
      <t>万元，村庄主要建设内容有：</t>
    </r>
    <r>
      <rPr>
        <sz val="8"/>
        <rFont val="Times New Roman"/>
        <charset val="134"/>
      </rPr>
      <t>1.</t>
    </r>
    <r>
      <rPr>
        <sz val="8"/>
        <rFont val="宋体"/>
        <charset val="134"/>
      </rPr>
      <t>村庄公共场所环境提升。（</t>
    </r>
    <r>
      <rPr>
        <sz val="8"/>
        <rFont val="Times New Roman"/>
        <charset val="134"/>
      </rPr>
      <t>1</t>
    </r>
    <r>
      <rPr>
        <sz val="8"/>
        <rFont val="宋体"/>
        <charset val="134"/>
      </rPr>
      <t>）文化活动室</t>
    </r>
    <r>
      <rPr>
        <sz val="8"/>
        <rFont val="Times New Roman"/>
        <charset val="134"/>
      </rPr>
      <t>120</t>
    </r>
    <r>
      <rPr>
        <sz val="8"/>
        <rFont val="宋体"/>
        <charset val="134"/>
      </rPr>
      <t>平方米；（</t>
    </r>
    <r>
      <rPr>
        <sz val="8"/>
        <rFont val="Times New Roman"/>
        <charset val="134"/>
      </rPr>
      <t>2</t>
    </r>
    <r>
      <rPr>
        <sz val="8"/>
        <rFont val="宋体"/>
        <charset val="134"/>
      </rPr>
      <t>）村史馆</t>
    </r>
    <r>
      <rPr>
        <sz val="8"/>
        <rFont val="Times New Roman"/>
        <charset val="134"/>
      </rPr>
      <t>120</t>
    </r>
    <r>
      <rPr>
        <sz val="8"/>
        <rFont val="宋体"/>
        <charset val="134"/>
      </rPr>
      <t>平方米；（</t>
    </r>
    <r>
      <rPr>
        <sz val="8"/>
        <rFont val="Times New Roman"/>
        <charset val="134"/>
      </rPr>
      <t>3</t>
    </r>
    <r>
      <rPr>
        <sz val="8"/>
        <rFont val="宋体"/>
        <charset val="134"/>
      </rPr>
      <t>）公厕</t>
    </r>
    <r>
      <rPr>
        <sz val="8"/>
        <rFont val="Times New Roman"/>
        <charset val="134"/>
      </rPr>
      <t>1</t>
    </r>
    <r>
      <rPr>
        <sz val="8"/>
        <rFont val="宋体"/>
        <charset val="134"/>
      </rPr>
      <t>座；（</t>
    </r>
    <r>
      <rPr>
        <sz val="8"/>
        <rFont val="Times New Roman"/>
        <charset val="134"/>
      </rPr>
      <t>4</t>
    </r>
    <r>
      <rPr>
        <sz val="8"/>
        <rFont val="宋体"/>
        <charset val="134"/>
      </rPr>
      <t>）垃圾收集房</t>
    </r>
    <r>
      <rPr>
        <sz val="8"/>
        <rFont val="Times New Roman"/>
        <charset val="134"/>
      </rPr>
      <t>70</t>
    </r>
    <r>
      <rPr>
        <sz val="8"/>
        <rFont val="宋体"/>
        <charset val="134"/>
      </rPr>
      <t>平方米、垃圾池；（</t>
    </r>
    <r>
      <rPr>
        <sz val="8"/>
        <rFont val="Times New Roman"/>
        <charset val="134"/>
      </rPr>
      <t>5</t>
    </r>
    <r>
      <rPr>
        <sz val="8"/>
        <rFont val="宋体"/>
        <charset val="134"/>
      </rPr>
      <t>）停车场</t>
    </r>
    <r>
      <rPr>
        <sz val="8"/>
        <rFont val="Times New Roman"/>
        <charset val="134"/>
      </rPr>
      <t>300</t>
    </r>
    <r>
      <rPr>
        <sz val="8"/>
        <rFont val="宋体"/>
        <charset val="134"/>
      </rPr>
      <t>平方米；（</t>
    </r>
    <r>
      <rPr>
        <sz val="8"/>
        <rFont val="Times New Roman"/>
        <charset val="134"/>
      </rPr>
      <t>6</t>
    </r>
    <r>
      <rPr>
        <sz val="8"/>
        <rFont val="宋体"/>
        <charset val="134"/>
      </rPr>
      <t>）广场</t>
    </r>
    <r>
      <rPr>
        <sz val="8"/>
        <rFont val="Times New Roman"/>
        <charset val="134"/>
      </rPr>
      <t>300</t>
    </r>
    <r>
      <rPr>
        <sz val="8"/>
        <rFont val="宋体"/>
        <charset val="134"/>
      </rPr>
      <t>平方米（</t>
    </r>
    <r>
      <rPr>
        <sz val="8"/>
        <rFont val="Times New Roman"/>
        <charset val="134"/>
      </rPr>
      <t>7</t>
    </r>
    <r>
      <rPr>
        <sz val="8"/>
        <rFont val="宋体"/>
        <charset val="134"/>
      </rPr>
      <t>）牌坊</t>
    </r>
    <r>
      <rPr>
        <sz val="8"/>
        <rFont val="Times New Roman"/>
        <charset val="134"/>
      </rPr>
      <t>1</t>
    </r>
    <r>
      <rPr>
        <sz val="8"/>
        <rFont val="宋体"/>
        <charset val="134"/>
      </rPr>
      <t>座；（</t>
    </r>
    <r>
      <rPr>
        <sz val="8"/>
        <rFont val="Times New Roman"/>
        <charset val="134"/>
      </rPr>
      <t>8</t>
    </r>
    <r>
      <rPr>
        <sz val="8"/>
        <rFont val="宋体"/>
        <charset val="134"/>
      </rPr>
      <t>）凉亭</t>
    </r>
    <r>
      <rPr>
        <sz val="8"/>
        <rFont val="Times New Roman"/>
        <charset val="134"/>
      </rPr>
      <t>1</t>
    </r>
    <r>
      <rPr>
        <sz val="8"/>
        <rFont val="宋体"/>
        <charset val="134"/>
      </rPr>
      <t>座。</t>
    </r>
    <r>
      <rPr>
        <sz val="8"/>
        <rFont val="Times New Roman"/>
        <charset val="134"/>
      </rPr>
      <t xml:space="preserve">2. </t>
    </r>
    <r>
      <rPr>
        <sz val="8"/>
        <rFont val="宋体"/>
        <charset val="134"/>
      </rPr>
      <t>村容村貌治理（</t>
    </r>
    <r>
      <rPr>
        <sz val="8"/>
        <rFont val="Times New Roman"/>
        <charset val="134"/>
      </rPr>
      <t>1</t>
    </r>
    <r>
      <rPr>
        <sz val="8"/>
        <rFont val="宋体"/>
        <charset val="134"/>
      </rPr>
      <t>）硬化水泥路面；（</t>
    </r>
    <r>
      <rPr>
        <sz val="8"/>
        <rFont val="Times New Roman"/>
        <charset val="134"/>
      </rPr>
      <t>2</t>
    </r>
    <r>
      <rPr>
        <sz val="8"/>
        <rFont val="宋体"/>
        <charset val="134"/>
      </rPr>
      <t>）墙体刷白；（</t>
    </r>
    <r>
      <rPr>
        <sz val="8"/>
        <rFont val="Times New Roman"/>
        <charset val="134"/>
      </rPr>
      <t>3</t>
    </r>
    <r>
      <rPr>
        <sz val="8"/>
        <rFont val="宋体"/>
        <charset val="134"/>
      </rPr>
      <t>）路灯（</t>
    </r>
    <r>
      <rPr>
        <sz val="8"/>
        <rFont val="Times New Roman"/>
        <charset val="134"/>
      </rPr>
      <t>4</t>
    </r>
    <r>
      <rPr>
        <sz val="8"/>
        <rFont val="宋体"/>
        <charset val="134"/>
      </rPr>
      <t>）绿化树（</t>
    </r>
    <r>
      <rPr>
        <sz val="8"/>
        <rFont val="Times New Roman"/>
        <charset val="134"/>
      </rPr>
      <t>5</t>
    </r>
    <r>
      <rPr>
        <sz val="8"/>
        <rFont val="宋体"/>
        <charset val="134"/>
      </rPr>
      <t>）改厨房；（</t>
    </r>
    <r>
      <rPr>
        <sz val="8"/>
        <rFont val="Times New Roman"/>
        <charset val="134"/>
      </rPr>
      <t>6</t>
    </r>
    <r>
      <rPr>
        <sz val="8"/>
        <rFont val="宋体"/>
        <charset val="134"/>
      </rPr>
      <t>）改户厕。</t>
    </r>
    <r>
      <rPr>
        <sz val="8"/>
        <rFont val="Times New Roman"/>
        <charset val="134"/>
      </rPr>
      <t xml:space="preserve"> 3.</t>
    </r>
    <r>
      <rPr>
        <sz val="8"/>
        <rFont val="宋体"/>
        <charset val="134"/>
      </rPr>
      <t>建立管护机制。（</t>
    </r>
    <r>
      <rPr>
        <sz val="8"/>
        <rFont val="Times New Roman"/>
        <charset val="134"/>
      </rPr>
      <t>1</t>
    </r>
    <r>
      <rPr>
        <sz val="8"/>
        <rFont val="宋体"/>
        <charset val="134"/>
      </rPr>
      <t>）有公厕管理制度上墙；（</t>
    </r>
    <r>
      <rPr>
        <sz val="8"/>
        <rFont val="Times New Roman"/>
        <charset val="134"/>
      </rPr>
      <t>2</t>
    </r>
    <r>
      <rPr>
        <sz val="8"/>
        <rFont val="宋体"/>
        <charset val="134"/>
      </rPr>
      <t>）有公共设施运行维护制度；（</t>
    </r>
    <r>
      <rPr>
        <sz val="8"/>
        <rFont val="Times New Roman"/>
        <charset val="134"/>
      </rPr>
      <t>3</t>
    </r>
    <r>
      <rPr>
        <sz val="8"/>
        <rFont val="宋体"/>
        <charset val="134"/>
      </rPr>
      <t>）有村规民约制度上墙。</t>
    </r>
  </si>
  <si>
    <t>武定县户外广告标识标牌智能化提升改造项目</t>
  </si>
  <si>
    <r>
      <rPr>
        <sz val="8"/>
        <rFont val="宋体"/>
        <charset val="134"/>
      </rPr>
      <t>对县城灯杆广告、门头广告、立柱广告、墙体广告等进行统一规划设计，节能改造风貌统一</t>
    </r>
    <r>
      <rPr>
        <sz val="8"/>
        <rFont val="Times New Roman"/>
        <charset val="134"/>
      </rPr>
      <t>50000</t>
    </r>
    <r>
      <rPr>
        <sz val="8"/>
        <rFont val="宋体"/>
        <charset val="134"/>
      </rPr>
      <t>平方米，安装智能控制系统，建设信息管理平台。</t>
    </r>
  </si>
  <si>
    <t>县住建局</t>
  </si>
  <si>
    <t>武定县市政路灯节能智能化改造建设项目</t>
  </si>
  <si>
    <r>
      <rPr>
        <sz val="8"/>
        <rFont val="宋体"/>
        <charset val="134"/>
      </rPr>
      <t>对县城</t>
    </r>
    <r>
      <rPr>
        <sz val="8"/>
        <rFont val="Times New Roman"/>
        <charset val="134"/>
      </rPr>
      <t>3500</t>
    </r>
    <r>
      <rPr>
        <sz val="8"/>
        <rFont val="宋体"/>
        <charset val="134"/>
      </rPr>
      <t>套高压钠灯进行智能化改造，更换现有</t>
    </r>
    <r>
      <rPr>
        <sz val="8"/>
        <rFont val="Times New Roman"/>
        <charset val="134"/>
      </rPr>
      <t>3500</t>
    </r>
    <r>
      <rPr>
        <sz val="8"/>
        <rFont val="宋体"/>
        <charset val="134"/>
      </rPr>
      <t>套</t>
    </r>
    <r>
      <rPr>
        <sz val="8"/>
        <rFont val="Times New Roman"/>
        <charset val="134"/>
      </rPr>
      <t>LED</t>
    </r>
    <r>
      <rPr>
        <sz val="8"/>
        <rFont val="宋体"/>
        <charset val="134"/>
      </rPr>
      <t>灯头，安装智能控制装置，建设管理平台。</t>
    </r>
  </si>
  <si>
    <r>
      <rPr>
        <sz val="8"/>
        <rFont val="宋体"/>
        <charset val="134"/>
      </rPr>
      <t>农村生活污水治理项目</t>
    </r>
    <r>
      <rPr>
        <sz val="8"/>
        <rFont val="Times New Roman"/>
        <charset val="134"/>
      </rPr>
      <t>1</t>
    </r>
  </si>
  <si>
    <r>
      <rPr>
        <sz val="8"/>
        <rFont val="宋体"/>
        <charset val="134"/>
      </rPr>
      <t>武定县</t>
    </r>
    <r>
      <rPr>
        <sz val="8"/>
        <rFont val="Times New Roman"/>
        <charset val="134"/>
      </rPr>
      <t>11</t>
    </r>
    <r>
      <rPr>
        <sz val="8"/>
        <rFont val="宋体"/>
        <charset val="134"/>
      </rPr>
      <t>个乡（镇）</t>
    </r>
  </si>
  <si>
    <r>
      <rPr>
        <sz val="8"/>
        <rFont val="Times New Roman"/>
        <charset val="134"/>
      </rPr>
      <t>11</t>
    </r>
    <r>
      <rPr>
        <sz val="8"/>
        <rFont val="宋体"/>
        <charset val="134"/>
      </rPr>
      <t>个乡镇</t>
    </r>
    <r>
      <rPr>
        <sz val="8"/>
        <rFont val="Times New Roman"/>
        <charset val="134"/>
      </rPr>
      <t>22</t>
    </r>
    <r>
      <rPr>
        <sz val="8"/>
        <rFont val="宋体"/>
        <charset val="134"/>
      </rPr>
      <t>个村新建污水处理设施</t>
    </r>
    <r>
      <rPr>
        <sz val="8"/>
        <rFont val="Times New Roman"/>
        <charset val="134"/>
      </rPr>
      <t>22</t>
    </r>
    <r>
      <rPr>
        <sz val="8"/>
        <rFont val="宋体"/>
        <charset val="134"/>
      </rPr>
      <t>个。</t>
    </r>
  </si>
  <si>
    <r>
      <rPr>
        <sz val="8"/>
        <rFont val="宋体"/>
        <charset val="134"/>
      </rPr>
      <t>农村生活污水治理项目</t>
    </r>
    <r>
      <rPr>
        <sz val="8"/>
        <rFont val="Times New Roman"/>
        <charset val="134"/>
      </rPr>
      <t>2</t>
    </r>
  </si>
  <si>
    <t>狮山镇、猫街镇、插甸镇、高桥镇、白路镇</t>
  </si>
  <si>
    <r>
      <rPr>
        <sz val="8"/>
        <rFont val="宋体"/>
        <charset val="134"/>
      </rPr>
      <t>新建狮山镇、猫街镇、插甸镇、高桥镇、白路镇</t>
    </r>
    <r>
      <rPr>
        <sz val="8"/>
        <rFont val="Times New Roman"/>
        <charset val="134"/>
      </rPr>
      <t>17</t>
    </r>
    <r>
      <rPr>
        <sz val="8"/>
        <rFont val="宋体"/>
        <charset val="134"/>
      </rPr>
      <t>个易地扶贫集中安置区（</t>
    </r>
    <r>
      <rPr>
        <sz val="8"/>
        <rFont val="Times New Roman"/>
        <charset val="134"/>
      </rPr>
      <t>485</t>
    </r>
    <r>
      <rPr>
        <sz val="8"/>
        <rFont val="宋体"/>
        <charset val="134"/>
      </rPr>
      <t>户</t>
    </r>
    <r>
      <rPr>
        <sz val="8"/>
        <rFont val="Times New Roman"/>
        <charset val="134"/>
      </rPr>
      <t>1894</t>
    </r>
    <r>
      <rPr>
        <sz val="8"/>
        <rFont val="宋体"/>
        <charset val="134"/>
      </rPr>
      <t>人）生活污水收集处理设施</t>
    </r>
  </si>
  <si>
    <r>
      <rPr>
        <sz val="8"/>
        <rFont val="宋体"/>
        <charset val="134"/>
      </rPr>
      <t>农村生活污水治理项目</t>
    </r>
    <r>
      <rPr>
        <sz val="8"/>
        <rFont val="Times New Roman"/>
        <charset val="134"/>
      </rPr>
      <t>3</t>
    </r>
  </si>
  <si>
    <t>东坡乡、田心乡、己衣镇</t>
  </si>
  <si>
    <r>
      <rPr>
        <sz val="8"/>
        <rFont val="宋体"/>
        <charset val="134"/>
      </rPr>
      <t>新建东坡乡、田心乡、己衣镇</t>
    </r>
    <r>
      <rPr>
        <sz val="8"/>
        <rFont val="Times New Roman"/>
        <charset val="134"/>
      </rPr>
      <t>7</t>
    </r>
    <r>
      <rPr>
        <sz val="8"/>
        <rFont val="宋体"/>
        <charset val="134"/>
      </rPr>
      <t>个易地扶贫集中安置区（</t>
    </r>
    <r>
      <rPr>
        <sz val="8"/>
        <rFont val="Times New Roman"/>
        <charset val="134"/>
      </rPr>
      <t>522</t>
    </r>
    <r>
      <rPr>
        <sz val="8"/>
        <rFont val="宋体"/>
        <charset val="134"/>
      </rPr>
      <t>户</t>
    </r>
    <r>
      <rPr>
        <sz val="8"/>
        <rFont val="Times New Roman"/>
        <charset val="134"/>
      </rPr>
      <t>1942</t>
    </r>
    <r>
      <rPr>
        <sz val="8"/>
        <rFont val="宋体"/>
        <charset val="134"/>
      </rPr>
      <t>人）生活污水收集处理设施</t>
    </r>
  </si>
  <si>
    <r>
      <rPr>
        <sz val="8"/>
        <rFont val="宋体"/>
        <charset val="134"/>
      </rPr>
      <t>农村生活污水治理项目</t>
    </r>
    <r>
      <rPr>
        <sz val="8"/>
        <rFont val="Times New Roman"/>
        <charset val="134"/>
      </rPr>
      <t>4</t>
    </r>
  </si>
  <si>
    <t>发窝乡、万德镇</t>
  </si>
  <si>
    <r>
      <rPr>
        <sz val="8"/>
        <rFont val="宋体"/>
        <charset val="134"/>
      </rPr>
      <t>新建发窝乡、万德镇</t>
    </r>
    <r>
      <rPr>
        <sz val="8"/>
        <rFont val="Times New Roman"/>
        <charset val="134"/>
      </rPr>
      <t>9</t>
    </r>
    <r>
      <rPr>
        <sz val="8"/>
        <rFont val="宋体"/>
        <charset val="134"/>
      </rPr>
      <t>个易地扶贫集中安置区（</t>
    </r>
    <r>
      <rPr>
        <sz val="8"/>
        <rFont val="Times New Roman"/>
        <charset val="134"/>
      </rPr>
      <t>487</t>
    </r>
    <r>
      <rPr>
        <sz val="8"/>
        <rFont val="宋体"/>
        <charset val="134"/>
      </rPr>
      <t>户</t>
    </r>
    <r>
      <rPr>
        <sz val="8"/>
        <rFont val="Times New Roman"/>
        <charset val="134"/>
      </rPr>
      <t>1784</t>
    </r>
    <r>
      <rPr>
        <sz val="8"/>
        <rFont val="宋体"/>
        <charset val="134"/>
      </rPr>
      <t>人）生活污水收集处理设施</t>
    </r>
  </si>
  <si>
    <t>武定县农村人居环境治理项目</t>
  </si>
  <si>
    <r>
      <rPr>
        <sz val="8"/>
        <rFont val="Times New Roman"/>
        <charset val="134"/>
      </rPr>
      <t>1.</t>
    </r>
    <r>
      <rPr>
        <sz val="8"/>
        <rFont val="宋体"/>
        <charset val="134"/>
      </rPr>
      <t>供水工程；</t>
    </r>
    <r>
      <rPr>
        <sz val="8"/>
        <rFont val="Times New Roman"/>
        <charset val="134"/>
      </rPr>
      <t>2.</t>
    </r>
    <r>
      <rPr>
        <sz val="8"/>
        <rFont val="宋体"/>
        <charset val="134"/>
      </rPr>
      <t>农村分户污水处理设施；</t>
    </r>
    <r>
      <rPr>
        <sz val="8"/>
        <rFont val="Times New Roman"/>
        <charset val="134"/>
      </rPr>
      <t>3.</t>
    </r>
    <r>
      <rPr>
        <sz val="8"/>
        <rFont val="宋体"/>
        <charset val="134"/>
      </rPr>
      <t>垃圾中转站，垃圾填埋场</t>
    </r>
  </si>
  <si>
    <t>武定县狮山镇农村农村人居环境提升改造项目</t>
  </si>
  <si>
    <r>
      <rPr>
        <sz val="8"/>
        <rFont val="宋体"/>
        <charset val="134"/>
      </rPr>
      <t>新建</t>
    </r>
    <r>
      <rPr>
        <sz val="8"/>
        <rFont val="Times New Roman"/>
        <charset val="134"/>
      </rPr>
      <t xml:space="preserve"> </t>
    </r>
  </si>
  <si>
    <r>
      <rPr>
        <sz val="8"/>
        <rFont val="宋体"/>
        <charset val="134"/>
      </rPr>
      <t>建设改造提升农村公厕</t>
    </r>
    <r>
      <rPr>
        <sz val="8"/>
        <rFont val="Times New Roman"/>
        <charset val="134"/>
      </rPr>
      <t>612</t>
    </r>
    <r>
      <rPr>
        <sz val="8"/>
        <rFont val="宋体"/>
        <charset val="134"/>
      </rPr>
      <t>座，配套垃圾桶</t>
    </r>
    <r>
      <rPr>
        <sz val="8"/>
        <rFont val="Times New Roman"/>
        <charset val="134"/>
      </rPr>
      <t>8262</t>
    </r>
    <r>
      <rPr>
        <sz val="8"/>
        <rFont val="宋体"/>
        <charset val="134"/>
      </rPr>
      <t>个，</t>
    </r>
    <r>
      <rPr>
        <sz val="8"/>
        <rFont val="Times New Roman"/>
        <charset val="134"/>
      </rPr>
      <t>3</t>
    </r>
    <r>
      <rPr>
        <sz val="8"/>
        <rFont val="宋体"/>
        <charset val="134"/>
      </rPr>
      <t>立方勾臂式垃圾箱</t>
    </r>
    <r>
      <rPr>
        <sz val="8"/>
        <rFont val="Times New Roman"/>
        <charset val="134"/>
      </rPr>
      <t>612</t>
    </r>
    <r>
      <rPr>
        <sz val="8"/>
        <rFont val="宋体"/>
        <charset val="134"/>
      </rPr>
      <t>个，垃圾房</t>
    </r>
    <r>
      <rPr>
        <sz val="8"/>
        <rFont val="Times New Roman"/>
        <charset val="134"/>
      </rPr>
      <t>612</t>
    </r>
    <r>
      <rPr>
        <sz val="8"/>
        <rFont val="宋体"/>
        <charset val="134"/>
      </rPr>
      <t>座，垃圾清运车</t>
    </r>
    <r>
      <rPr>
        <sz val="8"/>
        <rFont val="Times New Roman"/>
        <charset val="134"/>
      </rPr>
      <t>612</t>
    </r>
    <r>
      <rPr>
        <sz val="8"/>
        <rFont val="宋体"/>
        <charset val="134"/>
      </rPr>
      <t>辆。</t>
    </r>
  </si>
  <si>
    <t>武定县城市建设开发投资有限公司</t>
  </si>
  <si>
    <t>武定县高桥镇农村人居环境提升改造项目</t>
  </si>
  <si>
    <r>
      <rPr>
        <sz val="8"/>
        <rFont val="宋体"/>
        <charset val="134"/>
      </rPr>
      <t>建设改造提升镇区垃圾焚烧炉</t>
    </r>
    <r>
      <rPr>
        <sz val="8"/>
        <rFont val="Times New Roman"/>
        <charset val="134"/>
      </rPr>
      <t>1</t>
    </r>
    <r>
      <rPr>
        <sz val="8"/>
        <rFont val="宋体"/>
        <charset val="134"/>
      </rPr>
      <t>座，农村公厕</t>
    </r>
    <r>
      <rPr>
        <sz val="8"/>
        <rFont val="Times New Roman"/>
        <charset val="134"/>
      </rPr>
      <t>424</t>
    </r>
    <r>
      <rPr>
        <sz val="8"/>
        <rFont val="宋体"/>
        <charset val="134"/>
      </rPr>
      <t>座，配套垃圾桶</t>
    </r>
    <r>
      <rPr>
        <sz val="8"/>
        <rFont val="Times New Roman"/>
        <charset val="134"/>
      </rPr>
      <t>5724</t>
    </r>
    <r>
      <rPr>
        <sz val="8"/>
        <rFont val="宋体"/>
        <charset val="134"/>
      </rPr>
      <t>个，</t>
    </r>
    <r>
      <rPr>
        <sz val="8"/>
        <rFont val="Times New Roman"/>
        <charset val="134"/>
      </rPr>
      <t>3</t>
    </r>
    <r>
      <rPr>
        <sz val="8"/>
        <rFont val="宋体"/>
        <charset val="134"/>
      </rPr>
      <t>立方勾臂式垃圾箱</t>
    </r>
    <r>
      <rPr>
        <sz val="8"/>
        <rFont val="Times New Roman"/>
        <charset val="134"/>
      </rPr>
      <t>424</t>
    </r>
    <r>
      <rPr>
        <sz val="8"/>
        <rFont val="宋体"/>
        <charset val="134"/>
      </rPr>
      <t>个，垃圾房</t>
    </r>
    <r>
      <rPr>
        <sz val="8"/>
        <rFont val="Times New Roman"/>
        <charset val="134"/>
      </rPr>
      <t>424</t>
    </r>
    <r>
      <rPr>
        <sz val="8"/>
        <rFont val="宋体"/>
        <charset val="134"/>
      </rPr>
      <t>座，垃圾清运车</t>
    </r>
    <r>
      <rPr>
        <sz val="8"/>
        <rFont val="Times New Roman"/>
        <charset val="134"/>
      </rPr>
      <t>424</t>
    </r>
    <r>
      <rPr>
        <sz val="8"/>
        <rFont val="宋体"/>
        <charset val="134"/>
      </rPr>
      <t>辆。</t>
    </r>
  </si>
  <si>
    <t>武定县插甸镇农村人居环境提升改造项目</t>
  </si>
  <si>
    <r>
      <rPr>
        <sz val="8"/>
        <rFont val="宋体"/>
        <charset val="134"/>
      </rPr>
      <t>建设改造提升镇区垃圾焚烧炉</t>
    </r>
    <r>
      <rPr>
        <sz val="8"/>
        <rFont val="Times New Roman"/>
        <charset val="134"/>
      </rPr>
      <t>1</t>
    </r>
    <r>
      <rPr>
        <sz val="8"/>
        <rFont val="宋体"/>
        <charset val="134"/>
      </rPr>
      <t>座，农村公厕</t>
    </r>
    <r>
      <rPr>
        <sz val="8"/>
        <rFont val="Times New Roman"/>
        <charset val="134"/>
      </rPr>
      <t>284</t>
    </r>
    <r>
      <rPr>
        <sz val="8"/>
        <rFont val="宋体"/>
        <charset val="134"/>
      </rPr>
      <t>座，配套垃圾桶</t>
    </r>
    <r>
      <rPr>
        <sz val="8"/>
        <rFont val="Times New Roman"/>
        <charset val="134"/>
      </rPr>
      <t>3834</t>
    </r>
    <r>
      <rPr>
        <sz val="8"/>
        <rFont val="宋体"/>
        <charset val="134"/>
      </rPr>
      <t>个，</t>
    </r>
    <r>
      <rPr>
        <sz val="8"/>
        <rFont val="Times New Roman"/>
        <charset val="134"/>
      </rPr>
      <t>3</t>
    </r>
    <r>
      <rPr>
        <sz val="8"/>
        <rFont val="宋体"/>
        <charset val="134"/>
      </rPr>
      <t>立方勾臂式垃圾箱</t>
    </r>
    <r>
      <rPr>
        <sz val="8"/>
        <rFont val="Times New Roman"/>
        <charset val="134"/>
      </rPr>
      <t>284</t>
    </r>
    <r>
      <rPr>
        <sz val="8"/>
        <rFont val="宋体"/>
        <charset val="134"/>
      </rPr>
      <t>个，垃圾房</t>
    </r>
    <r>
      <rPr>
        <sz val="8"/>
        <rFont val="Times New Roman"/>
        <charset val="134"/>
      </rPr>
      <t>284</t>
    </r>
    <r>
      <rPr>
        <sz val="8"/>
        <rFont val="宋体"/>
        <charset val="134"/>
      </rPr>
      <t>座，垃圾清运车</t>
    </r>
    <r>
      <rPr>
        <sz val="8"/>
        <rFont val="Times New Roman"/>
        <charset val="134"/>
      </rPr>
      <t>284</t>
    </r>
    <r>
      <rPr>
        <sz val="8"/>
        <rFont val="宋体"/>
        <charset val="134"/>
      </rPr>
      <t>辆。</t>
    </r>
  </si>
  <si>
    <t>武定县猫街镇农村人居环境提升改造项目</t>
  </si>
  <si>
    <r>
      <rPr>
        <sz val="8"/>
        <rFont val="宋体"/>
        <charset val="134"/>
      </rPr>
      <t>建设改造提升镇区垃圾焚烧炉</t>
    </r>
    <r>
      <rPr>
        <sz val="8"/>
        <rFont val="Times New Roman"/>
        <charset val="134"/>
      </rPr>
      <t>1</t>
    </r>
    <r>
      <rPr>
        <sz val="8"/>
        <rFont val="宋体"/>
        <charset val="134"/>
      </rPr>
      <t>座，农村公厕</t>
    </r>
    <r>
      <rPr>
        <sz val="8"/>
        <rFont val="Times New Roman"/>
        <charset val="134"/>
      </rPr>
      <t>318</t>
    </r>
    <r>
      <rPr>
        <sz val="8"/>
        <rFont val="宋体"/>
        <charset val="134"/>
      </rPr>
      <t>座，配套垃圾桶</t>
    </r>
    <r>
      <rPr>
        <sz val="8"/>
        <rFont val="Times New Roman"/>
        <charset val="134"/>
      </rPr>
      <t>4293</t>
    </r>
    <r>
      <rPr>
        <sz val="8"/>
        <rFont val="宋体"/>
        <charset val="134"/>
      </rPr>
      <t>个，</t>
    </r>
    <r>
      <rPr>
        <sz val="8"/>
        <rFont val="Times New Roman"/>
        <charset val="134"/>
      </rPr>
      <t>3</t>
    </r>
    <r>
      <rPr>
        <sz val="8"/>
        <rFont val="宋体"/>
        <charset val="134"/>
      </rPr>
      <t>立方勾臂式垃圾箱</t>
    </r>
    <r>
      <rPr>
        <sz val="8"/>
        <rFont val="Times New Roman"/>
        <charset val="134"/>
      </rPr>
      <t>318</t>
    </r>
    <r>
      <rPr>
        <sz val="8"/>
        <rFont val="宋体"/>
        <charset val="134"/>
      </rPr>
      <t>个，垃圾房</t>
    </r>
    <r>
      <rPr>
        <sz val="8"/>
        <rFont val="Times New Roman"/>
        <charset val="134"/>
      </rPr>
      <t>318</t>
    </r>
    <r>
      <rPr>
        <sz val="8"/>
        <rFont val="宋体"/>
        <charset val="134"/>
      </rPr>
      <t>座，垃圾清运车</t>
    </r>
    <r>
      <rPr>
        <sz val="8"/>
        <rFont val="Times New Roman"/>
        <charset val="134"/>
      </rPr>
      <t>318</t>
    </r>
    <r>
      <rPr>
        <sz val="8"/>
        <rFont val="宋体"/>
        <charset val="134"/>
      </rPr>
      <t>辆。</t>
    </r>
  </si>
  <si>
    <t>武定县白路镇农村人居环境提升改造项目</t>
  </si>
  <si>
    <r>
      <rPr>
        <sz val="8"/>
        <rFont val="宋体"/>
        <charset val="134"/>
      </rPr>
      <t>建设改造提升镇区垃圾焚烧炉</t>
    </r>
    <r>
      <rPr>
        <sz val="8"/>
        <rFont val="Times New Roman"/>
        <charset val="134"/>
      </rPr>
      <t>1</t>
    </r>
    <r>
      <rPr>
        <sz val="8"/>
        <rFont val="宋体"/>
        <charset val="134"/>
      </rPr>
      <t>座，农村公厕</t>
    </r>
    <r>
      <rPr>
        <sz val="8"/>
        <rFont val="Times New Roman"/>
        <charset val="134"/>
      </rPr>
      <t>212</t>
    </r>
    <r>
      <rPr>
        <sz val="8"/>
        <rFont val="宋体"/>
        <charset val="134"/>
      </rPr>
      <t>座，配套垃圾桶</t>
    </r>
    <r>
      <rPr>
        <sz val="8"/>
        <rFont val="Times New Roman"/>
        <charset val="134"/>
      </rPr>
      <t>2862</t>
    </r>
    <r>
      <rPr>
        <sz val="8"/>
        <rFont val="宋体"/>
        <charset val="134"/>
      </rPr>
      <t>个，</t>
    </r>
    <r>
      <rPr>
        <sz val="8"/>
        <rFont val="Times New Roman"/>
        <charset val="134"/>
      </rPr>
      <t>3</t>
    </r>
    <r>
      <rPr>
        <sz val="8"/>
        <rFont val="宋体"/>
        <charset val="134"/>
      </rPr>
      <t>立方勾臂式垃圾箱</t>
    </r>
    <r>
      <rPr>
        <sz val="8"/>
        <rFont val="Times New Roman"/>
        <charset val="134"/>
      </rPr>
      <t>212</t>
    </r>
    <r>
      <rPr>
        <sz val="8"/>
        <rFont val="宋体"/>
        <charset val="134"/>
      </rPr>
      <t>个，垃圾房</t>
    </r>
    <r>
      <rPr>
        <sz val="8"/>
        <rFont val="Times New Roman"/>
        <charset val="134"/>
      </rPr>
      <t>212</t>
    </r>
    <r>
      <rPr>
        <sz val="8"/>
        <rFont val="宋体"/>
        <charset val="134"/>
      </rPr>
      <t>座，垃圾清运车</t>
    </r>
    <r>
      <rPr>
        <sz val="8"/>
        <rFont val="Times New Roman"/>
        <charset val="134"/>
      </rPr>
      <t>212</t>
    </r>
    <r>
      <rPr>
        <sz val="8"/>
        <rFont val="宋体"/>
        <charset val="134"/>
      </rPr>
      <t>辆。</t>
    </r>
  </si>
  <si>
    <t>武定县万德镇农村人居环境提升改造项目</t>
  </si>
  <si>
    <r>
      <rPr>
        <sz val="8"/>
        <rFont val="宋体"/>
        <charset val="134"/>
      </rPr>
      <t>建设改造提升镇区垃圾焚烧炉</t>
    </r>
    <r>
      <rPr>
        <sz val="8"/>
        <rFont val="Times New Roman"/>
        <charset val="134"/>
      </rPr>
      <t>1</t>
    </r>
    <r>
      <rPr>
        <sz val="8"/>
        <rFont val="宋体"/>
        <charset val="134"/>
      </rPr>
      <t>座，农村公厕</t>
    </r>
    <r>
      <rPr>
        <sz val="8"/>
        <rFont val="Times New Roman"/>
        <charset val="134"/>
      </rPr>
      <t>298</t>
    </r>
    <r>
      <rPr>
        <sz val="8"/>
        <rFont val="宋体"/>
        <charset val="134"/>
      </rPr>
      <t>座，配套垃圾桶</t>
    </r>
    <r>
      <rPr>
        <sz val="8"/>
        <rFont val="Times New Roman"/>
        <charset val="134"/>
      </rPr>
      <t>4023</t>
    </r>
    <r>
      <rPr>
        <sz val="8"/>
        <rFont val="宋体"/>
        <charset val="134"/>
      </rPr>
      <t>个，</t>
    </r>
    <r>
      <rPr>
        <sz val="8"/>
        <rFont val="Times New Roman"/>
        <charset val="134"/>
      </rPr>
      <t>3</t>
    </r>
    <r>
      <rPr>
        <sz val="8"/>
        <rFont val="宋体"/>
        <charset val="134"/>
      </rPr>
      <t>立方勾臂式垃圾箱</t>
    </r>
    <r>
      <rPr>
        <sz val="8"/>
        <rFont val="Times New Roman"/>
        <charset val="134"/>
      </rPr>
      <t>298</t>
    </r>
    <r>
      <rPr>
        <sz val="8"/>
        <rFont val="宋体"/>
        <charset val="134"/>
      </rPr>
      <t>个，垃圾房</t>
    </r>
    <r>
      <rPr>
        <sz val="8"/>
        <rFont val="Times New Roman"/>
        <charset val="134"/>
      </rPr>
      <t>298</t>
    </r>
    <r>
      <rPr>
        <sz val="8"/>
        <rFont val="宋体"/>
        <charset val="134"/>
      </rPr>
      <t>座，垃圾清运车</t>
    </r>
    <r>
      <rPr>
        <sz val="8"/>
        <rFont val="Times New Roman"/>
        <charset val="134"/>
      </rPr>
      <t>298</t>
    </r>
    <r>
      <rPr>
        <sz val="8"/>
        <rFont val="宋体"/>
        <charset val="134"/>
      </rPr>
      <t>辆。</t>
    </r>
  </si>
  <si>
    <t>武定县己衣镇农村人居环境提升改造项目</t>
  </si>
  <si>
    <r>
      <rPr>
        <sz val="8"/>
        <rFont val="宋体"/>
        <charset val="134"/>
      </rPr>
      <t>建设改造提升镇区垃圾焚烧炉</t>
    </r>
    <r>
      <rPr>
        <sz val="8"/>
        <rFont val="Times New Roman"/>
        <charset val="134"/>
      </rPr>
      <t>1</t>
    </r>
    <r>
      <rPr>
        <sz val="8"/>
        <rFont val="宋体"/>
        <charset val="134"/>
      </rPr>
      <t>座，农村公厕</t>
    </r>
    <r>
      <rPr>
        <sz val="8"/>
        <rFont val="Times New Roman"/>
        <charset val="134"/>
      </rPr>
      <t>266</t>
    </r>
    <r>
      <rPr>
        <sz val="8"/>
        <rFont val="宋体"/>
        <charset val="134"/>
      </rPr>
      <t>座，配套垃圾桶</t>
    </r>
    <r>
      <rPr>
        <sz val="8"/>
        <rFont val="Times New Roman"/>
        <charset val="134"/>
      </rPr>
      <t>3591</t>
    </r>
    <r>
      <rPr>
        <sz val="8"/>
        <rFont val="宋体"/>
        <charset val="134"/>
      </rPr>
      <t>个，</t>
    </r>
    <r>
      <rPr>
        <sz val="8"/>
        <rFont val="Times New Roman"/>
        <charset val="134"/>
      </rPr>
      <t>3</t>
    </r>
    <r>
      <rPr>
        <sz val="8"/>
        <rFont val="宋体"/>
        <charset val="134"/>
      </rPr>
      <t>立方勾臂式垃圾箱</t>
    </r>
    <r>
      <rPr>
        <sz val="8"/>
        <rFont val="Times New Roman"/>
        <charset val="134"/>
      </rPr>
      <t>266</t>
    </r>
    <r>
      <rPr>
        <sz val="8"/>
        <rFont val="宋体"/>
        <charset val="134"/>
      </rPr>
      <t>个，垃圾房</t>
    </r>
    <r>
      <rPr>
        <sz val="8"/>
        <rFont val="Times New Roman"/>
        <charset val="134"/>
      </rPr>
      <t>266</t>
    </r>
    <r>
      <rPr>
        <sz val="8"/>
        <rFont val="宋体"/>
        <charset val="134"/>
      </rPr>
      <t>座，垃圾清运车</t>
    </r>
    <r>
      <rPr>
        <sz val="8"/>
        <rFont val="Times New Roman"/>
        <charset val="134"/>
      </rPr>
      <t>266</t>
    </r>
    <r>
      <rPr>
        <sz val="8"/>
        <rFont val="宋体"/>
        <charset val="134"/>
      </rPr>
      <t>辆。</t>
    </r>
  </si>
  <si>
    <t>武定县发窝乡农村人居环境提升改造项目</t>
  </si>
  <si>
    <t>武定县发窝乡</t>
  </si>
  <si>
    <r>
      <rPr>
        <sz val="8"/>
        <rFont val="宋体"/>
        <charset val="134"/>
      </rPr>
      <t>建设改造提升镇区垃圾焚烧炉</t>
    </r>
    <r>
      <rPr>
        <sz val="8"/>
        <rFont val="Times New Roman"/>
        <charset val="134"/>
      </rPr>
      <t>1</t>
    </r>
    <r>
      <rPr>
        <sz val="8"/>
        <rFont val="宋体"/>
        <charset val="134"/>
      </rPr>
      <t>座，农村公厕</t>
    </r>
    <r>
      <rPr>
        <sz val="8"/>
        <rFont val="Times New Roman"/>
        <charset val="134"/>
      </rPr>
      <t>248</t>
    </r>
    <r>
      <rPr>
        <sz val="8"/>
        <rFont val="宋体"/>
        <charset val="134"/>
      </rPr>
      <t>座，配套垃圾桶</t>
    </r>
    <r>
      <rPr>
        <sz val="8"/>
        <rFont val="Times New Roman"/>
        <charset val="134"/>
      </rPr>
      <t>3348</t>
    </r>
    <r>
      <rPr>
        <sz val="8"/>
        <rFont val="宋体"/>
        <charset val="134"/>
      </rPr>
      <t>个，</t>
    </r>
    <r>
      <rPr>
        <sz val="8"/>
        <rFont val="Times New Roman"/>
        <charset val="134"/>
      </rPr>
      <t>3</t>
    </r>
    <r>
      <rPr>
        <sz val="8"/>
        <rFont val="宋体"/>
        <charset val="134"/>
      </rPr>
      <t>立方勾臂式垃圾箱</t>
    </r>
    <r>
      <rPr>
        <sz val="8"/>
        <rFont val="Times New Roman"/>
        <charset val="134"/>
      </rPr>
      <t>248</t>
    </r>
    <r>
      <rPr>
        <sz val="8"/>
        <rFont val="宋体"/>
        <charset val="134"/>
      </rPr>
      <t>个，垃圾房</t>
    </r>
    <r>
      <rPr>
        <sz val="8"/>
        <rFont val="Times New Roman"/>
        <charset val="134"/>
      </rPr>
      <t>248</t>
    </r>
    <r>
      <rPr>
        <sz val="8"/>
        <rFont val="宋体"/>
        <charset val="134"/>
      </rPr>
      <t>座，垃圾清运车</t>
    </r>
    <r>
      <rPr>
        <sz val="8"/>
        <rFont val="Times New Roman"/>
        <charset val="134"/>
      </rPr>
      <t>248</t>
    </r>
    <r>
      <rPr>
        <sz val="8"/>
        <rFont val="宋体"/>
        <charset val="134"/>
      </rPr>
      <t>辆。</t>
    </r>
  </si>
  <si>
    <t>武定县田心乡农村人居环境提升改造项目</t>
  </si>
  <si>
    <t>武定县田心乡</t>
  </si>
  <si>
    <r>
      <rPr>
        <sz val="8"/>
        <rFont val="宋体"/>
        <charset val="134"/>
      </rPr>
      <t>建设改造提升镇区垃圾焚烧炉</t>
    </r>
    <r>
      <rPr>
        <sz val="8"/>
        <rFont val="Times New Roman"/>
        <charset val="134"/>
      </rPr>
      <t>1</t>
    </r>
    <r>
      <rPr>
        <sz val="8"/>
        <rFont val="宋体"/>
        <charset val="134"/>
      </rPr>
      <t>座，农村公厕</t>
    </r>
    <r>
      <rPr>
        <sz val="8"/>
        <rFont val="Times New Roman"/>
        <charset val="134"/>
      </rPr>
      <t>204</t>
    </r>
    <r>
      <rPr>
        <sz val="8"/>
        <rFont val="宋体"/>
        <charset val="134"/>
      </rPr>
      <t>座，配套垃圾桶</t>
    </r>
    <r>
      <rPr>
        <sz val="8"/>
        <rFont val="Times New Roman"/>
        <charset val="134"/>
      </rPr>
      <t>2754</t>
    </r>
    <r>
      <rPr>
        <sz val="8"/>
        <rFont val="宋体"/>
        <charset val="134"/>
      </rPr>
      <t>个，</t>
    </r>
    <r>
      <rPr>
        <sz val="8"/>
        <rFont val="Times New Roman"/>
        <charset val="134"/>
      </rPr>
      <t>3</t>
    </r>
    <r>
      <rPr>
        <sz val="8"/>
        <rFont val="宋体"/>
        <charset val="134"/>
      </rPr>
      <t>立方勾臂式垃圾箱</t>
    </r>
    <r>
      <rPr>
        <sz val="8"/>
        <rFont val="Times New Roman"/>
        <charset val="134"/>
      </rPr>
      <t>204</t>
    </r>
    <r>
      <rPr>
        <sz val="8"/>
        <rFont val="宋体"/>
        <charset val="134"/>
      </rPr>
      <t>个，垃圾房</t>
    </r>
    <r>
      <rPr>
        <sz val="8"/>
        <rFont val="Times New Roman"/>
        <charset val="134"/>
      </rPr>
      <t>204</t>
    </r>
    <r>
      <rPr>
        <sz val="8"/>
        <rFont val="宋体"/>
        <charset val="134"/>
      </rPr>
      <t>座，垃圾清运车</t>
    </r>
    <r>
      <rPr>
        <sz val="8"/>
        <rFont val="Times New Roman"/>
        <charset val="134"/>
      </rPr>
      <t>204</t>
    </r>
    <r>
      <rPr>
        <sz val="8"/>
        <rFont val="宋体"/>
        <charset val="134"/>
      </rPr>
      <t>辆。</t>
    </r>
  </si>
  <si>
    <t>武定县东坡乡农村人居环境提升改造项目</t>
  </si>
  <si>
    <r>
      <rPr>
        <sz val="8"/>
        <rFont val="宋体"/>
        <charset val="134"/>
      </rPr>
      <t>建设改造提升镇区垃圾焚烧炉</t>
    </r>
    <r>
      <rPr>
        <sz val="8"/>
        <rFont val="Times New Roman"/>
        <charset val="134"/>
      </rPr>
      <t>1</t>
    </r>
    <r>
      <rPr>
        <sz val="8"/>
        <rFont val="宋体"/>
        <charset val="134"/>
      </rPr>
      <t>座，农村公厕</t>
    </r>
    <r>
      <rPr>
        <sz val="8"/>
        <rFont val="Times New Roman"/>
        <charset val="134"/>
      </rPr>
      <t>136</t>
    </r>
    <r>
      <rPr>
        <sz val="8"/>
        <rFont val="宋体"/>
        <charset val="134"/>
      </rPr>
      <t>座，配套垃圾桶</t>
    </r>
    <r>
      <rPr>
        <sz val="8"/>
        <rFont val="Times New Roman"/>
        <charset val="134"/>
      </rPr>
      <t>1836</t>
    </r>
    <r>
      <rPr>
        <sz val="8"/>
        <rFont val="宋体"/>
        <charset val="134"/>
      </rPr>
      <t>个，</t>
    </r>
    <r>
      <rPr>
        <sz val="8"/>
        <rFont val="Times New Roman"/>
        <charset val="134"/>
      </rPr>
      <t>3</t>
    </r>
    <r>
      <rPr>
        <sz val="8"/>
        <rFont val="宋体"/>
        <charset val="134"/>
      </rPr>
      <t>立方勾臂式垃圾箱</t>
    </r>
    <r>
      <rPr>
        <sz val="8"/>
        <rFont val="Times New Roman"/>
        <charset val="134"/>
      </rPr>
      <t>136</t>
    </r>
    <r>
      <rPr>
        <sz val="8"/>
        <rFont val="宋体"/>
        <charset val="134"/>
      </rPr>
      <t>个，垃圾房</t>
    </r>
    <r>
      <rPr>
        <sz val="8"/>
        <rFont val="Times New Roman"/>
        <charset val="134"/>
      </rPr>
      <t>136</t>
    </r>
    <r>
      <rPr>
        <sz val="8"/>
        <rFont val="宋体"/>
        <charset val="134"/>
      </rPr>
      <t>座，垃圾清运车</t>
    </r>
    <r>
      <rPr>
        <sz val="8"/>
        <rFont val="Times New Roman"/>
        <charset val="134"/>
      </rPr>
      <t>136</t>
    </r>
    <r>
      <rPr>
        <sz val="8"/>
        <rFont val="宋体"/>
        <charset val="134"/>
      </rPr>
      <t>辆。</t>
    </r>
  </si>
  <si>
    <t>武定县环州乡农村人居环境提升改造项目</t>
  </si>
  <si>
    <r>
      <rPr>
        <sz val="8"/>
        <rFont val="宋体"/>
        <charset val="134"/>
      </rPr>
      <t>建设改造提升镇区垃圾焚烧炉</t>
    </r>
    <r>
      <rPr>
        <sz val="8"/>
        <rFont val="Times New Roman"/>
        <charset val="134"/>
      </rPr>
      <t>1</t>
    </r>
    <r>
      <rPr>
        <sz val="8"/>
        <rFont val="宋体"/>
        <charset val="134"/>
      </rPr>
      <t>座，农村公厕</t>
    </r>
    <r>
      <rPr>
        <sz val="8"/>
        <rFont val="Times New Roman"/>
        <charset val="134"/>
      </rPr>
      <t>156</t>
    </r>
    <r>
      <rPr>
        <sz val="8"/>
        <rFont val="宋体"/>
        <charset val="134"/>
      </rPr>
      <t>座，配套垃圾桶</t>
    </r>
    <r>
      <rPr>
        <sz val="8"/>
        <rFont val="Times New Roman"/>
        <charset val="134"/>
      </rPr>
      <t>2106</t>
    </r>
    <r>
      <rPr>
        <sz val="8"/>
        <rFont val="宋体"/>
        <charset val="134"/>
      </rPr>
      <t>个，</t>
    </r>
    <r>
      <rPr>
        <sz val="8"/>
        <rFont val="Times New Roman"/>
        <charset val="134"/>
      </rPr>
      <t>3</t>
    </r>
    <r>
      <rPr>
        <sz val="8"/>
        <rFont val="宋体"/>
        <charset val="134"/>
      </rPr>
      <t>立方勾臂式垃圾箱</t>
    </r>
    <r>
      <rPr>
        <sz val="8"/>
        <rFont val="Times New Roman"/>
        <charset val="134"/>
      </rPr>
      <t>156</t>
    </r>
    <r>
      <rPr>
        <sz val="8"/>
        <rFont val="宋体"/>
        <charset val="134"/>
      </rPr>
      <t>个，垃圾房</t>
    </r>
    <r>
      <rPr>
        <sz val="8"/>
        <rFont val="Times New Roman"/>
        <charset val="134"/>
      </rPr>
      <t>156</t>
    </r>
    <r>
      <rPr>
        <sz val="8"/>
        <rFont val="宋体"/>
        <charset val="134"/>
      </rPr>
      <t>座，垃圾清运车</t>
    </r>
    <r>
      <rPr>
        <sz val="8"/>
        <rFont val="Times New Roman"/>
        <charset val="134"/>
      </rPr>
      <t>156</t>
    </r>
    <r>
      <rPr>
        <sz val="8"/>
        <rFont val="宋体"/>
        <charset val="134"/>
      </rPr>
      <t>辆。</t>
    </r>
  </si>
  <si>
    <t>白路镇绿色村庄建设项目</t>
  </si>
  <si>
    <r>
      <rPr>
        <sz val="8"/>
        <rFont val="宋体"/>
        <charset val="134"/>
      </rPr>
      <t>白路镇</t>
    </r>
    <r>
      <rPr>
        <sz val="8"/>
        <rFont val="Times New Roman"/>
        <charset val="134"/>
      </rPr>
      <t>10</t>
    </r>
    <r>
      <rPr>
        <sz val="8"/>
        <rFont val="宋体"/>
        <charset val="134"/>
      </rPr>
      <t>个村委会</t>
    </r>
    <r>
      <rPr>
        <sz val="8"/>
        <rFont val="Times New Roman"/>
        <charset val="134"/>
      </rPr>
      <t>106</t>
    </r>
    <r>
      <rPr>
        <sz val="8"/>
        <rFont val="宋体"/>
        <charset val="134"/>
      </rPr>
      <t>个村民小组种植清香树、香樟树、滇朴、樱花、小叶榕、红豆杉等适宜树种</t>
    </r>
  </si>
  <si>
    <t>万德镇农村环境卫生综合整治</t>
  </si>
  <si>
    <r>
      <rPr>
        <sz val="8"/>
        <rFont val="宋体"/>
        <charset val="134"/>
      </rPr>
      <t>对</t>
    </r>
    <r>
      <rPr>
        <sz val="8"/>
        <rFont val="Times New Roman"/>
        <charset val="134"/>
      </rPr>
      <t>8</t>
    </r>
    <r>
      <rPr>
        <sz val="8"/>
        <rFont val="宋体"/>
        <charset val="134"/>
      </rPr>
      <t>个村委会</t>
    </r>
    <r>
      <rPr>
        <sz val="8"/>
        <rFont val="Times New Roman"/>
        <charset val="134"/>
      </rPr>
      <t>120</t>
    </r>
    <r>
      <rPr>
        <sz val="8"/>
        <rFont val="宋体"/>
        <charset val="134"/>
      </rPr>
      <t>和村组进行环境卫生综合整治</t>
    </r>
  </si>
  <si>
    <t>己衣镇村小组污水处理设施建设</t>
  </si>
  <si>
    <t>每个村小组建设污水处理设施</t>
  </si>
  <si>
    <r>
      <rPr>
        <sz val="8"/>
        <rFont val="宋体"/>
        <charset val="134"/>
      </rPr>
      <t>己衣镇行政村垃圾焚烧厂（</t>
    </r>
    <r>
      <rPr>
        <sz val="8"/>
        <rFont val="Times New Roman"/>
        <charset val="134"/>
      </rPr>
      <t>9</t>
    </r>
    <r>
      <rPr>
        <sz val="8"/>
        <rFont val="宋体"/>
        <charset val="134"/>
      </rPr>
      <t>个）</t>
    </r>
  </si>
  <si>
    <t>每个村委会建设一个垃圾焚烧厂</t>
  </si>
  <si>
    <r>
      <rPr>
        <sz val="8"/>
        <rFont val="Times New Roman"/>
        <charset val="134"/>
      </rPr>
      <t>“</t>
    </r>
    <r>
      <rPr>
        <sz val="8"/>
        <rFont val="宋体"/>
        <charset val="134"/>
      </rPr>
      <t>美丽乡村</t>
    </r>
    <r>
      <rPr>
        <sz val="8"/>
        <rFont val="Times New Roman"/>
        <charset val="134"/>
      </rPr>
      <t>”</t>
    </r>
    <r>
      <rPr>
        <sz val="8"/>
        <rFont val="宋体"/>
        <charset val="134"/>
      </rPr>
      <t>建设</t>
    </r>
    <r>
      <rPr>
        <sz val="8"/>
        <rFont val="Times New Roman"/>
        <charset val="134"/>
      </rPr>
      <t>“</t>
    </r>
    <r>
      <rPr>
        <sz val="8"/>
        <rFont val="宋体"/>
        <charset val="134"/>
      </rPr>
      <t>三沿</t>
    </r>
    <r>
      <rPr>
        <sz val="8"/>
        <rFont val="Times New Roman"/>
        <charset val="134"/>
      </rPr>
      <t>”</t>
    </r>
    <r>
      <rPr>
        <sz val="8"/>
        <rFont val="宋体"/>
        <charset val="134"/>
      </rPr>
      <t>绿化美化工程</t>
    </r>
  </si>
  <si>
    <r>
      <rPr>
        <sz val="8"/>
        <rFont val="Times New Roman"/>
        <charset val="134"/>
      </rPr>
      <t>1208</t>
    </r>
    <r>
      <rPr>
        <sz val="8"/>
        <rFont val="宋体"/>
        <charset val="134"/>
      </rPr>
      <t>个自然村</t>
    </r>
  </si>
  <si>
    <t>武定县规划宜居村庄建设项目</t>
  </si>
  <si>
    <r>
      <rPr>
        <sz val="8"/>
        <rFont val="宋体"/>
        <charset val="134"/>
      </rPr>
      <t>规划建设</t>
    </r>
    <r>
      <rPr>
        <sz val="8"/>
        <rFont val="Times New Roman"/>
        <charset val="134"/>
      </rPr>
      <t>20</t>
    </r>
    <r>
      <rPr>
        <sz val="8"/>
        <rFont val="宋体"/>
        <charset val="134"/>
      </rPr>
      <t>个美丽乡村示范村建设项目</t>
    </r>
    <r>
      <rPr>
        <sz val="8"/>
        <rFont val="Times New Roman"/>
        <charset val="134"/>
      </rPr>
      <t xml:space="preserve">
</t>
    </r>
  </si>
  <si>
    <r>
      <rPr>
        <sz val="8"/>
        <rFont val="宋体"/>
        <charset val="134"/>
      </rPr>
      <t>武定县少数民族聚居村保护项目</t>
    </r>
    <r>
      <rPr>
        <sz val="8"/>
        <rFont val="Times New Roman"/>
        <charset val="134"/>
      </rPr>
      <t xml:space="preserve">
</t>
    </r>
  </si>
  <si>
    <r>
      <rPr>
        <sz val="8"/>
        <rFont val="宋体"/>
        <charset val="134"/>
      </rPr>
      <t>规划建设</t>
    </r>
    <r>
      <rPr>
        <sz val="8"/>
        <rFont val="Times New Roman"/>
        <charset val="134"/>
      </rPr>
      <t>5</t>
    </r>
    <r>
      <rPr>
        <sz val="8"/>
        <rFont val="宋体"/>
        <charset val="134"/>
      </rPr>
      <t>个宜居村庄建设项目</t>
    </r>
    <r>
      <rPr>
        <sz val="8"/>
        <rFont val="Times New Roman"/>
        <charset val="134"/>
      </rPr>
      <t xml:space="preserve">
</t>
    </r>
  </si>
  <si>
    <r>
      <rPr>
        <sz val="8"/>
        <rFont val="宋体"/>
        <charset val="134"/>
      </rPr>
      <t>武定县猫街镇</t>
    </r>
    <r>
      <rPr>
        <sz val="8"/>
        <rFont val="Times New Roman"/>
        <charset val="134"/>
      </rPr>
      <t>“</t>
    </r>
    <r>
      <rPr>
        <sz val="8"/>
        <rFont val="宋体"/>
        <charset val="134"/>
      </rPr>
      <t>美丽乡村</t>
    </r>
    <r>
      <rPr>
        <sz val="8"/>
        <rFont val="Times New Roman"/>
        <charset val="134"/>
      </rPr>
      <t>”</t>
    </r>
    <r>
      <rPr>
        <sz val="8"/>
        <rFont val="宋体"/>
        <charset val="134"/>
      </rPr>
      <t>建设项目</t>
    </r>
  </si>
  <si>
    <r>
      <rPr>
        <sz val="8"/>
        <rFont val="宋体"/>
        <charset val="134"/>
      </rPr>
      <t>规划用地</t>
    </r>
    <r>
      <rPr>
        <sz val="8"/>
        <rFont val="Times New Roman"/>
        <charset val="134"/>
      </rPr>
      <t>300</t>
    </r>
    <r>
      <rPr>
        <sz val="8"/>
        <rFont val="宋体"/>
        <charset val="134"/>
      </rPr>
      <t>亩，</t>
    </r>
    <r>
      <rPr>
        <sz val="8"/>
        <rFont val="Times New Roman"/>
        <charset val="134"/>
      </rPr>
      <t xml:space="preserve"> </t>
    </r>
    <r>
      <rPr>
        <sz val="8"/>
        <rFont val="宋体"/>
        <charset val="134"/>
      </rPr>
      <t>新建休闲康养中心，打造军旅和学生夏令营基地，打造</t>
    </r>
    <r>
      <rPr>
        <sz val="8"/>
        <rFont val="Times New Roman"/>
        <charset val="134"/>
      </rPr>
      <t>“</t>
    </r>
    <r>
      <rPr>
        <sz val="8"/>
        <rFont val="宋体"/>
        <charset val="134"/>
      </rPr>
      <t>美丽仙人洞</t>
    </r>
    <r>
      <rPr>
        <sz val="8"/>
        <rFont val="Times New Roman"/>
        <charset val="134"/>
      </rPr>
      <t>”</t>
    </r>
    <r>
      <rPr>
        <sz val="8"/>
        <rFont val="宋体"/>
        <charset val="134"/>
      </rPr>
      <t>景区，建生态保护湿地</t>
    </r>
    <r>
      <rPr>
        <sz val="8"/>
        <rFont val="Times New Roman"/>
        <charset val="134"/>
      </rPr>
      <t>500</t>
    </r>
    <r>
      <rPr>
        <sz val="8"/>
        <rFont val="宋体"/>
        <charset val="134"/>
      </rPr>
      <t>亩，建观天山原始森林公园等基础建设。</t>
    </r>
  </si>
  <si>
    <t>旅游名村创建</t>
  </si>
  <si>
    <r>
      <rPr>
        <sz val="8"/>
        <rFont val="宋体"/>
        <charset val="134"/>
      </rPr>
      <t>结合民族特色村寨、古村落、旅游特色和扶贫村建设，新创建旅游名村</t>
    </r>
    <r>
      <rPr>
        <sz val="8"/>
        <rFont val="Times New Roman"/>
        <charset val="134"/>
      </rPr>
      <t>12</t>
    </r>
    <r>
      <rPr>
        <sz val="8"/>
        <rFont val="宋体"/>
        <charset val="134"/>
      </rPr>
      <t>个。</t>
    </r>
  </si>
  <si>
    <t>武定县民族特色旅游村落旅游厕所建设</t>
  </si>
  <si>
    <t>武定县各乡镇</t>
  </si>
  <si>
    <r>
      <rPr>
        <sz val="8"/>
        <rFont val="宋体"/>
        <charset val="134"/>
      </rPr>
      <t>在武定县民族特色旅游村落涉及乡镇按照《旅游厕所》</t>
    </r>
    <r>
      <rPr>
        <sz val="8"/>
        <rFont val="Times New Roman"/>
        <charset val="134"/>
      </rPr>
      <t>A</t>
    </r>
    <r>
      <rPr>
        <sz val="8"/>
        <rFont val="宋体"/>
        <charset val="134"/>
      </rPr>
      <t>级要求建设，打造狮山镇马豆沟村、环州乡环州村、己衣镇己衣村、万德镇万德村、发窝乡大西邑村、白路镇平地村、插甸镇古普村等若干个民族特色旅游村的旅游厕所</t>
    </r>
  </si>
  <si>
    <t>武定县观天花海片区旅游厕所建设</t>
  </si>
  <si>
    <r>
      <rPr>
        <sz val="8"/>
        <rFont val="宋体"/>
        <charset val="134"/>
      </rPr>
      <t>在猫街镇观天花海片区按照《旅游厕所》</t>
    </r>
    <r>
      <rPr>
        <sz val="8"/>
        <rFont val="Times New Roman"/>
        <charset val="134"/>
      </rPr>
      <t xml:space="preserve">A </t>
    </r>
    <r>
      <rPr>
        <sz val="8"/>
        <rFont val="宋体"/>
        <charset val="134"/>
      </rPr>
      <t>级要求建设</t>
    </r>
  </si>
  <si>
    <t>武定县香水箐生态旅游区旅游厕所建设</t>
  </si>
  <si>
    <r>
      <rPr>
        <sz val="8"/>
        <rFont val="宋体"/>
        <charset val="134"/>
      </rPr>
      <t>在香水箐生态旅游区按照《旅游厕所》</t>
    </r>
    <r>
      <rPr>
        <sz val="8"/>
        <rFont val="Times New Roman"/>
        <charset val="134"/>
      </rPr>
      <t>A</t>
    </r>
    <r>
      <rPr>
        <sz val="8"/>
        <rFont val="宋体"/>
        <charset val="134"/>
      </rPr>
      <t>级要求建设</t>
    </r>
  </si>
  <si>
    <t>美丽乡村村貌提升</t>
  </si>
  <si>
    <t>新建或改扩建</t>
  </si>
  <si>
    <t>红土田
社区</t>
  </si>
  <si>
    <t>居民小组“美丽乡村”村容村貌提升。</t>
  </si>
  <si>
    <t>狮山镇人民政府</t>
  </si>
  <si>
    <t>三、繁荣地域乡村文化</t>
  </si>
  <si>
    <t>（一）保护传承乡村优秀文化</t>
  </si>
  <si>
    <t>武定县非物质文化遗产传承展示中心建设项目</t>
  </si>
  <si>
    <t>2021—2023</t>
  </si>
  <si>
    <t>武定县文化馆旁</t>
  </si>
  <si>
    <r>
      <rPr>
        <sz val="8"/>
        <rFont val="宋体"/>
        <charset val="134"/>
      </rPr>
      <t>总体布局要按照地形合理规划，建筑物设计要典雅大方，古色古香，独具风格。建设内容主要包括：武定非遗传承展示中心</t>
    </r>
    <r>
      <rPr>
        <sz val="8"/>
        <rFont val="Times New Roman"/>
        <charset val="134"/>
      </rPr>
      <t>2000</t>
    </r>
    <r>
      <rPr>
        <sz val="8"/>
        <rFont val="宋体"/>
        <charset val="134"/>
      </rPr>
      <t>平方米，前厅</t>
    </r>
    <r>
      <rPr>
        <sz val="8"/>
        <rFont val="Times New Roman"/>
        <charset val="134"/>
      </rPr>
      <t xml:space="preserve">200 </t>
    </r>
    <r>
      <rPr>
        <sz val="8"/>
        <rFont val="宋体"/>
        <charset val="134"/>
      </rPr>
      <t>平方米，资料室</t>
    </r>
    <r>
      <rPr>
        <sz val="8"/>
        <rFont val="Times New Roman"/>
        <charset val="134"/>
      </rPr>
      <t xml:space="preserve">200 </t>
    </r>
    <r>
      <rPr>
        <sz val="8"/>
        <rFont val="宋体"/>
        <charset val="134"/>
      </rPr>
      <t>平方米，音响控制系统</t>
    </r>
    <r>
      <rPr>
        <sz val="8"/>
        <rFont val="Times New Roman"/>
        <charset val="134"/>
      </rPr>
      <t>60</t>
    </r>
    <r>
      <rPr>
        <sz val="8"/>
        <rFont val="宋体"/>
        <charset val="134"/>
      </rPr>
      <t>平方米，值班室</t>
    </r>
    <r>
      <rPr>
        <sz val="8"/>
        <rFont val="Times New Roman"/>
        <charset val="134"/>
      </rPr>
      <t>50</t>
    </r>
    <r>
      <rPr>
        <sz val="8"/>
        <rFont val="宋体"/>
        <charset val="134"/>
      </rPr>
      <t>平方米。</t>
    </r>
  </si>
  <si>
    <t>武定县文物保护单位修缮项目</t>
  </si>
  <si>
    <t>武定县各乡镇项目点所在地</t>
  </si>
  <si>
    <r>
      <rPr>
        <sz val="8"/>
        <rFont val="Times New Roman"/>
        <charset val="134"/>
      </rPr>
      <t>1</t>
    </r>
    <r>
      <rPr>
        <sz val="8"/>
        <rFont val="宋体"/>
        <charset val="134"/>
      </rPr>
      <t>、狮子山正续禅寺修缮项目（面积</t>
    </r>
    <r>
      <rPr>
        <sz val="8"/>
        <rFont val="Times New Roman"/>
        <charset val="134"/>
      </rPr>
      <t>2789</t>
    </r>
    <r>
      <rPr>
        <sz val="8"/>
        <rFont val="宋体"/>
        <charset val="134"/>
      </rPr>
      <t>平方米）；</t>
    </r>
    <r>
      <rPr>
        <sz val="8"/>
        <rFont val="Times New Roman"/>
        <charset val="134"/>
      </rPr>
      <t>2</t>
    </r>
    <r>
      <rPr>
        <sz val="8"/>
        <rFont val="宋体"/>
        <charset val="134"/>
      </rPr>
      <t>、武定万德那德洪土司墓修复项目（修复土司墓群</t>
    </r>
    <r>
      <rPr>
        <sz val="8"/>
        <rFont val="Times New Roman"/>
        <charset val="134"/>
      </rPr>
      <t>1000</t>
    </r>
    <r>
      <rPr>
        <sz val="8"/>
        <rFont val="宋体"/>
        <charset val="134"/>
      </rPr>
      <t>平方米，周边环境整治，</t>
    </r>
    <r>
      <rPr>
        <sz val="8"/>
        <rFont val="Times New Roman"/>
        <charset val="134"/>
      </rPr>
      <t>“</t>
    </r>
    <r>
      <rPr>
        <sz val="8"/>
        <rFont val="宋体"/>
        <charset val="134"/>
      </rPr>
      <t>四有</t>
    </r>
    <r>
      <rPr>
        <sz val="8"/>
        <rFont val="Times New Roman"/>
        <charset val="134"/>
      </rPr>
      <t>”</t>
    </r>
    <r>
      <rPr>
        <sz val="8"/>
        <rFont val="宋体"/>
        <charset val="134"/>
      </rPr>
      <t>工作，对石质文物进行保护）；</t>
    </r>
    <r>
      <rPr>
        <sz val="8"/>
        <rFont val="Times New Roman"/>
        <charset val="134"/>
      </rPr>
      <t>3</t>
    </r>
    <r>
      <rPr>
        <sz val="8"/>
        <rFont val="宋体"/>
        <charset val="134"/>
      </rPr>
      <t>、武定万德观音寺修缮项目（落架维修</t>
    </r>
    <r>
      <rPr>
        <sz val="8"/>
        <rFont val="Times New Roman"/>
        <charset val="134"/>
      </rPr>
      <t>1998</t>
    </r>
    <r>
      <rPr>
        <sz val="8"/>
        <rFont val="宋体"/>
        <charset val="134"/>
      </rPr>
      <t>平方米，周边环境整治，</t>
    </r>
    <r>
      <rPr>
        <sz val="8"/>
        <rFont val="Times New Roman"/>
        <charset val="134"/>
      </rPr>
      <t>“</t>
    </r>
    <r>
      <rPr>
        <sz val="8"/>
        <rFont val="宋体"/>
        <charset val="134"/>
      </rPr>
      <t>四有</t>
    </r>
    <r>
      <rPr>
        <sz val="8"/>
        <rFont val="Times New Roman"/>
        <charset val="134"/>
      </rPr>
      <t>”</t>
    </r>
    <r>
      <rPr>
        <sz val="8"/>
        <rFont val="宋体"/>
        <charset val="134"/>
      </rPr>
      <t>工作，对墙体裂缝进行修补，购置防雷及消防设备）；</t>
    </r>
    <r>
      <rPr>
        <sz val="8"/>
        <rFont val="Times New Roman"/>
        <charset val="134"/>
      </rPr>
      <t>4</t>
    </r>
    <r>
      <rPr>
        <sz val="8"/>
        <rFont val="宋体"/>
        <charset val="134"/>
      </rPr>
      <t>、武定发窝富如山夫妻合葬墓修复项目（修复古墓</t>
    </r>
    <r>
      <rPr>
        <sz val="8"/>
        <rFont val="Times New Roman"/>
        <charset val="134"/>
      </rPr>
      <t>100</t>
    </r>
    <r>
      <rPr>
        <sz val="8"/>
        <rFont val="宋体"/>
        <charset val="134"/>
      </rPr>
      <t>平方米，周边环境整治，</t>
    </r>
    <r>
      <rPr>
        <sz val="8"/>
        <rFont val="Times New Roman"/>
        <charset val="134"/>
      </rPr>
      <t>“</t>
    </r>
    <r>
      <rPr>
        <sz val="8"/>
        <rFont val="宋体"/>
        <charset val="134"/>
      </rPr>
      <t>四有</t>
    </r>
    <r>
      <rPr>
        <sz val="8"/>
        <rFont val="Times New Roman"/>
        <charset val="134"/>
      </rPr>
      <t>”</t>
    </r>
    <r>
      <rPr>
        <sz val="8"/>
        <rFont val="宋体"/>
        <charset val="134"/>
      </rPr>
      <t>工作，对主墓进行加固，对石质文物进行保护，立标志说明碑）；</t>
    </r>
    <r>
      <rPr>
        <sz val="8"/>
        <rFont val="Times New Roman"/>
        <charset val="134"/>
      </rPr>
      <t>5</t>
    </r>
    <r>
      <rPr>
        <sz val="8"/>
        <rFont val="宋体"/>
        <charset val="134"/>
      </rPr>
      <t>、杨家大院保护项目（落架维修、彩绘）</t>
    </r>
  </si>
  <si>
    <t>武定县非物质文化遗产保护项目</t>
  </si>
  <si>
    <t>武定县内各非物质文化遗产项目所在地</t>
  </si>
  <si>
    <r>
      <rPr>
        <sz val="8"/>
        <rFont val="Times New Roman"/>
        <charset val="134"/>
      </rPr>
      <t>1</t>
    </r>
    <r>
      <rPr>
        <sz val="8"/>
        <rFont val="宋体"/>
        <charset val="134"/>
      </rPr>
      <t>、建立武定彝族酒歌档案和数据库；</t>
    </r>
    <r>
      <rPr>
        <sz val="8"/>
        <rFont val="Times New Roman"/>
        <charset val="134"/>
      </rPr>
      <t>2</t>
    </r>
    <r>
      <rPr>
        <sz val="8"/>
        <rFont val="宋体"/>
        <charset val="134"/>
      </rPr>
      <t>、民族民间文化传承保护项目（公布一批民族民间文化传承人，建立名录，举办培训班，设立民族民间文化保护专项资金。）；</t>
    </r>
    <r>
      <rPr>
        <sz val="8"/>
        <rFont val="Times New Roman"/>
        <charset val="134"/>
      </rPr>
      <t>3</t>
    </r>
    <r>
      <rPr>
        <sz val="8"/>
        <rFont val="宋体"/>
        <charset val="134"/>
      </rPr>
      <t>、环州彝族传统文化保护区保护项目（修缮环州彝族土司府</t>
    </r>
    <r>
      <rPr>
        <sz val="8"/>
        <rFont val="Times New Roman"/>
        <charset val="134"/>
      </rPr>
      <t>2600</t>
    </r>
    <r>
      <rPr>
        <sz val="8"/>
        <rFont val="宋体"/>
        <charset val="134"/>
      </rPr>
      <t>平方米）；</t>
    </r>
    <r>
      <rPr>
        <sz val="8"/>
        <rFont val="Times New Roman"/>
        <charset val="134"/>
      </rPr>
      <t>4</t>
    </r>
    <r>
      <rPr>
        <sz val="8"/>
        <rFont val="宋体"/>
        <charset val="134"/>
      </rPr>
      <t>、白路彝族毕摩文化传袭所建设项目（建筑面积</t>
    </r>
    <r>
      <rPr>
        <sz val="8"/>
        <rFont val="Times New Roman"/>
        <charset val="134"/>
      </rPr>
      <t>300</t>
    </r>
    <r>
      <rPr>
        <sz val="8"/>
        <rFont val="宋体"/>
        <charset val="134"/>
      </rPr>
      <t>平方米，内设彝族毕摩文化展室、彝族毕摩习俗传袭室）；</t>
    </r>
    <r>
      <rPr>
        <sz val="8"/>
        <rFont val="Times New Roman"/>
        <charset val="134"/>
      </rPr>
      <t>5</t>
    </r>
    <r>
      <rPr>
        <sz val="8"/>
        <rFont val="宋体"/>
        <charset val="134"/>
      </rPr>
      <t>、己梯传统彝族文化保护区保护项目（保护修复该村彝文碑</t>
    </r>
    <r>
      <rPr>
        <sz val="8"/>
        <rFont val="Times New Roman"/>
        <charset val="134"/>
      </rPr>
      <t>24</t>
    </r>
    <r>
      <rPr>
        <sz val="8"/>
        <rFont val="宋体"/>
        <charset val="134"/>
      </rPr>
      <t>块，建设</t>
    </r>
    <r>
      <rPr>
        <sz val="8"/>
        <rFont val="Times New Roman"/>
        <charset val="134"/>
      </rPr>
      <t>“</t>
    </r>
    <r>
      <rPr>
        <sz val="8"/>
        <rFont val="宋体"/>
        <charset val="134"/>
      </rPr>
      <t>四有</t>
    </r>
    <r>
      <rPr>
        <sz val="8"/>
        <rFont val="Times New Roman"/>
        <charset val="134"/>
      </rPr>
      <t>”</t>
    </r>
    <r>
      <rPr>
        <sz val="8"/>
        <rFont val="宋体"/>
        <charset val="134"/>
      </rPr>
      <t>工作）；</t>
    </r>
    <r>
      <rPr>
        <sz val="8"/>
        <rFont val="Times New Roman"/>
        <charset val="134"/>
      </rPr>
      <t>6</t>
    </r>
    <r>
      <rPr>
        <sz val="8"/>
        <rFont val="宋体"/>
        <charset val="134"/>
      </rPr>
      <t>、田心鸡街子苗族服饰刺绣工艺建设项目（扶持该项目传承弘扬苗族传统服饰刺绣工艺，发展苗族服饰文化产业）；</t>
    </r>
    <r>
      <rPr>
        <sz val="8"/>
        <rFont val="Times New Roman"/>
        <charset val="134"/>
      </rPr>
      <t>7</t>
    </r>
    <r>
      <rPr>
        <sz val="8"/>
        <rFont val="宋体"/>
        <charset val="134"/>
      </rPr>
      <t>、武定民族银器制作工艺保护项目（建设武定民族银器制作展销馆，建筑面积</t>
    </r>
    <r>
      <rPr>
        <sz val="8"/>
        <rFont val="Times New Roman"/>
        <charset val="134"/>
      </rPr>
      <t>300</t>
    </r>
    <r>
      <rPr>
        <sz val="8"/>
        <rFont val="宋体"/>
        <charset val="134"/>
      </rPr>
      <t>平方米）。</t>
    </r>
  </si>
  <si>
    <t>　</t>
  </si>
  <si>
    <t>环州土司江防遗迹群保护项目</t>
  </si>
  <si>
    <r>
      <rPr>
        <sz val="8"/>
        <rFont val="Times New Roman"/>
        <charset val="134"/>
      </rPr>
      <t>2021</t>
    </r>
    <r>
      <rPr>
        <sz val="8"/>
        <rFont val="宋体"/>
        <charset val="134"/>
      </rPr>
      <t>至</t>
    </r>
    <r>
      <rPr>
        <sz val="8"/>
        <rFont val="Times New Roman"/>
        <charset val="134"/>
      </rPr>
      <t>2025</t>
    </r>
  </si>
  <si>
    <r>
      <rPr>
        <sz val="8"/>
        <rFont val="宋体"/>
        <charset val="134"/>
      </rPr>
      <t>保护面积</t>
    </r>
    <r>
      <rPr>
        <sz val="8"/>
        <rFont val="Times New Roman"/>
        <charset val="134"/>
      </rPr>
      <t>10000</t>
    </r>
    <r>
      <rPr>
        <sz val="8"/>
        <rFont val="宋体"/>
        <charset val="134"/>
      </rPr>
      <t>平方米，周边环境整治，</t>
    </r>
    <r>
      <rPr>
        <sz val="8"/>
        <rFont val="Times New Roman"/>
        <charset val="134"/>
      </rPr>
      <t>“</t>
    </r>
    <r>
      <rPr>
        <sz val="8"/>
        <rFont val="宋体"/>
        <charset val="134"/>
      </rPr>
      <t>四有</t>
    </r>
    <r>
      <rPr>
        <sz val="8"/>
        <rFont val="Times New Roman"/>
        <charset val="134"/>
      </rPr>
      <t>”</t>
    </r>
    <r>
      <rPr>
        <sz val="8"/>
        <rFont val="宋体"/>
        <charset val="134"/>
      </rPr>
      <t>工作，对军事防御墙、瞭望台、石缸石碓</t>
    </r>
    <r>
      <rPr>
        <sz val="8"/>
        <rFont val="Times New Roman"/>
        <charset val="134"/>
      </rPr>
      <t xml:space="preserve"> </t>
    </r>
    <r>
      <rPr>
        <sz val="8"/>
        <rFont val="宋体"/>
        <charset val="134"/>
      </rPr>
      <t>、石刻、墓葬、</t>
    </r>
    <r>
      <rPr>
        <sz val="8"/>
        <rFont val="Times New Roman"/>
        <charset val="134"/>
      </rPr>
      <t xml:space="preserve"> </t>
    </r>
    <r>
      <rPr>
        <sz val="8"/>
        <rFont val="宋体"/>
        <charset val="134"/>
      </rPr>
      <t>水塘</t>
    </r>
    <r>
      <rPr>
        <sz val="8"/>
        <rFont val="Times New Roman"/>
        <charset val="134"/>
      </rPr>
      <t xml:space="preserve"> </t>
    </r>
    <r>
      <rPr>
        <sz val="8"/>
        <rFont val="宋体"/>
        <charset val="134"/>
      </rPr>
      <t>、古水井、古桥、古水沟、古砖瓦窑各、土司房屋基址、山神位等文物进行规划和保护，立标志说明碑。</t>
    </r>
  </si>
  <si>
    <t>（二）推动文化利用和创新发展</t>
  </si>
  <si>
    <t>猫街朱家坝铜矿遗址文化体验项目</t>
  </si>
  <si>
    <r>
      <rPr>
        <sz val="8"/>
        <rFont val="宋体"/>
        <charset val="134"/>
      </rPr>
      <t>利用朱家坝铜矿区闲置的矿井、车间、厂房打造集历史追塑、体验、观光、休闲为一体的铜矿文化体验区，以及配套健身步道改造</t>
    </r>
    <r>
      <rPr>
        <sz val="8"/>
        <rFont val="Times New Roman"/>
        <charset val="134"/>
      </rPr>
      <t>3500</t>
    </r>
    <r>
      <rPr>
        <sz val="8"/>
        <rFont val="宋体"/>
        <charset val="134"/>
      </rPr>
      <t>米，游客接待中心建设、旅游公厕、停车场改造、建设骑行道</t>
    </r>
    <r>
      <rPr>
        <sz val="8"/>
        <rFont val="Times New Roman"/>
        <charset val="134"/>
      </rPr>
      <t>10000</t>
    </r>
    <r>
      <rPr>
        <sz val="8"/>
        <rFont val="宋体"/>
        <charset val="134"/>
      </rPr>
      <t>米</t>
    </r>
    <r>
      <rPr>
        <sz val="8"/>
        <rFont val="Times New Roman"/>
        <charset val="134"/>
      </rPr>
      <t>.</t>
    </r>
  </si>
  <si>
    <t>武定县东坡傣族特色文化小镇建设项目</t>
  </si>
  <si>
    <t>独特地理位置和傣族民居格局，以山体为背景，特色傣族村寨为中心，依托古老民族文化、宗教文化、民风淳朴、风景秀丽的旅游观光风情小镇。</t>
  </si>
  <si>
    <t>武定县环州土司古村落万松山原始森林探秘景区开发项目</t>
  </si>
  <si>
    <r>
      <rPr>
        <sz val="8"/>
        <rFont val="宋体"/>
        <charset val="134"/>
      </rPr>
      <t>投资估算</t>
    </r>
    <r>
      <rPr>
        <sz val="8"/>
        <rFont val="Times New Roman"/>
        <charset val="134"/>
      </rPr>
      <t>50000</t>
    </r>
    <r>
      <rPr>
        <sz val="8"/>
        <rFont val="宋体"/>
        <charset val="134"/>
      </rPr>
      <t>万元，规划用地</t>
    </r>
    <r>
      <rPr>
        <sz val="8"/>
        <rFont val="Times New Roman"/>
        <charset val="134"/>
      </rPr>
      <t>1000</t>
    </r>
    <r>
      <rPr>
        <sz val="8"/>
        <rFont val="宋体"/>
        <charset val="134"/>
      </rPr>
      <t>亩</t>
    </r>
    <r>
      <rPr>
        <sz val="8"/>
        <rFont val="Times New Roman"/>
        <charset val="134"/>
      </rPr>
      <t>,</t>
    </r>
    <r>
      <rPr>
        <sz val="8"/>
        <rFont val="宋体"/>
        <charset val="134"/>
      </rPr>
      <t>拟建自驾车露营地、徒步露营地、青少年营地、房车露营地、出入景区道路、游行步道、游客接待中心、餐饮住宿区、停车场、指示标识、水电及其配套设施等。</t>
    </r>
  </si>
  <si>
    <t>武定县猫街新村湖旅游区建设项目</t>
  </si>
  <si>
    <t>建设以生态观光、水上游乐、民俗体验、休闲探险、房车营地、大麦地湿地公园建设、仙人洞溶洞配套设施建设、等旅游为主的高原湖泊旅游区</t>
  </si>
  <si>
    <t>发窝乡大西邑传统村落民宿开发旅游项目</t>
  </si>
  <si>
    <t>发窝乡
大西邑</t>
  </si>
  <si>
    <t>建设发窝乡大西邑传统村落民宿开发旅游项目</t>
  </si>
  <si>
    <t>（三）建设农村文化服务体系</t>
  </si>
  <si>
    <t>高桥镇民族文化广场</t>
  </si>
  <si>
    <r>
      <rPr>
        <sz val="8"/>
        <rFont val="宋体"/>
        <charset val="134"/>
      </rPr>
      <t>规划建设占地</t>
    </r>
    <r>
      <rPr>
        <sz val="8"/>
        <rFont val="Times New Roman"/>
        <charset val="134"/>
      </rPr>
      <t>17</t>
    </r>
    <r>
      <rPr>
        <sz val="8"/>
        <rFont val="宋体"/>
        <charset val="134"/>
      </rPr>
      <t>亩民族文化广场，建设运动场</t>
    </r>
    <r>
      <rPr>
        <sz val="8"/>
        <rFont val="Times New Roman"/>
        <charset val="134"/>
      </rPr>
      <t>4500</t>
    </r>
    <r>
      <rPr>
        <sz val="8"/>
        <rFont val="宋体"/>
        <charset val="134"/>
      </rPr>
      <t>平米，安装健身器材，配套绿化亮化工程</t>
    </r>
  </si>
  <si>
    <t>武定县乡镇综合文化站新建项目</t>
  </si>
  <si>
    <t>武定县各涉及乡镇</t>
  </si>
  <si>
    <r>
      <rPr>
        <sz val="8"/>
        <rFont val="Times New Roman"/>
        <charset val="134"/>
      </rPr>
      <t>1.</t>
    </r>
    <r>
      <rPr>
        <sz val="8"/>
        <rFont val="宋体"/>
        <charset val="134"/>
      </rPr>
      <t>狮山镇综合文化站；</t>
    </r>
    <r>
      <rPr>
        <sz val="8"/>
        <rFont val="Times New Roman"/>
        <charset val="134"/>
      </rPr>
      <t>2.</t>
    </r>
    <r>
      <rPr>
        <sz val="8"/>
        <rFont val="宋体"/>
        <charset val="134"/>
      </rPr>
      <t>插甸镇综合文化站；</t>
    </r>
    <r>
      <rPr>
        <sz val="8"/>
        <rFont val="Times New Roman"/>
        <charset val="134"/>
      </rPr>
      <t>3.</t>
    </r>
    <r>
      <rPr>
        <sz val="8"/>
        <rFont val="宋体"/>
        <charset val="134"/>
      </rPr>
      <t>高桥镇综合文化站。主体建筑面积</t>
    </r>
    <r>
      <rPr>
        <sz val="8"/>
        <rFont val="Times New Roman"/>
        <charset val="134"/>
      </rPr>
      <t>1050</t>
    </r>
    <r>
      <rPr>
        <sz val="8"/>
        <rFont val="宋体"/>
        <charset val="134"/>
      </rPr>
      <t>平方米（每个</t>
    </r>
    <r>
      <rPr>
        <sz val="8"/>
        <rFont val="Times New Roman"/>
        <charset val="134"/>
      </rPr>
      <t>350</t>
    </r>
    <r>
      <rPr>
        <sz val="8"/>
        <rFont val="宋体"/>
        <charset val="134"/>
      </rPr>
      <t>平方米）。建设内容：办公室、展览室、活动室、培训室、电子阅读室、图书室、公厕、广播室。</t>
    </r>
  </si>
  <si>
    <t>武定县乡镇综合文化站提升改造建设项目</t>
  </si>
  <si>
    <t>2021—2025</t>
  </si>
  <si>
    <r>
      <rPr>
        <sz val="8"/>
        <rFont val="宋体"/>
        <charset val="134"/>
      </rPr>
      <t>提升改造完善</t>
    </r>
    <r>
      <rPr>
        <sz val="8"/>
        <rFont val="Times New Roman"/>
        <charset val="134"/>
      </rPr>
      <t>9</t>
    </r>
    <r>
      <rPr>
        <sz val="8"/>
        <rFont val="宋体"/>
        <charset val="134"/>
      </rPr>
      <t>个乡镇综合文化站扩建、大门、院子、围墙、厕所等设施</t>
    </r>
  </si>
  <si>
    <r>
      <rPr>
        <sz val="8"/>
        <rFont val="宋体"/>
        <charset val="134"/>
      </rPr>
      <t>武定县</t>
    </r>
    <r>
      <rPr>
        <sz val="8"/>
        <rFont val="Times New Roman"/>
        <charset val="134"/>
      </rPr>
      <t>“</t>
    </r>
    <r>
      <rPr>
        <sz val="8"/>
        <rFont val="宋体"/>
        <charset val="134"/>
      </rPr>
      <t>数字文化工程</t>
    </r>
    <r>
      <rPr>
        <sz val="8"/>
        <rFont val="Times New Roman"/>
        <charset val="134"/>
      </rPr>
      <t>”</t>
    </r>
    <r>
      <rPr>
        <sz val="8"/>
        <rFont val="宋体"/>
        <charset val="134"/>
      </rPr>
      <t>建设项目</t>
    </r>
  </si>
  <si>
    <t>武定县、乡、村</t>
  </si>
  <si>
    <r>
      <rPr>
        <sz val="8"/>
        <rFont val="宋体"/>
        <charset val="134"/>
      </rPr>
      <t>县级</t>
    </r>
    <r>
      <rPr>
        <sz val="8"/>
        <rFont val="Times New Roman"/>
        <charset val="134"/>
      </rPr>
      <t>2</t>
    </r>
    <r>
      <rPr>
        <sz val="8"/>
        <rFont val="宋体"/>
        <charset val="134"/>
      </rPr>
      <t>个、乡镇级</t>
    </r>
    <r>
      <rPr>
        <sz val="8"/>
        <rFont val="Times New Roman"/>
        <charset val="134"/>
      </rPr>
      <t>11</t>
    </r>
    <r>
      <rPr>
        <sz val="8"/>
        <rFont val="宋体"/>
        <charset val="134"/>
      </rPr>
      <t>个、村（社区</t>
    </r>
    <r>
      <rPr>
        <sz val="8"/>
        <rFont val="Times New Roman"/>
        <charset val="134"/>
      </rPr>
      <t>)135</t>
    </r>
    <r>
      <rPr>
        <sz val="8"/>
        <rFont val="宋体"/>
        <charset val="134"/>
      </rPr>
      <t>个。内容：总分馆制建设（</t>
    </r>
    <r>
      <rPr>
        <sz val="8"/>
        <rFont val="Times New Roman"/>
        <charset val="134"/>
      </rPr>
      <t>“</t>
    </r>
    <r>
      <rPr>
        <sz val="8"/>
        <rFont val="宋体"/>
        <charset val="134"/>
      </rPr>
      <t>一个总馆</t>
    </r>
    <r>
      <rPr>
        <sz val="8"/>
        <rFont val="Times New Roman"/>
        <charset val="134"/>
      </rPr>
      <t>+11</t>
    </r>
    <r>
      <rPr>
        <sz val="8"/>
        <rFont val="宋体"/>
        <charset val="134"/>
      </rPr>
      <t>个分馆</t>
    </r>
    <r>
      <rPr>
        <sz val="8"/>
        <rFont val="Times New Roman"/>
        <charset val="134"/>
      </rPr>
      <t>+134</t>
    </r>
    <r>
      <rPr>
        <sz val="8"/>
        <rFont val="宋体"/>
        <charset val="134"/>
      </rPr>
      <t>服务点</t>
    </r>
    <r>
      <rPr>
        <sz val="8"/>
        <rFont val="Times New Roman"/>
        <charset val="134"/>
      </rPr>
      <t>”</t>
    </r>
    <r>
      <rPr>
        <sz val="8"/>
        <rFont val="宋体"/>
        <charset val="134"/>
      </rPr>
      <t>的图书馆、文化馆总分馆制体系</t>
    </r>
    <r>
      <rPr>
        <sz val="8"/>
        <rFont val="Times New Roman"/>
        <charset val="134"/>
      </rPr>
      <t>)</t>
    </r>
    <r>
      <rPr>
        <sz val="8"/>
        <rFont val="宋体"/>
        <charset val="134"/>
      </rPr>
      <t>、文化共享工程、文化云（智能化、数字化）等。</t>
    </r>
  </si>
  <si>
    <t>村级文化室建设项目</t>
  </si>
  <si>
    <t>武定县各涉及村</t>
  </si>
  <si>
    <r>
      <rPr>
        <sz val="8"/>
        <rFont val="宋体"/>
        <charset val="134"/>
      </rPr>
      <t>计划用</t>
    </r>
    <r>
      <rPr>
        <sz val="8"/>
        <rFont val="Times New Roman"/>
        <charset val="134"/>
      </rPr>
      <t>5</t>
    </r>
    <r>
      <rPr>
        <sz val="8"/>
        <rFont val="宋体"/>
        <charset val="134"/>
      </rPr>
      <t>年的时间，建设</t>
    </r>
    <r>
      <rPr>
        <sz val="8"/>
        <rFont val="Times New Roman"/>
        <charset val="134"/>
      </rPr>
      <t>50</t>
    </r>
    <r>
      <rPr>
        <sz val="8"/>
        <rFont val="宋体"/>
        <charset val="134"/>
      </rPr>
      <t>个村级文化室（其中：每个文化室建筑面积不少于</t>
    </r>
    <r>
      <rPr>
        <sz val="8"/>
        <rFont val="Times New Roman"/>
        <charset val="134"/>
      </rPr>
      <t>100</t>
    </r>
    <r>
      <rPr>
        <sz val="8"/>
        <rFont val="宋体"/>
        <charset val="134"/>
      </rPr>
      <t>平方米，计划投资</t>
    </r>
    <r>
      <rPr>
        <sz val="8"/>
        <rFont val="Times New Roman"/>
        <charset val="134"/>
      </rPr>
      <t>20</t>
    </r>
    <r>
      <rPr>
        <sz val="8"/>
        <rFont val="宋体"/>
        <charset val="134"/>
      </rPr>
      <t>万元）</t>
    </r>
  </si>
  <si>
    <t>提升改造县殡仪馆建设项目</t>
  </si>
  <si>
    <t>以建成的县殡仪馆为基础，增加火化设备，完善配套附属设施。</t>
  </si>
  <si>
    <t>武定县民政局</t>
  </si>
  <si>
    <t>新建增设殡仪馆及火化设施</t>
  </si>
  <si>
    <r>
      <rPr>
        <sz val="8"/>
        <rFont val="宋体"/>
        <charset val="134"/>
      </rPr>
      <t>新建增设殡仪馆，建筑面积</t>
    </r>
    <r>
      <rPr>
        <sz val="8"/>
        <rFont val="Times New Roman"/>
        <charset val="134"/>
      </rPr>
      <t>2000</t>
    </r>
    <r>
      <rPr>
        <sz val="8"/>
        <rFont val="宋体"/>
        <charset val="134"/>
      </rPr>
      <t>平米及购置火化设施</t>
    </r>
    <r>
      <rPr>
        <sz val="8"/>
        <rFont val="Times New Roman"/>
        <charset val="134"/>
      </rPr>
      <t>2</t>
    </r>
    <r>
      <rPr>
        <sz val="8"/>
        <rFont val="宋体"/>
        <charset val="134"/>
      </rPr>
      <t>套，服务好边远乡镇，减少火化成本费用</t>
    </r>
  </si>
  <si>
    <t>武定县县级公益性公墓建设项目</t>
  </si>
  <si>
    <t>新建县级公益性公墓项目建设，提供公益性殡葬服务，惠及全县人民群众。</t>
  </si>
  <si>
    <t>提升改造武定县农村公益性公墓建设项目</t>
  </si>
  <si>
    <r>
      <rPr>
        <sz val="8"/>
        <rFont val="宋体"/>
        <charset val="134"/>
      </rPr>
      <t>以建成的</t>
    </r>
    <r>
      <rPr>
        <sz val="8"/>
        <rFont val="Times New Roman"/>
        <charset val="134"/>
      </rPr>
      <t>11</t>
    </r>
    <r>
      <rPr>
        <sz val="8"/>
        <rFont val="宋体"/>
        <charset val="134"/>
      </rPr>
      <t>个乡镇农村公益性公墓为基础，增加墓穴，完善配套设施。</t>
    </r>
  </si>
  <si>
    <r>
      <rPr>
        <sz val="8"/>
        <rFont val="宋体"/>
        <charset val="134"/>
      </rPr>
      <t>武定县狮山镇农村公益性</t>
    </r>
    <r>
      <rPr>
        <sz val="8"/>
        <rFont val="Times New Roman"/>
        <charset val="134"/>
      </rPr>
      <t xml:space="preserve">
</t>
    </r>
    <r>
      <rPr>
        <sz val="8"/>
        <rFont val="宋体"/>
        <charset val="134"/>
      </rPr>
      <t>公墓建设项目</t>
    </r>
  </si>
  <si>
    <r>
      <rPr>
        <sz val="8"/>
        <rFont val="宋体"/>
        <charset val="134"/>
      </rPr>
      <t>推进乡镇农村公益性公墓建设，力争乡镇每个行政村建设</t>
    </r>
    <r>
      <rPr>
        <sz val="8"/>
        <rFont val="Times New Roman"/>
        <charset val="134"/>
      </rPr>
      <t>1</t>
    </r>
    <r>
      <rPr>
        <sz val="8"/>
        <rFont val="宋体"/>
        <charset val="134"/>
      </rPr>
      <t>个农村公益性公墓，覆盖所有村组。</t>
    </r>
  </si>
  <si>
    <r>
      <rPr>
        <sz val="8"/>
        <rFont val="宋体"/>
        <charset val="134"/>
      </rPr>
      <t>武定县猫街镇农村公益性</t>
    </r>
    <r>
      <rPr>
        <sz val="8"/>
        <rFont val="Times New Roman"/>
        <charset val="134"/>
      </rPr>
      <t xml:space="preserve">
</t>
    </r>
    <r>
      <rPr>
        <sz val="8"/>
        <rFont val="宋体"/>
        <charset val="134"/>
      </rPr>
      <t>公墓建设项目</t>
    </r>
  </si>
  <si>
    <r>
      <rPr>
        <sz val="8"/>
        <rFont val="宋体"/>
        <charset val="134"/>
      </rPr>
      <t>武定县高桥镇农村公益性</t>
    </r>
    <r>
      <rPr>
        <sz val="8"/>
        <rFont val="Times New Roman"/>
        <charset val="134"/>
      </rPr>
      <t xml:space="preserve">
</t>
    </r>
    <r>
      <rPr>
        <sz val="8"/>
        <rFont val="宋体"/>
        <charset val="134"/>
      </rPr>
      <t>公墓建设项目</t>
    </r>
  </si>
  <si>
    <r>
      <rPr>
        <sz val="8"/>
        <rFont val="宋体"/>
        <charset val="134"/>
      </rPr>
      <t>武定县插甸镇农村公益性</t>
    </r>
    <r>
      <rPr>
        <sz val="8"/>
        <rFont val="Times New Roman"/>
        <charset val="134"/>
      </rPr>
      <t xml:space="preserve">
</t>
    </r>
    <r>
      <rPr>
        <sz val="8"/>
        <rFont val="宋体"/>
        <charset val="134"/>
      </rPr>
      <t>公墓建设项目</t>
    </r>
  </si>
  <si>
    <r>
      <rPr>
        <sz val="8"/>
        <rFont val="宋体"/>
        <charset val="134"/>
      </rPr>
      <t>武定县己衣镇农村公益性</t>
    </r>
    <r>
      <rPr>
        <sz val="8"/>
        <rFont val="Times New Roman"/>
        <charset val="134"/>
      </rPr>
      <t xml:space="preserve">
</t>
    </r>
    <r>
      <rPr>
        <sz val="8"/>
        <rFont val="宋体"/>
        <charset val="134"/>
      </rPr>
      <t>公墓建设项目</t>
    </r>
  </si>
  <si>
    <r>
      <rPr>
        <sz val="8"/>
        <rFont val="宋体"/>
        <charset val="134"/>
      </rPr>
      <t>武定县万德镇农村公益性</t>
    </r>
    <r>
      <rPr>
        <sz val="8"/>
        <rFont val="Times New Roman"/>
        <charset val="134"/>
      </rPr>
      <t xml:space="preserve">
</t>
    </r>
    <r>
      <rPr>
        <sz val="8"/>
        <rFont val="宋体"/>
        <charset val="134"/>
      </rPr>
      <t>公墓建设项目</t>
    </r>
  </si>
  <si>
    <r>
      <rPr>
        <sz val="8"/>
        <rFont val="宋体"/>
        <charset val="134"/>
      </rPr>
      <t>武定县环州乡农村公益性</t>
    </r>
    <r>
      <rPr>
        <sz val="8"/>
        <rFont val="Times New Roman"/>
        <charset val="134"/>
      </rPr>
      <t xml:space="preserve">
</t>
    </r>
    <r>
      <rPr>
        <sz val="8"/>
        <rFont val="宋体"/>
        <charset val="134"/>
      </rPr>
      <t>公墓建设项目</t>
    </r>
  </si>
  <si>
    <t>武定县东坡乡农村公益性公墓建设项目</t>
  </si>
  <si>
    <t>武定县田心乡农村公益性公墓建设项目</t>
  </si>
  <si>
    <t>田心乡</t>
  </si>
  <si>
    <t>武定县发窝乡农村公益性公墓建设项目</t>
  </si>
  <si>
    <t>武定县白路镇公益性公墓建设项目</t>
  </si>
  <si>
    <r>
      <rPr>
        <sz val="8"/>
        <rFont val="宋体"/>
        <charset val="134"/>
      </rPr>
      <t>在</t>
    </r>
    <r>
      <rPr>
        <sz val="8"/>
        <rFont val="Times New Roman"/>
        <charset val="134"/>
      </rPr>
      <t>10</t>
    </r>
    <r>
      <rPr>
        <sz val="8"/>
        <rFont val="宋体"/>
        <charset val="134"/>
      </rPr>
      <t>行政村新建农村公益性公墓</t>
    </r>
    <r>
      <rPr>
        <sz val="8"/>
        <rFont val="Times New Roman"/>
        <charset val="134"/>
      </rPr>
      <t>9</t>
    </r>
    <r>
      <rPr>
        <sz val="8"/>
        <rFont val="宋体"/>
        <charset val="134"/>
      </rPr>
      <t>个，建设内容包括征地、道路、墓台改造、水电、管理用房等项目。</t>
    </r>
  </si>
  <si>
    <t>四、推动人才振兴</t>
  </si>
  <si>
    <t>乡村振兴人才支撑计划</t>
  </si>
  <si>
    <t>武定县新型职业农民培训项目</t>
  </si>
  <si>
    <r>
      <rPr>
        <sz val="8"/>
        <rFont val="宋体"/>
        <charset val="134"/>
      </rPr>
      <t>培训新型职业农民</t>
    </r>
    <r>
      <rPr>
        <sz val="8"/>
        <rFont val="Times New Roman"/>
        <charset val="134"/>
      </rPr>
      <t>26000</t>
    </r>
    <r>
      <rPr>
        <sz val="8"/>
        <rFont val="宋体"/>
        <charset val="134"/>
      </rPr>
      <t>人。</t>
    </r>
  </si>
  <si>
    <t>林业科技培训</t>
  </si>
  <si>
    <r>
      <rPr>
        <sz val="8"/>
        <rFont val="宋体"/>
        <charset val="134"/>
      </rPr>
      <t>培训林业科技和实用技术人才</t>
    </r>
    <r>
      <rPr>
        <sz val="8"/>
        <rFont val="Times New Roman"/>
        <charset val="134"/>
      </rPr>
      <t>10000</t>
    </r>
    <r>
      <rPr>
        <sz val="8"/>
        <rFont val="宋体"/>
        <charset val="134"/>
      </rPr>
      <t>人次</t>
    </r>
  </si>
  <si>
    <t>林业科技能力建设</t>
  </si>
  <si>
    <r>
      <rPr>
        <sz val="8"/>
        <rFont val="宋体"/>
        <charset val="134"/>
      </rPr>
      <t>购置林业手工具</t>
    </r>
    <r>
      <rPr>
        <sz val="8"/>
        <rFont val="Times New Roman"/>
        <charset val="134"/>
      </rPr>
      <t>5000</t>
    </r>
    <r>
      <rPr>
        <sz val="8"/>
        <rFont val="宋体"/>
        <charset val="134"/>
      </rPr>
      <t>套和培训资料、手册制作</t>
    </r>
    <r>
      <rPr>
        <sz val="8"/>
        <rFont val="Times New Roman"/>
        <charset val="134"/>
      </rPr>
      <t>40000</t>
    </r>
    <r>
      <rPr>
        <sz val="8"/>
        <rFont val="宋体"/>
        <charset val="134"/>
      </rPr>
      <t>份。</t>
    </r>
  </si>
  <si>
    <t>武定县卫生人才培训项目</t>
  </si>
  <si>
    <r>
      <rPr>
        <sz val="8"/>
        <rFont val="Times New Roman"/>
        <charset val="134"/>
      </rPr>
      <t>100</t>
    </r>
    <r>
      <rPr>
        <sz val="8"/>
        <rFont val="宋体"/>
        <charset val="134"/>
      </rPr>
      <t>名乡</t>
    </r>
    <r>
      <rPr>
        <sz val="8"/>
        <rFont val="Times New Roman"/>
        <charset val="134"/>
      </rPr>
      <t>(</t>
    </r>
    <r>
      <rPr>
        <sz val="8"/>
        <rFont val="宋体"/>
        <charset val="134"/>
      </rPr>
      <t>镇</t>
    </r>
    <r>
      <rPr>
        <sz val="8"/>
        <rFont val="Times New Roman"/>
        <charset val="134"/>
      </rPr>
      <t>)</t>
    </r>
    <r>
      <rPr>
        <sz val="8"/>
        <rFont val="宋体"/>
        <charset val="134"/>
      </rPr>
      <t>卫生院全科医师培训</t>
    </r>
    <r>
      <rPr>
        <sz val="8"/>
        <rFont val="Times New Roman"/>
        <charset val="134"/>
      </rPr>
      <t>120</t>
    </r>
    <r>
      <rPr>
        <sz val="8"/>
        <rFont val="宋体"/>
        <charset val="134"/>
      </rPr>
      <t>万；</t>
    </r>
    <r>
      <rPr>
        <sz val="8"/>
        <rFont val="Times New Roman"/>
        <charset val="134"/>
      </rPr>
      <t>160</t>
    </r>
    <r>
      <rPr>
        <sz val="8"/>
        <rFont val="宋体"/>
        <charset val="134"/>
      </rPr>
      <t>人次的县、乡医疗机构专业技术人员培训</t>
    </r>
    <r>
      <rPr>
        <sz val="8"/>
        <rFont val="Times New Roman"/>
        <charset val="134"/>
      </rPr>
      <t>160</t>
    </r>
    <r>
      <rPr>
        <sz val="8"/>
        <rFont val="宋体"/>
        <charset val="134"/>
      </rPr>
      <t>万元；</t>
    </r>
    <r>
      <rPr>
        <sz val="8"/>
        <rFont val="Times New Roman"/>
        <charset val="134"/>
      </rPr>
      <t>230</t>
    </r>
    <r>
      <rPr>
        <sz val="8"/>
        <rFont val="宋体"/>
        <charset val="134"/>
      </rPr>
      <t>名村医</t>
    </r>
    <r>
      <rPr>
        <sz val="8"/>
        <rFont val="Times New Roman"/>
        <charset val="134"/>
      </rPr>
      <t>3</t>
    </r>
    <r>
      <rPr>
        <sz val="8"/>
        <rFont val="宋体"/>
        <charset val="134"/>
      </rPr>
      <t>轮以上的专业培训</t>
    </r>
    <r>
      <rPr>
        <sz val="8"/>
        <rFont val="Times New Roman"/>
        <charset val="134"/>
      </rPr>
      <t>30</t>
    </r>
    <r>
      <rPr>
        <sz val="8"/>
        <rFont val="宋体"/>
        <charset val="134"/>
      </rPr>
      <t>万元。项目规划总投资</t>
    </r>
    <r>
      <rPr>
        <sz val="8"/>
        <rFont val="Times New Roman"/>
        <charset val="134"/>
      </rPr>
      <t>310</t>
    </r>
    <r>
      <rPr>
        <sz val="8"/>
        <rFont val="宋体"/>
        <charset val="134"/>
      </rPr>
      <t>万元。</t>
    </r>
  </si>
  <si>
    <t>武定县卫生健康局</t>
  </si>
  <si>
    <t>武定县乡镇级就业和社会保障公共服务设施建设项目</t>
  </si>
  <si>
    <r>
      <rPr>
        <sz val="8"/>
        <rFont val="宋体"/>
        <charset val="134"/>
      </rPr>
      <t>相关乡镇</t>
    </r>
    <r>
      <rPr>
        <sz val="8"/>
        <rFont val="Times New Roman"/>
        <charset val="134"/>
      </rPr>
      <t xml:space="preserve"> </t>
    </r>
  </si>
  <si>
    <r>
      <rPr>
        <sz val="8"/>
        <rFont val="宋体"/>
        <charset val="134"/>
      </rPr>
      <t>新建己衣镇、白路镇、环州乡、田心乡、发窝乡、万德镇六个乡镇就业和社会保障公共服务中心业务用房</t>
    </r>
    <r>
      <rPr>
        <sz val="8"/>
        <rFont val="Times New Roman"/>
        <charset val="134"/>
      </rPr>
      <t>1800</t>
    </r>
    <r>
      <rPr>
        <sz val="8"/>
        <rFont val="宋体"/>
        <charset val="134"/>
      </rPr>
      <t>平方米（一个乡镇</t>
    </r>
    <r>
      <rPr>
        <sz val="8"/>
        <rFont val="Times New Roman"/>
        <charset val="134"/>
      </rPr>
      <t>300</t>
    </r>
    <r>
      <rPr>
        <sz val="8"/>
        <rFont val="宋体"/>
        <charset val="134"/>
      </rPr>
      <t>平方米）。</t>
    </r>
  </si>
  <si>
    <t>人力资源和社会保障局</t>
  </si>
  <si>
    <t>灾害信息员队伍建设</t>
  </si>
  <si>
    <t>全县、
乡镇</t>
  </si>
  <si>
    <t>武定县应急局</t>
  </si>
  <si>
    <t>武定县公共实训基地建设项目</t>
  </si>
  <si>
    <t xml:space="preserve">
狮山镇</t>
  </si>
  <si>
    <r>
      <rPr>
        <sz val="8"/>
        <rFont val="宋体"/>
        <charset val="134"/>
      </rPr>
      <t>新建武定县公共实训教学楼</t>
    </r>
    <r>
      <rPr>
        <sz val="8"/>
        <rFont val="Times New Roman"/>
        <charset val="134"/>
      </rPr>
      <t>6400</t>
    </r>
    <r>
      <rPr>
        <sz val="8"/>
        <rFont val="宋体"/>
        <charset val="134"/>
      </rPr>
      <t>平方米，购置教学实训设备、配套设施、教具等。</t>
    </r>
  </si>
  <si>
    <t>武定县农民工返乡创业园建设项目</t>
  </si>
  <si>
    <r>
      <rPr>
        <sz val="8"/>
        <rFont val="宋体"/>
        <charset val="134"/>
      </rPr>
      <t>新建武定县农民工返乡创业业务楼</t>
    </r>
    <r>
      <rPr>
        <sz val="8"/>
        <rFont val="Times New Roman"/>
        <charset val="134"/>
      </rPr>
      <t>3000</t>
    </r>
    <r>
      <rPr>
        <sz val="8"/>
        <rFont val="宋体"/>
        <charset val="134"/>
      </rPr>
      <t>平方米及附属设施建设。</t>
    </r>
  </si>
  <si>
    <t>武定县人力资源产业园建设项目</t>
  </si>
  <si>
    <r>
      <rPr>
        <sz val="8"/>
        <rFont val="宋体"/>
        <charset val="134"/>
      </rPr>
      <t>新建武定县人力资源产业园业务用房</t>
    </r>
    <r>
      <rPr>
        <sz val="8"/>
        <rFont val="Times New Roman"/>
        <charset val="134"/>
      </rPr>
      <t>4000</t>
    </r>
    <r>
      <rPr>
        <sz val="8"/>
        <rFont val="宋体"/>
        <charset val="134"/>
      </rPr>
      <t>平方米及附属设施建设。</t>
    </r>
  </si>
  <si>
    <t>五、构建乡村治理体系</t>
  </si>
  <si>
    <t>乡村治理体系构建计划</t>
  </si>
  <si>
    <t>社会治安视频监控建设</t>
  </si>
  <si>
    <t>公安局</t>
  </si>
  <si>
    <r>
      <rPr>
        <sz val="8"/>
        <rFont val="宋体"/>
        <charset val="134"/>
      </rPr>
      <t>新建社会治安视频监控摄像机</t>
    </r>
    <r>
      <rPr>
        <sz val="8"/>
        <rFont val="Times New Roman"/>
        <charset val="134"/>
      </rPr>
      <t>800</t>
    </r>
    <r>
      <rPr>
        <sz val="8"/>
        <rFont val="宋体"/>
        <charset val="134"/>
      </rPr>
      <t>个。完成社会视频资源接入平台建设完成视频监控专网安全体系建设完善视频监控共享平台、联网平台建设。</t>
    </r>
  </si>
  <si>
    <t>武定县公安局</t>
  </si>
  <si>
    <t>环滇数字防控网建设</t>
  </si>
  <si>
    <r>
      <rPr>
        <sz val="8"/>
        <rFont val="宋体"/>
        <charset val="134"/>
      </rPr>
      <t>新建人像识别前端</t>
    </r>
    <r>
      <rPr>
        <sz val="8"/>
        <rFont val="Times New Roman"/>
        <charset val="134"/>
      </rPr>
      <t>100</t>
    </r>
    <r>
      <rPr>
        <sz val="8"/>
        <rFont val="宋体"/>
        <charset val="134"/>
      </rPr>
      <t>套、平台一套，</t>
    </r>
    <r>
      <rPr>
        <sz val="8"/>
        <rFont val="Times New Roman"/>
        <charset val="134"/>
      </rPr>
      <t>10</t>
    </r>
    <r>
      <rPr>
        <sz val="8"/>
        <rFont val="宋体"/>
        <charset val="134"/>
      </rPr>
      <t>套手机热点采集、</t>
    </r>
    <r>
      <rPr>
        <sz val="8"/>
        <rFont val="Times New Roman"/>
        <charset val="134"/>
      </rPr>
      <t>WiFi</t>
    </r>
    <r>
      <rPr>
        <sz val="8"/>
        <rFont val="宋体"/>
        <charset val="134"/>
      </rPr>
      <t>采集，</t>
    </r>
    <r>
      <rPr>
        <sz val="8"/>
        <rFont val="Times New Roman"/>
        <charset val="134"/>
      </rPr>
      <t>20</t>
    </r>
    <r>
      <rPr>
        <sz val="8"/>
        <rFont val="宋体"/>
        <charset val="134"/>
      </rPr>
      <t>套智能终端数据快速采集、升级改靠车辆卡口系统</t>
    </r>
    <r>
      <rPr>
        <sz val="8"/>
        <rFont val="Times New Roman"/>
        <charset val="134"/>
      </rPr>
      <t>22</t>
    </r>
    <r>
      <rPr>
        <sz val="8"/>
        <rFont val="宋体"/>
        <charset val="134"/>
      </rPr>
      <t>套。</t>
    </r>
  </si>
  <si>
    <t>武定县公安局社区（农村）警务室建设</t>
  </si>
  <si>
    <r>
      <rPr>
        <sz val="8"/>
        <rFont val="Times New Roman"/>
        <charset val="134"/>
      </rPr>
      <t>135</t>
    </r>
    <r>
      <rPr>
        <sz val="8"/>
        <rFont val="宋体"/>
        <charset val="134"/>
      </rPr>
      <t>个村民小组各建设警务室一个。</t>
    </r>
  </si>
  <si>
    <r>
      <rPr>
        <sz val="8"/>
        <rFont val="宋体"/>
        <charset val="134"/>
      </rPr>
      <t>综治中心规范化建设项目</t>
    </r>
    <r>
      <rPr>
        <sz val="8"/>
        <rFont val="Times New Roman"/>
        <charset val="134"/>
      </rPr>
      <t xml:space="preserve"> </t>
    </r>
  </si>
  <si>
    <r>
      <rPr>
        <sz val="8"/>
        <rFont val="宋体"/>
        <charset val="134"/>
      </rPr>
      <t>县公安局、</t>
    </r>
    <r>
      <rPr>
        <sz val="8"/>
        <rFont val="Times New Roman"/>
        <charset val="134"/>
      </rPr>
      <t>11</t>
    </r>
    <r>
      <rPr>
        <sz val="8"/>
        <rFont val="宋体"/>
        <charset val="134"/>
      </rPr>
      <t>个乡镇和</t>
    </r>
    <r>
      <rPr>
        <sz val="8"/>
        <rFont val="Times New Roman"/>
        <charset val="134"/>
      </rPr>
      <t>135</t>
    </r>
    <r>
      <rPr>
        <sz val="8"/>
        <rFont val="宋体"/>
        <charset val="134"/>
      </rPr>
      <t>个村（社区）</t>
    </r>
  </si>
  <si>
    <t>根据《楚雄州综治中心规划化建设工作指导意见》，建议县级综治中心，乡（镇）综治中心，村（社区）综治中心，实现县乡村三级综治中心规范化建设全覆盖，实现基层社会治理信息互联互通、资源整合共享、工作协调联动。</t>
  </si>
  <si>
    <t>中共武定县委政法委</t>
  </si>
  <si>
    <t>乡（镇）法治宣传教育基地</t>
  </si>
  <si>
    <r>
      <rPr>
        <sz val="8"/>
        <rFont val="宋体"/>
        <charset val="134"/>
      </rPr>
      <t>全县</t>
    </r>
    <r>
      <rPr>
        <sz val="8"/>
        <rFont val="Times New Roman"/>
        <charset val="134"/>
      </rPr>
      <t>11</t>
    </r>
    <r>
      <rPr>
        <sz val="8"/>
        <rFont val="宋体"/>
        <charset val="134"/>
      </rPr>
      <t>个
乡（镇）</t>
    </r>
  </si>
  <si>
    <r>
      <rPr>
        <sz val="8"/>
        <rFont val="宋体"/>
        <charset val="134"/>
      </rPr>
      <t>建设占地</t>
    </r>
    <r>
      <rPr>
        <sz val="8"/>
        <rFont val="Times New Roman"/>
        <charset val="134"/>
      </rPr>
      <t>300</t>
    </r>
    <r>
      <rPr>
        <sz val="8"/>
        <rFont val="宋体"/>
        <charset val="134"/>
      </rPr>
      <t>㎡，其中建筑面积</t>
    </r>
    <r>
      <rPr>
        <sz val="8"/>
        <rFont val="Times New Roman"/>
        <charset val="134"/>
      </rPr>
      <t>650</t>
    </r>
    <r>
      <rPr>
        <sz val="8"/>
        <rFont val="宋体"/>
        <charset val="134"/>
      </rPr>
      <t>㎡，法治宣传长廊、警示教育厅、电教厅、学法图书室、模拟法庭、卫生间等设施。</t>
    </r>
  </si>
  <si>
    <t>县司法局</t>
  </si>
  <si>
    <t>法治文化美丽小村庄建设</t>
  </si>
  <si>
    <r>
      <rPr>
        <sz val="8"/>
        <rFont val="宋体"/>
        <charset val="134"/>
      </rPr>
      <t>建设村组文化法治文化活动室</t>
    </r>
    <r>
      <rPr>
        <sz val="8"/>
        <rFont val="Times New Roman"/>
        <charset val="134"/>
      </rPr>
      <t>1500</t>
    </r>
    <r>
      <rPr>
        <sz val="8"/>
        <rFont val="宋体"/>
        <charset val="134"/>
      </rPr>
      <t>㎡，配套活动场所兼停车场</t>
    </r>
    <r>
      <rPr>
        <sz val="8"/>
        <rFont val="Times New Roman"/>
        <charset val="134"/>
      </rPr>
      <t>3000</t>
    </r>
    <r>
      <rPr>
        <sz val="8"/>
        <rFont val="宋体"/>
        <charset val="134"/>
      </rPr>
      <t>㎡，修复代表村组法治文明的古建筑物如碉堡、照壁或建造村组博物馆。</t>
    </r>
  </si>
  <si>
    <t>村（社区）司法行政工作室建设项目</t>
  </si>
  <si>
    <r>
      <rPr>
        <sz val="8"/>
        <rFont val="宋体"/>
        <charset val="134"/>
      </rPr>
      <t>全县</t>
    </r>
    <r>
      <rPr>
        <sz val="8"/>
        <rFont val="Times New Roman"/>
        <charset val="134"/>
      </rPr>
      <t>11</t>
    </r>
    <r>
      <rPr>
        <sz val="8"/>
        <rFont val="宋体"/>
        <charset val="134"/>
      </rPr>
      <t>个乡（镇）</t>
    </r>
  </si>
  <si>
    <r>
      <rPr>
        <sz val="8"/>
        <rFont val="宋体"/>
        <charset val="134"/>
      </rPr>
      <t>建设占地</t>
    </r>
    <r>
      <rPr>
        <sz val="8"/>
        <rFont val="Times New Roman"/>
        <charset val="134"/>
      </rPr>
      <t>7700</t>
    </r>
    <r>
      <rPr>
        <sz val="8"/>
        <rFont val="宋体"/>
        <charset val="134"/>
      </rPr>
      <t>㎡，其中建筑面积</t>
    </r>
    <r>
      <rPr>
        <sz val="8"/>
        <rFont val="Times New Roman"/>
        <charset val="134"/>
      </rPr>
      <t>120</t>
    </r>
    <r>
      <rPr>
        <sz val="8"/>
        <rFont val="宋体"/>
        <charset val="134"/>
      </rPr>
      <t>㎡</t>
    </r>
    <r>
      <rPr>
        <sz val="8"/>
        <rFont val="Times New Roman"/>
        <charset val="134"/>
      </rPr>
      <t>×11</t>
    </r>
    <r>
      <rPr>
        <sz val="8"/>
        <rFont val="宋体"/>
        <charset val="134"/>
      </rPr>
      <t>个乡镇</t>
    </r>
    <r>
      <rPr>
        <sz val="8"/>
        <rFont val="Times New Roman"/>
        <charset val="134"/>
      </rPr>
      <t>=1320</t>
    </r>
    <r>
      <rPr>
        <sz val="8"/>
        <rFont val="宋体"/>
        <charset val="134"/>
      </rPr>
      <t>㎡。</t>
    </r>
  </si>
  <si>
    <t>新建狮山镇金沙社区服务站便民中心</t>
  </si>
  <si>
    <r>
      <rPr>
        <sz val="8"/>
        <rFont val="宋体"/>
        <charset val="134"/>
      </rPr>
      <t>新建狮山镇金沙城市社区服务站和便民中心，建筑面积</t>
    </r>
    <r>
      <rPr>
        <sz val="8"/>
        <rFont val="Times New Roman"/>
        <charset val="134"/>
      </rPr>
      <t>800</t>
    </r>
    <r>
      <rPr>
        <sz val="8"/>
        <rFont val="宋体"/>
        <charset val="134"/>
      </rPr>
      <t>平方米，进一步增强基层为民服务能力。</t>
    </r>
  </si>
  <si>
    <t>新建狮山镇红土田社区服务站便民中心</t>
  </si>
  <si>
    <r>
      <rPr>
        <sz val="8"/>
        <rFont val="宋体"/>
        <charset val="134"/>
      </rPr>
      <t>新建狮山镇红土田城市社区服务站和便民中心，建筑面积</t>
    </r>
    <r>
      <rPr>
        <sz val="8"/>
        <rFont val="Times New Roman"/>
        <charset val="134"/>
      </rPr>
      <t>800</t>
    </r>
    <r>
      <rPr>
        <sz val="8"/>
        <rFont val="宋体"/>
        <charset val="134"/>
      </rPr>
      <t>平方米，进一步增强基层为民服务能力</t>
    </r>
  </si>
  <si>
    <t>新建狮山镇农村社区服务站便民中心</t>
  </si>
  <si>
    <r>
      <rPr>
        <sz val="8"/>
        <rFont val="宋体"/>
        <charset val="134"/>
      </rPr>
      <t>新建狮山镇农村社区服务站便民中心</t>
    </r>
    <r>
      <rPr>
        <sz val="8"/>
        <rFont val="Times New Roman"/>
        <charset val="134"/>
      </rPr>
      <t>10</t>
    </r>
    <r>
      <rPr>
        <sz val="8"/>
        <rFont val="宋体"/>
        <charset val="134"/>
      </rPr>
      <t>个，每个建筑面积</t>
    </r>
    <r>
      <rPr>
        <sz val="8"/>
        <rFont val="Times New Roman"/>
        <charset val="134"/>
      </rPr>
      <t>400</t>
    </r>
    <r>
      <rPr>
        <sz val="8"/>
        <rFont val="宋体"/>
        <charset val="134"/>
      </rPr>
      <t>平方米，进一步增强基层为民服务能力</t>
    </r>
  </si>
  <si>
    <t>新建猫街镇农村社区服务站便民中心</t>
  </si>
  <si>
    <r>
      <rPr>
        <sz val="8"/>
        <rFont val="宋体"/>
        <charset val="134"/>
      </rPr>
      <t>新建猫街镇农村社区服务站便民中心</t>
    </r>
    <r>
      <rPr>
        <sz val="8"/>
        <rFont val="Times New Roman"/>
        <charset val="134"/>
      </rPr>
      <t>10</t>
    </r>
    <r>
      <rPr>
        <sz val="8"/>
        <rFont val="宋体"/>
        <charset val="134"/>
      </rPr>
      <t>个，每个建筑面积</t>
    </r>
    <r>
      <rPr>
        <sz val="8"/>
        <rFont val="Times New Roman"/>
        <charset val="134"/>
      </rPr>
      <t>400</t>
    </r>
    <r>
      <rPr>
        <sz val="8"/>
        <rFont val="宋体"/>
        <charset val="134"/>
      </rPr>
      <t>平方米，进一步增强基层为民服务能力</t>
    </r>
  </si>
  <si>
    <t>新建高桥镇农村社区服务站便民中心</t>
  </si>
  <si>
    <r>
      <rPr>
        <sz val="8"/>
        <rFont val="宋体"/>
        <charset val="134"/>
      </rPr>
      <t>新建高桥镇农村社区服务站便民中心</t>
    </r>
    <r>
      <rPr>
        <sz val="8"/>
        <rFont val="Times New Roman"/>
        <charset val="134"/>
      </rPr>
      <t>10</t>
    </r>
    <r>
      <rPr>
        <sz val="8"/>
        <rFont val="宋体"/>
        <charset val="134"/>
      </rPr>
      <t>个，每个建筑面积</t>
    </r>
    <r>
      <rPr>
        <sz val="8"/>
        <rFont val="Times New Roman"/>
        <charset val="134"/>
      </rPr>
      <t>400</t>
    </r>
    <r>
      <rPr>
        <sz val="8"/>
        <rFont val="宋体"/>
        <charset val="134"/>
      </rPr>
      <t>平方米，进一步增强基层为民服务能力</t>
    </r>
  </si>
  <si>
    <t>新建白路镇农村社区服务站便民中心</t>
  </si>
  <si>
    <r>
      <rPr>
        <sz val="8"/>
        <rFont val="宋体"/>
        <charset val="134"/>
      </rPr>
      <t>新建白路镇农村社区服务站便民中心</t>
    </r>
    <r>
      <rPr>
        <sz val="8"/>
        <rFont val="Times New Roman"/>
        <charset val="134"/>
      </rPr>
      <t>5</t>
    </r>
    <r>
      <rPr>
        <sz val="8"/>
        <rFont val="宋体"/>
        <charset val="134"/>
      </rPr>
      <t>个，每个建筑面积</t>
    </r>
    <r>
      <rPr>
        <sz val="8"/>
        <rFont val="Times New Roman"/>
        <charset val="134"/>
      </rPr>
      <t>400</t>
    </r>
    <r>
      <rPr>
        <sz val="8"/>
        <rFont val="宋体"/>
        <charset val="134"/>
      </rPr>
      <t>平方米，进一步增强基层为民服务能力</t>
    </r>
  </si>
  <si>
    <t>新建插甸镇农村社区服务站便民中心</t>
  </si>
  <si>
    <r>
      <rPr>
        <sz val="8"/>
        <rFont val="宋体"/>
        <charset val="134"/>
      </rPr>
      <t>新建插甸镇农村社区服务站便民中心</t>
    </r>
    <r>
      <rPr>
        <sz val="8"/>
        <rFont val="Times New Roman"/>
        <charset val="134"/>
      </rPr>
      <t>5</t>
    </r>
    <r>
      <rPr>
        <sz val="8"/>
        <rFont val="宋体"/>
        <charset val="134"/>
      </rPr>
      <t>个，每个建筑面积</t>
    </r>
    <r>
      <rPr>
        <sz val="8"/>
        <rFont val="Times New Roman"/>
        <charset val="134"/>
      </rPr>
      <t>400</t>
    </r>
    <r>
      <rPr>
        <sz val="8"/>
        <rFont val="宋体"/>
        <charset val="134"/>
      </rPr>
      <t>平方米，进一步增强基层为民服务能力</t>
    </r>
  </si>
  <si>
    <t>新建发窝乡农村社区服务站便民中心</t>
  </si>
  <si>
    <r>
      <rPr>
        <sz val="8"/>
        <rFont val="宋体"/>
        <charset val="134"/>
      </rPr>
      <t>新建发窝乡农村社区服务站便民中心</t>
    </r>
    <r>
      <rPr>
        <sz val="8"/>
        <rFont val="Times New Roman"/>
        <charset val="134"/>
      </rPr>
      <t>5</t>
    </r>
    <r>
      <rPr>
        <sz val="8"/>
        <rFont val="宋体"/>
        <charset val="134"/>
      </rPr>
      <t>个，每个建筑面积</t>
    </r>
    <r>
      <rPr>
        <sz val="8"/>
        <rFont val="Times New Roman"/>
        <charset val="134"/>
      </rPr>
      <t>400</t>
    </r>
    <r>
      <rPr>
        <sz val="8"/>
        <rFont val="宋体"/>
        <charset val="134"/>
      </rPr>
      <t>平方米，进一步增强基层为民服务能力</t>
    </r>
  </si>
  <si>
    <t>新建田心乡农村社区服务站便民中心</t>
  </si>
  <si>
    <r>
      <rPr>
        <sz val="8"/>
        <rFont val="宋体"/>
        <charset val="134"/>
      </rPr>
      <t>新建田心乡农村社区服务站便民中心</t>
    </r>
    <r>
      <rPr>
        <sz val="8"/>
        <rFont val="Times New Roman"/>
        <charset val="134"/>
      </rPr>
      <t>5</t>
    </r>
    <r>
      <rPr>
        <sz val="8"/>
        <rFont val="宋体"/>
        <charset val="134"/>
      </rPr>
      <t>个，每个建筑面积</t>
    </r>
    <r>
      <rPr>
        <sz val="8"/>
        <rFont val="Times New Roman"/>
        <charset val="134"/>
      </rPr>
      <t>400</t>
    </r>
    <r>
      <rPr>
        <sz val="8"/>
        <rFont val="宋体"/>
        <charset val="134"/>
      </rPr>
      <t>平方米，进一步增强基层为民服务能力</t>
    </r>
  </si>
  <si>
    <t>新建环州乡农村社区服务站便民中心</t>
  </si>
  <si>
    <r>
      <rPr>
        <sz val="8"/>
        <rFont val="宋体"/>
        <charset val="134"/>
      </rPr>
      <t>新建环州乡农村社区服务站便民中心</t>
    </r>
    <r>
      <rPr>
        <sz val="8"/>
        <rFont val="Times New Roman"/>
        <charset val="134"/>
      </rPr>
      <t>5</t>
    </r>
    <r>
      <rPr>
        <sz val="8"/>
        <rFont val="宋体"/>
        <charset val="134"/>
      </rPr>
      <t>个，每个建筑面积</t>
    </r>
    <r>
      <rPr>
        <sz val="8"/>
        <rFont val="Times New Roman"/>
        <charset val="134"/>
      </rPr>
      <t>400</t>
    </r>
    <r>
      <rPr>
        <sz val="8"/>
        <rFont val="宋体"/>
        <charset val="134"/>
      </rPr>
      <t>平方米，进一步增强基层为民服务能力</t>
    </r>
  </si>
  <si>
    <t>新建东坡乡农村社区服务站便民中心</t>
  </si>
  <si>
    <r>
      <rPr>
        <sz val="8"/>
        <rFont val="宋体"/>
        <charset val="134"/>
      </rPr>
      <t>新建东坡乡农村社区服务站便民中心</t>
    </r>
    <r>
      <rPr>
        <sz val="8"/>
        <rFont val="Times New Roman"/>
        <charset val="134"/>
      </rPr>
      <t>5</t>
    </r>
    <r>
      <rPr>
        <sz val="8"/>
        <rFont val="宋体"/>
        <charset val="134"/>
      </rPr>
      <t>个，每个建筑面积</t>
    </r>
    <r>
      <rPr>
        <sz val="8"/>
        <rFont val="Times New Roman"/>
        <charset val="134"/>
      </rPr>
      <t>400</t>
    </r>
    <r>
      <rPr>
        <sz val="8"/>
        <rFont val="宋体"/>
        <charset val="134"/>
      </rPr>
      <t>平方米，进一步增强基层为民服务能力</t>
    </r>
  </si>
  <si>
    <t>新建己衣镇农村社区服务站便民中心</t>
  </si>
  <si>
    <r>
      <rPr>
        <sz val="8"/>
        <rFont val="宋体"/>
        <charset val="134"/>
      </rPr>
      <t>新建己衣镇农村社区服务站便民中心</t>
    </r>
    <r>
      <rPr>
        <sz val="8"/>
        <rFont val="Times New Roman"/>
        <charset val="134"/>
      </rPr>
      <t>5</t>
    </r>
    <r>
      <rPr>
        <sz val="8"/>
        <rFont val="宋体"/>
        <charset val="134"/>
      </rPr>
      <t>个，每个建筑面积</t>
    </r>
    <r>
      <rPr>
        <sz val="8"/>
        <rFont val="Times New Roman"/>
        <charset val="134"/>
      </rPr>
      <t>400</t>
    </r>
    <r>
      <rPr>
        <sz val="8"/>
        <rFont val="宋体"/>
        <charset val="134"/>
      </rPr>
      <t>平方米，进一步增强基层为民服务能力</t>
    </r>
  </si>
  <si>
    <t>新建万德镇农村社区服务站便民中心</t>
  </si>
  <si>
    <r>
      <rPr>
        <sz val="8"/>
        <rFont val="宋体"/>
        <charset val="134"/>
      </rPr>
      <t>新建万德镇农村社区服务站便民中心</t>
    </r>
    <r>
      <rPr>
        <sz val="8"/>
        <rFont val="Times New Roman"/>
        <charset val="134"/>
      </rPr>
      <t>5</t>
    </r>
    <r>
      <rPr>
        <sz val="8"/>
        <rFont val="宋体"/>
        <charset val="134"/>
      </rPr>
      <t>个，每个建筑面积</t>
    </r>
    <r>
      <rPr>
        <sz val="8"/>
        <rFont val="Times New Roman"/>
        <charset val="134"/>
      </rPr>
      <t>400</t>
    </r>
    <r>
      <rPr>
        <sz val="8"/>
        <rFont val="宋体"/>
        <charset val="134"/>
      </rPr>
      <t>平方米，进一步增强基层为民服务能力</t>
    </r>
  </si>
  <si>
    <t>繁荣发展民族文化建设项目</t>
  </si>
  <si>
    <r>
      <rPr>
        <sz val="8"/>
        <rFont val="宋体"/>
        <charset val="134"/>
      </rPr>
      <t>建少数民族传统文化传习所</t>
    </r>
    <r>
      <rPr>
        <sz val="8"/>
        <rFont val="Times New Roman"/>
        <charset val="134"/>
      </rPr>
      <t>120</t>
    </r>
    <r>
      <rPr>
        <sz val="8"/>
        <rFont val="宋体"/>
        <charset val="134"/>
      </rPr>
      <t>个，每所投资金</t>
    </r>
    <r>
      <rPr>
        <sz val="8"/>
        <rFont val="Times New Roman"/>
        <charset val="134"/>
      </rPr>
      <t>50</t>
    </r>
    <r>
      <rPr>
        <sz val="8"/>
        <rFont val="宋体"/>
        <charset val="134"/>
      </rPr>
      <t>万元；扶持民族民间传统文化人才</t>
    </r>
    <r>
      <rPr>
        <sz val="8"/>
        <rFont val="Times New Roman"/>
        <charset val="134"/>
      </rPr>
      <t>100</t>
    </r>
    <r>
      <rPr>
        <sz val="8"/>
        <rFont val="宋体"/>
        <charset val="134"/>
      </rPr>
      <t>人（项目），每个项目扶持</t>
    </r>
    <r>
      <rPr>
        <sz val="8"/>
        <rFont val="Times New Roman"/>
        <charset val="134"/>
      </rPr>
      <t>30</t>
    </r>
    <r>
      <rPr>
        <sz val="8"/>
        <rFont val="宋体"/>
        <charset val="134"/>
      </rPr>
      <t>万元；建少数民族传统体育训练基地</t>
    </r>
    <r>
      <rPr>
        <sz val="8"/>
        <rFont val="Times New Roman"/>
        <charset val="134"/>
      </rPr>
      <t>11</t>
    </r>
    <r>
      <rPr>
        <sz val="8"/>
        <rFont val="宋体"/>
        <charset val="134"/>
      </rPr>
      <t>个，每个投入资金</t>
    </r>
    <r>
      <rPr>
        <sz val="8"/>
        <rFont val="Times New Roman"/>
        <charset val="134"/>
      </rPr>
      <t>100</t>
    </r>
    <r>
      <rPr>
        <sz val="8"/>
        <rFont val="宋体"/>
        <charset val="134"/>
      </rPr>
      <t>万元。</t>
    </r>
  </si>
  <si>
    <r>
      <rPr>
        <sz val="8"/>
        <rFont val="宋体"/>
        <charset val="134"/>
      </rPr>
      <t>县民宗局和</t>
    </r>
    <r>
      <rPr>
        <sz val="8"/>
        <rFont val="Times New Roman"/>
        <charset val="134"/>
      </rPr>
      <t>11</t>
    </r>
    <r>
      <rPr>
        <sz val="8"/>
        <rFont val="宋体"/>
        <charset val="134"/>
      </rPr>
      <t>个乡镇政府</t>
    </r>
  </si>
  <si>
    <t>武定县信教地区综合治理建设项目</t>
  </si>
  <si>
    <r>
      <rPr>
        <sz val="8"/>
        <rFont val="宋体"/>
        <charset val="134"/>
      </rPr>
      <t>新修建信教地区道路建设</t>
    </r>
    <r>
      <rPr>
        <sz val="8"/>
        <rFont val="Times New Roman"/>
        <charset val="134"/>
      </rPr>
      <t>70</t>
    </r>
    <r>
      <rPr>
        <sz val="8"/>
        <rFont val="宋体"/>
        <charset val="134"/>
      </rPr>
      <t>公理。</t>
    </r>
  </si>
  <si>
    <r>
      <rPr>
        <sz val="8"/>
        <rFont val="宋体"/>
        <charset val="134"/>
      </rPr>
      <t>新建安全饮水工程</t>
    </r>
    <r>
      <rPr>
        <sz val="8"/>
        <rFont val="Times New Roman"/>
        <charset val="134"/>
      </rPr>
      <t>500</t>
    </r>
    <r>
      <rPr>
        <sz val="8"/>
        <rFont val="宋体"/>
        <charset val="134"/>
      </rPr>
      <t>公理，管道改造维护</t>
    </r>
    <r>
      <rPr>
        <sz val="8"/>
        <rFont val="Times New Roman"/>
        <charset val="134"/>
      </rPr>
      <t>1000</t>
    </r>
    <r>
      <rPr>
        <sz val="8"/>
        <rFont val="宋体"/>
        <charset val="134"/>
      </rPr>
      <t>公理。</t>
    </r>
  </si>
  <si>
    <r>
      <rPr>
        <sz val="8"/>
        <rFont val="宋体"/>
        <charset val="134"/>
      </rPr>
      <t>建设存栏</t>
    </r>
    <r>
      <rPr>
        <sz val="8"/>
        <rFont val="Times New Roman"/>
        <charset val="134"/>
      </rPr>
      <t>1.5</t>
    </r>
    <r>
      <rPr>
        <sz val="8"/>
        <rFont val="宋体"/>
        <charset val="134"/>
      </rPr>
      <t>万头能繁母猪场、四个年出栏</t>
    </r>
    <r>
      <rPr>
        <sz val="8"/>
        <rFont val="Times New Roman"/>
        <charset val="134"/>
      </rPr>
      <t>1.8</t>
    </r>
    <r>
      <rPr>
        <sz val="8"/>
        <rFont val="宋体"/>
        <charset val="134"/>
      </rPr>
      <t>万头的育肥场、一个</t>
    </r>
    <r>
      <rPr>
        <sz val="8"/>
        <rFont val="Times New Roman"/>
        <charset val="134"/>
      </rPr>
      <t>4</t>
    </r>
    <r>
      <rPr>
        <sz val="8"/>
        <rFont val="宋体"/>
        <charset val="134"/>
      </rPr>
      <t>万头的保育场和粪污发酵处理场及相关配套设施。</t>
    </r>
  </si>
  <si>
    <r>
      <rPr>
        <sz val="8"/>
        <rFont val="宋体"/>
        <charset val="134"/>
      </rPr>
      <t>养殖牛</t>
    </r>
    <r>
      <rPr>
        <sz val="8"/>
        <rFont val="Times New Roman"/>
        <charset val="134"/>
      </rPr>
      <t>1</t>
    </r>
    <r>
      <rPr>
        <sz val="8"/>
        <rFont val="宋体"/>
        <charset val="134"/>
      </rPr>
      <t>万头。</t>
    </r>
  </si>
  <si>
    <r>
      <rPr>
        <sz val="8"/>
        <rFont val="宋体"/>
        <charset val="134"/>
      </rPr>
      <t>养殖黑山羊</t>
    </r>
    <r>
      <rPr>
        <sz val="8"/>
        <rFont val="Times New Roman"/>
        <charset val="134"/>
      </rPr>
      <t>1.5</t>
    </r>
    <r>
      <rPr>
        <sz val="8"/>
        <rFont val="宋体"/>
        <charset val="134"/>
      </rPr>
      <t>万只，养殖能繁母猪</t>
    </r>
    <r>
      <rPr>
        <sz val="8"/>
        <rFont val="Times New Roman"/>
        <charset val="134"/>
      </rPr>
      <t>2</t>
    </r>
    <r>
      <rPr>
        <sz val="8"/>
        <rFont val="宋体"/>
        <charset val="134"/>
      </rPr>
      <t>万头；种植青豌豆</t>
    </r>
    <r>
      <rPr>
        <sz val="8"/>
        <rFont val="Times New Roman"/>
        <charset val="134"/>
      </rPr>
      <t>5000</t>
    </r>
    <r>
      <rPr>
        <sz val="8"/>
        <rFont val="宋体"/>
        <charset val="134"/>
      </rPr>
      <t>亩。</t>
    </r>
  </si>
  <si>
    <t>宗教活动场所危房修缮及宗教问题矛盾纠纷排查化解</t>
  </si>
  <si>
    <r>
      <rPr>
        <sz val="8"/>
        <rFont val="宋体"/>
        <charset val="134"/>
      </rPr>
      <t>修缮</t>
    </r>
    <r>
      <rPr>
        <sz val="8"/>
        <rFont val="Times New Roman"/>
        <charset val="134"/>
      </rPr>
      <t>160</t>
    </r>
    <r>
      <rPr>
        <sz val="8"/>
        <rFont val="宋体"/>
        <charset val="134"/>
      </rPr>
      <t>所宗教活动场，补助资金</t>
    </r>
    <r>
      <rPr>
        <sz val="8"/>
        <rFont val="Times New Roman"/>
        <charset val="134"/>
      </rPr>
      <t>3750</t>
    </r>
    <r>
      <rPr>
        <sz val="8"/>
        <rFont val="宋体"/>
        <charset val="134"/>
      </rPr>
      <t>万元；宗教问题矛盾纠纷排查化解经费</t>
    </r>
    <r>
      <rPr>
        <sz val="8"/>
        <rFont val="Times New Roman"/>
        <charset val="134"/>
      </rPr>
      <t>1300</t>
    </r>
    <r>
      <rPr>
        <sz val="8"/>
        <rFont val="宋体"/>
        <charset val="134"/>
      </rPr>
      <t>万元。</t>
    </r>
  </si>
  <si>
    <t>武定县综合提升民族团结示范村项目</t>
  </si>
  <si>
    <t>发展乡村文化旅游和精品演艺产品，培育民族文化旅游休闲、民族文化创意设计、民族民间工艺品等产业。</t>
  </si>
  <si>
    <t>六、保障改善乡村民生</t>
  </si>
  <si>
    <t>（一）农村基础设施建设</t>
  </si>
  <si>
    <t>武定县建制村公路提升改造项目</t>
  </si>
  <si>
    <t>武定县
境内</t>
  </si>
  <si>
    <r>
      <rPr>
        <sz val="8"/>
        <rFont val="Times New Roman"/>
        <charset val="134"/>
      </rPr>
      <t>250</t>
    </r>
    <r>
      <rPr>
        <sz val="8"/>
        <rFont val="宋体"/>
        <charset val="134"/>
      </rPr>
      <t>公里四级公路提升改造</t>
    </r>
  </si>
  <si>
    <t>交通运输局</t>
  </si>
  <si>
    <r>
      <rPr>
        <sz val="8"/>
        <rFont val="宋体"/>
        <charset val="134"/>
      </rPr>
      <t>武定县</t>
    </r>
    <r>
      <rPr>
        <sz val="8"/>
        <rFont val="Times New Roman"/>
        <charset val="134"/>
      </rPr>
      <t>50</t>
    </r>
    <r>
      <rPr>
        <sz val="8"/>
        <rFont val="宋体"/>
        <charset val="134"/>
      </rPr>
      <t>户以上不搬迁自然村公路</t>
    </r>
  </si>
  <si>
    <r>
      <rPr>
        <sz val="8"/>
        <rFont val="Times New Roman"/>
        <charset val="134"/>
      </rPr>
      <t>839.384</t>
    </r>
    <r>
      <rPr>
        <sz val="8"/>
        <rFont val="宋体"/>
        <charset val="134"/>
      </rPr>
      <t>公里自然村等外公路改扩建</t>
    </r>
  </si>
  <si>
    <r>
      <rPr>
        <sz val="8"/>
        <rFont val="宋体"/>
        <charset val="134"/>
      </rPr>
      <t>狮山镇</t>
    </r>
    <r>
      <rPr>
        <sz val="8"/>
        <rFont val="Times New Roman"/>
        <charset val="134"/>
      </rPr>
      <t>50</t>
    </r>
    <r>
      <rPr>
        <sz val="8"/>
        <rFont val="宋体"/>
        <charset val="134"/>
      </rPr>
      <t>户以上不搬迁自然村公路</t>
    </r>
  </si>
  <si>
    <r>
      <rPr>
        <sz val="8"/>
        <rFont val="Times New Roman"/>
        <charset val="134"/>
      </rPr>
      <t>199.366</t>
    </r>
    <r>
      <rPr>
        <sz val="8"/>
        <rFont val="宋体"/>
        <charset val="134"/>
      </rPr>
      <t>公里自然村等外公路改扩建</t>
    </r>
  </si>
  <si>
    <r>
      <rPr>
        <sz val="8"/>
        <rFont val="宋体"/>
        <charset val="134"/>
      </rPr>
      <t>高桥镇</t>
    </r>
    <r>
      <rPr>
        <sz val="8"/>
        <rFont val="Times New Roman"/>
        <charset val="134"/>
      </rPr>
      <t>50</t>
    </r>
    <r>
      <rPr>
        <sz val="8"/>
        <rFont val="宋体"/>
        <charset val="134"/>
      </rPr>
      <t>户以上不搬迁自然村公路</t>
    </r>
  </si>
  <si>
    <r>
      <rPr>
        <sz val="8"/>
        <rFont val="Times New Roman"/>
        <charset val="134"/>
      </rPr>
      <t>144.34</t>
    </r>
    <r>
      <rPr>
        <sz val="8"/>
        <rFont val="宋体"/>
        <charset val="134"/>
      </rPr>
      <t>公里自然村等外公路改扩建</t>
    </r>
  </si>
  <si>
    <r>
      <rPr>
        <sz val="8"/>
        <rFont val="宋体"/>
        <charset val="134"/>
      </rPr>
      <t>猫街镇</t>
    </r>
    <r>
      <rPr>
        <sz val="8"/>
        <rFont val="Times New Roman"/>
        <charset val="134"/>
      </rPr>
      <t>50</t>
    </r>
    <r>
      <rPr>
        <sz val="8"/>
        <rFont val="宋体"/>
        <charset val="134"/>
      </rPr>
      <t>户以上不搬迁自然村公路</t>
    </r>
  </si>
  <si>
    <r>
      <rPr>
        <sz val="8"/>
        <rFont val="Times New Roman"/>
        <charset val="134"/>
      </rPr>
      <t>131.344</t>
    </r>
    <r>
      <rPr>
        <sz val="8"/>
        <rFont val="宋体"/>
        <charset val="134"/>
      </rPr>
      <t>公里自然村等外公路改扩建</t>
    </r>
  </si>
  <si>
    <r>
      <rPr>
        <sz val="8"/>
        <rFont val="宋体"/>
        <charset val="134"/>
      </rPr>
      <t>插甸镇</t>
    </r>
    <r>
      <rPr>
        <sz val="8"/>
        <rFont val="Times New Roman"/>
        <charset val="134"/>
      </rPr>
      <t>50</t>
    </r>
    <r>
      <rPr>
        <sz val="8"/>
        <rFont val="宋体"/>
        <charset val="134"/>
      </rPr>
      <t>户以上不搬迁自然村公路</t>
    </r>
  </si>
  <si>
    <r>
      <rPr>
        <sz val="8"/>
        <rFont val="Times New Roman"/>
        <charset val="134"/>
      </rPr>
      <t>91.701</t>
    </r>
    <r>
      <rPr>
        <sz val="8"/>
        <rFont val="宋体"/>
        <charset val="134"/>
      </rPr>
      <t>公里自然村等外公路改扩建</t>
    </r>
  </si>
  <si>
    <r>
      <rPr>
        <sz val="8"/>
        <rFont val="宋体"/>
        <charset val="134"/>
      </rPr>
      <t>白路镇</t>
    </r>
    <r>
      <rPr>
        <sz val="8"/>
        <rFont val="Times New Roman"/>
        <charset val="134"/>
      </rPr>
      <t>50</t>
    </r>
    <r>
      <rPr>
        <sz val="8"/>
        <rFont val="宋体"/>
        <charset val="134"/>
      </rPr>
      <t>户以上不搬迁自然村公路</t>
    </r>
  </si>
  <si>
    <r>
      <rPr>
        <sz val="8"/>
        <rFont val="Times New Roman"/>
        <charset val="134"/>
      </rPr>
      <t>57.011</t>
    </r>
    <r>
      <rPr>
        <sz val="8"/>
        <rFont val="宋体"/>
        <charset val="134"/>
      </rPr>
      <t>公里自然村等外公路改扩建</t>
    </r>
  </si>
  <si>
    <r>
      <rPr>
        <sz val="8"/>
        <rFont val="宋体"/>
        <charset val="134"/>
      </rPr>
      <t>环州乡</t>
    </r>
    <r>
      <rPr>
        <sz val="8"/>
        <rFont val="Times New Roman"/>
        <charset val="134"/>
      </rPr>
      <t>50</t>
    </r>
    <r>
      <rPr>
        <sz val="8"/>
        <rFont val="宋体"/>
        <charset val="134"/>
      </rPr>
      <t>户以上不搬迁自然村公路</t>
    </r>
  </si>
  <si>
    <r>
      <rPr>
        <sz val="8"/>
        <rFont val="Times New Roman"/>
        <charset val="134"/>
      </rPr>
      <t>9.976</t>
    </r>
    <r>
      <rPr>
        <sz val="8"/>
        <rFont val="宋体"/>
        <charset val="134"/>
      </rPr>
      <t>公里自然村等外公路改扩建</t>
    </r>
  </si>
  <si>
    <r>
      <rPr>
        <sz val="8"/>
        <rFont val="宋体"/>
        <charset val="134"/>
      </rPr>
      <t>东坡乡</t>
    </r>
    <r>
      <rPr>
        <sz val="8"/>
        <rFont val="Times New Roman"/>
        <charset val="134"/>
      </rPr>
      <t>50</t>
    </r>
    <r>
      <rPr>
        <sz val="8"/>
        <rFont val="宋体"/>
        <charset val="134"/>
      </rPr>
      <t>户以上不搬迁自然村公路</t>
    </r>
  </si>
  <si>
    <r>
      <rPr>
        <sz val="8"/>
        <rFont val="Times New Roman"/>
        <charset val="134"/>
      </rPr>
      <t>11.504</t>
    </r>
    <r>
      <rPr>
        <sz val="8"/>
        <rFont val="宋体"/>
        <charset val="134"/>
      </rPr>
      <t>公里自然村等外公路改扩建</t>
    </r>
  </si>
  <si>
    <r>
      <rPr>
        <sz val="8"/>
        <rFont val="宋体"/>
        <charset val="134"/>
      </rPr>
      <t>田心乡</t>
    </r>
    <r>
      <rPr>
        <sz val="8"/>
        <rFont val="Times New Roman"/>
        <charset val="134"/>
      </rPr>
      <t>50</t>
    </r>
    <r>
      <rPr>
        <sz val="8"/>
        <rFont val="宋体"/>
        <charset val="134"/>
      </rPr>
      <t>户以上不搬迁自然村公路</t>
    </r>
  </si>
  <si>
    <r>
      <rPr>
        <sz val="8"/>
        <rFont val="Times New Roman"/>
        <charset val="134"/>
      </rPr>
      <t>63.158</t>
    </r>
    <r>
      <rPr>
        <sz val="8"/>
        <rFont val="宋体"/>
        <charset val="134"/>
      </rPr>
      <t>公里自然村等外公路改扩建</t>
    </r>
  </si>
  <si>
    <r>
      <rPr>
        <sz val="8"/>
        <rFont val="宋体"/>
        <charset val="134"/>
      </rPr>
      <t>发窝乡</t>
    </r>
    <r>
      <rPr>
        <sz val="8"/>
        <rFont val="Times New Roman"/>
        <charset val="134"/>
      </rPr>
      <t>50</t>
    </r>
    <r>
      <rPr>
        <sz val="8"/>
        <rFont val="宋体"/>
        <charset val="134"/>
      </rPr>
      <t>户以上不搬迁自然村公路</t>
    </r>
  </si>
  <si>
    <r>
      <rPr>
        <sz val="8"/>
        <rFont val="Times New Roman"/>
        <charset val="134"/>
      </rPr>
      <t>31.547</t>
    </r>
    <r>
      <rPr>
        <sz val="8"/>
        <rFont val="宋体"/>
        <charset val="134"/>
      </rPr>
      <t>公里自然村等外公路改扩建</t>
    </r>
  </si>
  <si>
    <r>
      <rPr>
        <sz val="8"/>
        <rFont val="宋体"/>
        <charset val="134"/>
      </rPr>
      <t>万德镇</t>
    </r>
    <r>
      <rPr>
        <sz val="8"/>
        <rFont val="Times New Roman"/>
        <charset val="134"/>
      </rPr>
      <t>50</t>
    </r>
    <r>
      <rPr>
        <sz val="8"/>
        <rFont val="宋体"/>
        <charset val="134"/>
      </rPr>
      <t>户以上不搬迁自然村公路</t>
    </r>
  </si>
  <si>
    <r>
      <rPr>
        <sz val="8"/>
        <rFont val="Times New Roman"/>
        <charset val="134"/>
      </rPr>
      <t>42.661</t>
    </r>
    <r>
      <rPr>
        <sz val="8"/>
        <rFont val="宋体"/>
        <charset val="134"/>
      </rPr>
      <t>公里自然村等外公路改扩建</t>
    </r>
  </si>
  <si>
    <r>
      <rPr>
        <sz val="8"/>
        <rFont val="宋体"/>
        <charset val="134"/>
      </rPr>
      <t>己衣镇</t>
    </r>
    <r>
      <rPr>
        <sz val="8"/>
        <rFont val="Times New Roman"/>
        <charset val="134"/>
      </rPr>
      <t>50</t>
    </r>
    <r>
      <rPr>
        <sz val="8"/>
        <rFont val="宋体"/>
        <charset val="134"/>
      </rPr>
      <t>户以上不搬迁自然村公路</t>
    </r>
  </si>
  <si>
    <r>
      <rPr>
        <sz val="8"/>
        <rFont val="Times New Roman"/>
        <charset val="134"/>
      </rPr>
      <t>56.776</t>
    </r>
    <r>
      <rPr>
        <sz val="8"/>
        <rFont val="宋体"/>
        <charset val="134"/>
      </rPr>
      <t>公里自然村等外公路改扩建</t>
    </r>
  </si>
  <si>
    <r>
      <rPr>
        <sz val="8"/>
        <rFont val="宋体"/>
        <charset val="134"/>
      </rPr>
      <t>武定县城网及农网</t>
    </r>
    <r>
      <rPr>
        <sz val="8"/>
        <rFont val="Times New Roman"/>
        <charset val="134"/>
      </rPr>
      <t>10kV</t>
    </r>
    <r>
      <rPr>
        <sz val="8"/>
        <rFont val="宋体"/>
        <charset val="134"/>
      </rPr>
      <t>及以下工程</t>
    </r>
  </si>
  <si>
    <t>新建改造</t>
  </si>
  <si>
    <r>
      <rPr>
        <sz val="8"/>
        <rFont val="宋体"/>
        <charset val="134"/>
      </rPr>
      <t>新建或改造</t>
    </r>
    <r>
      <rPr>
        <sz val="8"/>
        <rFont val="Times New Roman"/>
        <charset val="134"/>
      </rPr>
      <t>10kV</t>
    </r>
    <r>
      <rPr>
        <sz val="8"/>
        <rFont val="宋体"/>
        <charset val="134"/>
      </rPr>
      <t>线路</t>
    </r>
    <r>
      <rPr>
        <sz val="8"/>
        <rFont val="Times New Roman"/>
        <charset val="134"/>
      </rPr>
      <t>23</t>
    </r>
    <r>
      <rPr>
        <sz val="8"/>
        <rFont val="宋体"/>
        <charset val="134"/>
      </rPr>
      <t>公里，配电变压器</t>
    </r>
    <r>
      <rPr>
        <sz val="8"/>
        <rFont val="Times New Roman"/>
        <charset val="134"/>
      </rPr>
      <t>,23</t>
    </r>
    <r>
      <rPr>
        <sz val="8"/>
        <rFont val="宋体"/>
        <charset val="134"/>
      </rPr>
      <t>台，容量</t>
    </r>
    <r>
      <rPr>
        <sz val="8"/>
        <rFont val="Times New Roman"/>
        <charset val="134"/>
      </rPr>
      <t>11500kVA</t>
    </r>
    <r>
      <rPr>
        <sz val="8"/>
        <rFont val="宋体"/>
        <charset val="134"/>
      </rPr>
      <t>，低压线路</t>
    </r>
    <r>
      <rPr>
        <sz val="8"/>
        <rFont val="Times New Roman"/>
        <charset val="134"/>
      </rPr>
      <t>11.5</t>
    </r>
    <r>
      <rPr>
        <sz val="8"/>
        <rFont val="宋体"/>
        <charset val="134"/>
      </rPr>
      <t>公里。</t>
    </r>
  </si>
  <si>
    <t>发改局、
工信局</t>
  </si>
  <si>
    <r>
      <rPr>
        <sz val="8"/>
        <rFont val="Times New Roman"/>
        <charset val="134"/>
      </rPr>
      <t>5G</t>
    </r>
    <r>
      <rPr>
        <sz val="8"/>
        <rFont val="宋体"/>
        <charset val="134"/>
      </rPr>
      <t>项目建设</t>
    </r>
  </si>
  <si>
    <t>县城及各乡镇</t>
  </si>
  <si>
    <r>
      <rPr>
        <sz val="8"/>
        <rFont val="Times New Roman"/>
        <charset val="134"/>
      </rPr>
      <t>5G</t>
    </r>
    <r>
      <rPr>
        <sz val="8"/>
        <rFont val="宋体"/>
        <charset val="134"/>
      </rPr>
      <t>基站、新建铁塔、机房、外市电、配套基础设施；外市电扩容改造、开关电源扩容改造、支臂改造、塔体加固等建设</t>
    </r>
  </si>
  <si>
    <t>光网及家庭宽带建设</t>
  </si>
  <si>
    <t>新建杆路、光缆、光纤宽带端口等</t>
  </si>
  <si>
    <t>电信普遍服务试点项目</t>
  </si>
  <si>
    <r>
      <rPr>
        <sz val="8"/>
        <rFont val="宋体"/>
        <charset val="134"/>
      </rPr>
      <t>新建</t>
    </r>
    <r>
      <rPr>
        <sz val="8"/>
        <rFont val="Times New Roman"/>
        <charset val="134"/>
      </rPr>
      <t>4G</t>
    </r>
    <r>
      <rPr>
        <sz val="8"/>
        <rFont val="宋体"/>
        <charset val="134"/>
      </rPr>
      <t>基站</t>
    </r>
    <r>
      <rPr>
        <sz val="8"/>
        <rFont val="Times New Roman"/>
        <charset val="134"/>
      </rPr>
      <t>(</t>
    </r>
    <r>
      <rPr>
        <sz val="8"/>
        <rFont val="宋体"/>
        <charset val="134"/>
      </rPr>
      <t>含接入光缆及附属设施）</t>
    </r>
  </si>
  <si>
    <t>基础网络核心设备更新优化建设项目</t>
  </si>
  <si>
    <t>县级机房及乡镇所机房</t>
  </si>
  <si>
    <r>
      <rPr>
        <sz val="8"/>
        <rFont val="宋体"/>
        <charset val="134"/>
      </rPr>
      <t>波分传设备更新、</t>
    </r>
    <r>
      <rPr>
        <sz val="8"/>
        <rFont val="Times New Roman"/>
        <charset val="134"/>
      </rPr>
      <t>IPRAN</t>
    </r>
    <r>
      <rPr>
        <sz val="8"/>
        <rFont val="宋体"/>
        <charset val="134"/>
      </rPr>
      <t>设备、</t>
    </r>
    <r>
      <rPr>
        <sz val="8"/>
        <rFont val="Times New Roman"/>
        <charset val="134"/>
      </rPr>
      <t>BARS</t>
    </r>
    <r>
      <rPr>
        <sz val="8"/>
        <rFont val="宋体"/>
        <charset val="134"/>
      </rPr>
      <t>汇聚设备更新</t>
    </r>
  </si>
  <si>
    <t>（二）农村公共服务供给</t>
  </si>
  <si>
    <t>武定县狮山镇农村幼儿园改扩建项目</t>
  </si>
  <si>
    <t>对乌龙、西河、撒普山、麦岔、铺西、大坝山、古柏、吆鹰、红土、新村、栗子园、高、九厂、椅子甸、贺铭、解家营、旺脉龙、启凤、姚铭、雷刚、小营关、滑坡、雨桐、小明星、青云、欣蕊双语、金贝贝、石头房、杨柳河新村、香水明珠、永吉、芊芊世界登幼儿园购置多媒体LED大屏、图书、幼儿床等教学及生活设施设备41634台件套。人脸识别系统和防冲撞系统。</t>
  </si>
  <si>
    <t>教育体育局</t>
  </si>
  <si>
    <t>武定县插甸镇农村幼儿园改扩建项目</t>
  </si>
  <si>
    <t>对扯衣乍、上沾良、和尚庄、老木坝、安拉、水城小学附设、航空小学附设、古普小学附设、增益小学附设、哪吐小学附设、阳关幼儿园进行改扩建，购置多媒体LED大屏、图书、幼儿床等教学及生活设施设备78台件套。人脸识别系统和防冲撞系统。</t>
  </si>
  <si>
    <t>武定县高桥镇农村幼儿园改扩建项目</t>
  </si>
  <si>
    <t>对永兆、马安、大村、勒外、老滔、唐家、白泥坡、石蜡它、树沟、弯腰树、小河、尼嘎古幼儿园进行改扩建，购置多媒体LED大屏、图书、幼儿床等教学及生活设施设备6899台件套。人脸识别系统和防冲撞系统。</t>
  </si>
  <si>
    <t>武定县猫街镇农村幼儿园改扩建项目</t>
  </si>
  <si>
    <t>对仓房、白云庵、咪三咱小学附设、黄栗树小学附设、大麦迪小学附设、招银小学附设、百子小学附设、七排小学附设、秧草地小学附设、半山小学附设、五拃甸小学附设、永泉进行改扩建，购置多媒体LED大屏、图书、幼儿床等教学及生活设施设备2987台件套。人脸识别系统和防冲撞系统。</t>
  </si>
  <si>
    <t>武定县白路镇农村幼儿园新建项目</t>
  </si>
  <si>
    <t>对三合、洒布拃、岔河、麻栗树、大梁子幼儿园进行改扩建，购置多媒体LED大屏、图书、幼儿床等教学及生活设施设备285台件套。人脸识别系统和防冲撞系统。</t>
  </si>
  <si>
    <t>武定县环州乡农村幼儿园新建项目</t>
  </si>
  <si>
    <t>对中心、拉务、大雪坡、五谷箐、他贞、马桑平、吝车幼儿园进行改扩建，购置多媒体LED大屏、图书、幼儿床等教学及生活设施设备285台件套。人脸识别系统和防冲撞系统。</t>
  </si>
  <si>
    <t>武定县东坡乡以农村幼儿园改扩建项目</t>
  </si>
  <si>
    <t>对以赤叨、水口、中心、白马口、所所卡、达卧、庄房幼儿园进行改扩建，购置多媒体LED大屏、图书、幼儿床等教学及生活设施设备1426台件套。人脸识别系统和防冲撞系统。</t>
  </si>
  <si>
    <t>武定县田心乡以农村幼儿园改扩建项目</t>
  </si>
  <si>
    <t>对中心、利米、德德卡、咪西、火嘎、鲁期、发块、普龙、鸡街子幼儿园进行改扩建，购置多媒体LED大屏、图书、幼儿床等教学及生活设施设备847台件套。人脸识别系统和防冲撞系统。</t>
  </si>
  <si>
    <t>武定县发窝乡以农村幼儿园改扩建项目</t>
  </si>
  <si>
    <t>对中心、阿庆争、大西邑、山品、中村、分多、乍基、鱼塘、花园、黑虎山、扫者乌、烧瓦箐、小石桥、阿过咪幼儿园进行改扩建，购置多媒体LED大屏、图书、幼儿床等教学及生活设施设备662台件套。人脸识别系统和防冲撞系统。</t>
  </si>
  <si>
    <t>武定县万德镇以农村幼儿园改扩建项目</t>
  </si>
  <si>
    <t>校园绿化125平方米，购置教学及生活设施设备2054台件套。人脸识别系统和防冲撞系统。</t>
  </si>
  <si>
    <t>武定县己衣镇以农村幼儿园改扩建项目</t>
  </si>
  <si>
    <t>对中心、罗能、板桥、更德小学附设、资亨小学附设、坪山小学附设、汤德古小学附、新民小学附设、、分耐小学附设、花果山幼儿园进行改扩建，购置多媒体LED大屏、图书、幼儿床等教学及生活设施设备1171台件套。人脸识别系统和防冲撞系统。</t>
  </si>
  <si>
    <t>武定县狮山镇小学改扩建项目</t>
  </si>
  <si>
    <t>对香水小学、大坝山小学、白邑小学、红土田小学、吆鹰小学、古柏小学、乌龙小学、栗子园小学、狮山小学、狮高小学、麦岔小学、铺西小学、九厂小学、、雷刚小学、姚铭小学、滑坡小学、旺脉龙小学、启凤小学、小营关小学、解家营小学、椅子甸小学、新村小学、贺铭小学等内教学楼、食堂、篮球场、田径场、围墙、湖泊等进行完善，满足教学需求，同时合理购置教学及生活设施设备等。人脸识别系统和防冲撞系统。</t>
  </si>
  <si>
    <t>武定县插甸镇小学改扩建项目</t>
  </si>
  <si>
    <t>对希望小学、水城小学、航空小学、安拉小学、老木坝小学、上沾良小学、西山小学、招银小学、古普小学、增益小学、和尚庄小学、安德小学、扯衣乍小学、哪吐小学等小学内教学楼、食堂、篮球场、田径场、围墙、湖泊等进行完善，满足教学需求，同时合理购置教学及生活设施设备等。人脸识别系统和防冲撞系统。</t>
  </si>
  <si>
    <t>武定县高桥镇小学改扩建项目</t>
  </si>
  <si>
    <t>对高桥小学、大村小学、勒外小学、唐家小学、老滔小学、永兆小学、白泥坡小学、马安小学、海子小学、石腊它小学、弯腰树小学、树沟小学、尼嘎古小学、小河小学、木衣拉小学等小学内教学楼、食堂、篮球场、田径场、围墙、湖泊等进行完善，满足教学需求，同时合理购置教学及生活设施设备等。人脸识别系统和防冲撞系统。</t>
  </si>
  <si>
    <t>武定县猫街镇小学改扩建项目</t>
  </si>
  <si>
    <t>对猫街小学、咪三咱小学、仓房小学、黄栗树小学、永泉小学、白云庵小学、大麦地小学、龙庆关小学、招银小学、百子小学、七排小学、秧草地小学、半山小学、五拃甸小学、三家村小学等小学内教学楼、食堂、篮球场、田径场、围墙、湖泊等进行完善，满足教学需求，同时合理购置教学及生活设施设备等。人脸识别系统和防冲撞系统。</t>
  </si>
  <si>
    <t>武定县白路镇小学改扩建项目</t>
  </si>
  <si>
    <t>对白路小学、三合小学、麻栗树小学、岔河小学、大梁子小学、、古黑小学、洒布拃小学内教学楼、食堂、篮球场、田径场、围墙、湖泊等进行完善，满足教学需求，同时合理购置教学及生活设施设备等。人脸识别系统和防冲撞系统。</t>
  </si>
  <si>
    <t>武定县环州乡小学改扩建项目</t>
  </si>
  <si>
    <t>对环州小学、大雪坡小学、五谷箐小学、他贞小学、拉务小学、、马桑平小学、吝车小学内教学楼、食堂、篮球场、田径场、围墙、湖泊等进行完善，满足教学需求，同时合理购置教学及生活设施设备等。人脸识别系统和防冲撞系统。</t>
  </si>
  <si>
    <t>武定县东坡乡小学改扩建项目</t>
  </si>
  <si>
    <t>对东坡小学、达卧小学、庄房小学、水口小学、所所卡小学、以赤达小学、白马口安置点小学内教学楼、食堂、篮球场、田径场、围墙、湖泊等进行完善，满足教学需求，同时合理购置教学及生活设施设备等。人脸识别系统和防冲撞系统。</t>
  </si>
  <si>
    <t>武定县田心乡小学改扩建项目</t>
  </si>
  <si>
    <t>对田心小学、鸡街子小学、德德卡小学、鲁期小学、利米小学、咪西小学、大发块小学、火嘎小学、普龙小学内教学楼、食堂、篮球场、田径场、围墙、湖泊等进行完善，满足教学需求，同时合理购置教学及生活设施设备等。人脸识别系统和防冲撞系统。</t>
  </si>
  <si>
    <t>武定县发窝乡小学改扩建项目</t>
  </si>
  <si>
    <t>对发窝小学、大西邑小学、分多小学、山品小学、中村小学、、乍基小学、花园小学、小石桥小学、烧瓦箐小学、黑虎山小学、鱼塘小学、扫者乌小学、、阿过咪小学、阿庆争小学内教学楼、食堂、篮球场、田径场、围墙、湖泊等进行完善，满足教学需求，同时合理购置教学及生活设施设备等。人脸识别系统和防冲撞系统。</t>
  </si>
  <si>
    <t>武定县万德镇小学改扩建项目</t>
  </si>
  <si>
    <t>对万德小学、团碑小学、自乌小学、马德坪小学内教学楼、食堂、篮球场、田径场、围墙、湖泊等进行完善，满足教学需求，同时合理购置教学及生活设施设备等。人脸识别系统和防冲撞系统。</t>
  </si>
  <si>
    <t>武定县己衣镇小学改扩建项目</t>
  </si>
  <si>
    <t>对更德小学、资亨小学、罗能小学、坪山小学、汤德古小学、板桥小学、新民小学、分耐小学、花果山小学内教学楼、食堂、篮球场、田径场、围墙、湖泊等进行完善，满足教学需求，同时合理购置教学及生活设施设备等。人脸识别系统和防冲撞系统。</t>
  </si>
  <si>
    <t>武定县狮山镇香水中学改扩建项目</t>
  </si>
  <si>
    <t>改扩建项目</t>
  </si>
  <si>
    <t>新建室内游泳馆2000平方米，维修宿舍楼2312平方米，建设硅PU篮球场3000平方米、跑道3000平方米、足球场6000平方米，风雨广场硬化3000平方米、道路硬化2000平方米，购置教学及生活设施设备5175台件套。人脸识别系统和防冲撞系统。</t>
  </si>
  <si>
    <t>武定县狮山镇九厂中学改扩建项目</t>
  </si>
  <si>
    <t>修缮教学楼1678平方米、综合楼1598平方米、宿舍2590平方米，田径场4000平方米、篮球场1400平方米，围墙450米、护坡坎2400立方米，购置教学及生活设施设备9884台件套。人脸识别系统和防冲撞系统。</t>
  </si>
  <si>
    <t>武定县插甸镇插甸中学改扩建项目</t>
  </si>
  <si>
    <t>新建厕所60平方米，改造宿舍1078平方米、厕所40平方米，建设篮球场1020平方米、塑胶跑道1200平方米，足球场4800平方米，围墙1200米，购置教学及生活设施设备327台件套。人脸识别系统和防冲撞系统。</t>
  </si>
  <si>
    <t>武定县高桥镇高桥中学改扩建项目</t>
  </si>
  <si>
    <t>教学楼修缮600平方米，足球场4800平方米、风雨球场1000平方米、田径场1000平方米，围墙400米、挡墙200立方米，校园绿化400平方米，购置教学及生活设施设备4030台件套。人脸识别系统和防冲撞系统。</t>
  </si>
  <si>
    <t>武定县猫街镇猫街中学改扩建项目</t>
  </si>
  <si>
    <t>2021—2024</t>
  </si>
  <si>
    <t>征地6600平方米，新建报告厅1600平方米、教学楼3000平方米，修缮综合楼1160平方米、宿舍2101平方米，围墙800米、校园绿化2800平方米，购置教学及生活设施设备323台件套。人脸识别系统和防冲撞系统。</t>
  </si>
  <si>
    <t>武定县白路镇白路中学改扩建项目</t>
  </si>
  <si>
    <t>征地5263平方米，新建综合楼1080平方米、女生宿舍630平方米、门卫室和工会活动室324平方米，新建大门1道，田径场1000平方米，围墙400米、护坡坎3000立方米，购置教学及生活设施设备4057台件套。人脸识别系统和防冲撞系统。</t>
  </si>
  <si>
    <t>武定县环州乡环州中学改扩建项目</t>
  </si>
  <si>
    <t>修缮综合楼972平方米，塑胶跑道650平方米、5人制足球场670平方米，围墙300米、挡墙100立方米，道路硬化400平方米，购置教学及生活设施设备1278台件套。人脸识别系统和防冲撞系统。</t>
  </si>
  <si>
    <t>武定县东坡乡东坡中学改扩建项目</t>
  </si>
  <si>
    <t>新建报告厅1404平方米，改造篮球场1780平方米，绿化500平方米、围墙165米，道路硬化1120平方米，购置教学及生活设施设备2156台件套。人脸识别系统和防冲撞系统。</t>
  </si>
  <si>
    <t>武定县田心乡田心中学改扩建项目</t>
  </si>
  <si>
    <t>修缮教学楼800平方米、宿舍964平方米，改造篮球场1260平方米，校园绿化300平方米，围墙500米，购置教学及生活设施设备1193台件套。人脸识别系统和防冲撞系统。</t>
  </si>
  <si>
    <t>武定县发窝乡发窝中学改扩建项目</t>
  </si>
  <si>
    <t>2021—2022</t>
  </si>
  <si>
    <t>新建室内体育馆800平方米、教师周转宿舍560平方米，修缮校舍1800平方米，篮球场420平方米、足球场1800平方米、排球场420平方米，校园绿化6000平方米、围墙600米，购置教学及生活设施设备24台件套。人脸识别系统和防冲撞系统。</t>
  </si>
  <si>
    <t>武定县万德镇万德中学改扩建项目</t>
  </si>
  <si>
    <t>新建报告厅520平方米，修缮教学楼1130平方米、综合楼698平方米、宿舍1411平方米，围墙300米、护坡坎100立方米，购置教学及生活设施设备6572台件套。人脸识别系统和防冲撞系统。</t>
  </si>
  <si>
    <t>武定县己衣镇己衣学校改扩建项目</t>
  </si>
  <si>
    <t>新建报告厅1000平方米、图书馆800平方米、食堂800平方米、学生宿舍1200平方米、教师周转宿舍700平方米，塑胶运动场1500平方米、篮球场2000平方米，路面硬化6000-平方米，大门1道，购置教学及生活设施设备466台件套。人脸识别系统和防冲撞系统。人脸识别系统和防冲撞系统。</t>
  </si>
  <si>
    <t>武定县县、乡、村卫生信息化建设项目</t>
  </si>
  <si>
    <t>购置覆盖县、乡、村的武定县医共体管理信息系统软件、覆盖县、乡、村的武定县卫生应急信息系统软件、武定县中医医院管理信息系统软件、武定县妇幼保健院管理信息系统软件，建设信息系统网络及中心机房。。</t>
  </si>
  <si>
    <t>武定县狮山镇9个社区卫生服务站建设项目</t>
  </si>
  <si>
    <t>征地8.1亩486万元、业务用房建设2700㎡1215万元、配套设施360万元、配套设备72万元</t>
  </si>
  <si>
    <t>武定县狮山镇20个村卫生室改扩建建设项目</t>
  </si>
  <si>
    <t>征地7.6亩450万元、改扩建投入资金900万元、配套设备172万元</t>
  </si>
  <si>
    <t>七、推进体制机制创新</t>
  </si>
  <si>
    <t>（一）乡村振兴金融支撑重大工程</t>
  </si>
  <si>
    <t>集体林权制度配套改革</t>
  </si>
  <si>
    <r>
      <rPr>
        <sz val="8"/>
        <rFont val="Times New Roman"/>
        <charset val="134"/>
      </rPr>
      <t>11</t>
    </r>
    <r>
      <rPr>
        <sz val="8"/>
        <rFont val="宋体"/>
        <charset val="134"/>
      </rPr>
      <t>个镇</t>
    </r>
  </si>
  <si>
    <r>
      <rPr>
        <sz val="8"/>
        <rFont val="宋体"/>
        <charset val="134"/>
      </rPr>
      <t>完善</t>
    </r>
    <r>
      <rPr>
        <sz val="8"/>
        <rFont val="Times New Roman"/>
        <charset val="134"/>
      </rPr>
      <t>“</t>
    </r>
    <r>
      <rPr>
        <sz val="8"/>
        <rFont val="宋体"/>
        <charset val="134"/>
      </rPr>
      <t>四权</t>
    </r>
    <r>
      <rPr>
        <sz val="8"/>
        <rFont val="Times New Roman"/>
        <charset val="134"/>
      </rPr>
      <t>”</t>
    </r>
    <r>
      <rPr>
        <sz val="8"/>
        <rFont val="宋体"/>
        <charset val="134"/>
      </rPr>
      <t>配套改革措施。</t>
    </r>
  </si>
</sst>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176" formatCode="0_);[Red]\(0\)"/>
    <numFmt numFmtId="177" formatCode="0_ "/>
    <numFmt numFmtId="41" formatCode="_ * #,##0_ ;_ * \-#,##0_ ;_ * &quot;-&quot;_ ;_ @_ "/>
  </numFmts>
  <fonts count="43">
    <font>
      <sz val="11"/>
      <color theme="1"/>
      <name val="等线"/>
      <charset val="134"/>
      <scheme val="minor"/>
    </font>
    <font>
      <sz val="11"/>
      <name val="Times New Roman"/>
      <charset val="134"/>
    </font>
    <font>
      <sz val="12"/>
      <color theme="1"/>
      <name val="等线"/>
      <charset val="134"/>
      <scheme val="minor"/>
    </font>
    <font>
      <b/>
      <sz val="12"/>
      <color theme="1"/>
      <name val="宋体"/>
      <charset val="134"/>
    </font>
    <font>
      <b/>
      <sz val="10"/>
      <color theme="1"/>
      <name val="宋体"/>
      <charset val="134"/>
    </font>
    <font>
      <sz val="8"/>
      <name val="Times New Roman"/>
      <charset val="134"/>
    </font>
    <font>
      <b/>
      <sz val="10"/>
      <name val="Times New Roman"/>
      <charset val="134"/>
    </font>
    <font>
      <b/>
      <sz val="11"/>
      <name val="Times New Roman"/>
      <charset val="134"/>
    </font>
    <font>
      <sz val="20"/>
      <name val="方正小标宋简体"/>
      <charset val="134"/>
    </font>
    <font>
      <sz val="20"/>
      <name val="Times New Roman"/>
      <charset val="134"/>
    </font>
    <font>
      <sz val="9"/>
      <name val="Times New Roman"/>
      <charset val="134"/>
    </font>
    <font>
      <sz val="12"/>
      <name val="方正黑体简体"/>
      <charset val="134"/>
    </font>
    <font>
      <b/>
      <sz val="14"/>
      <name val="Times New Roman"/>
      <charset val="134"/>
    </font>
    <font>
      <b/>
      <sz val="12"/>
      <name val="宋体"/>
      <charset val="134"/>
    </font>
    <font>
      <sz val="8"/>
      <name val="宋体"/>
      <charset val="134"/>
    </font>
    <font>
      <sz val="12"/>
      <name val="黑体"/>
      <charset val="134"/>
    </font>
    <font>
      <sz val="12"/>
      <name val="Times New Roman"/>
      <charset val="134"/>
    </font>
    <font>
      <b/>
      <sz val="8"/>
      <name val="Times New Roman"/>
      <charset val="134"/>
    </font>
    <font>
      <b/>
      <sz val="10"/>
      <name val="宋体"/>
      <charset val="134"/>
    </font>
    <font>
      <sz val="8"/>
      <color theme="1"/>
      <name val="等线"/>
      <charset val="134"/>
      <scheme val="minor"/>
    </font>
    <font>
      <sz val="8"/>
      <name val="等线"/>
      <charset val="134"/>
      <scheme val="minor"/>
    </font>
    <font>
      <sz val="11"/>
      <name val="等线"/>
      <charset val="134"/>
      <scheme val="minor"/>
    </font>
    <font>
      <sz val="11"/>
      <color rgb="FFFF0000"/>
      <name val="等线"/>
      <charset val="0"/>
      <scheme val="minor"/>
    </font>
    <font>
      <b/>
      <sz val="18"/>
      <color theme="3"/>
      <name val="等线"/>
      <charset val="134"/>
      <scheme val="minor"/>
    </font>
    <font>
      <u/>
      <sz val="11"/>
      <color rgb="FF0000FF"/>
      <name val="等线"/>
      <charset val="0"/>
      <scheme val="minor"/>
    </font>
    <font>
      <sz val="11"/>
      <color indexed="8"/>
      <name val="宋体"/>
      <charset val="134"/>
    </font>
    <font>
      <sz val="11"/>
      <color theme="1"/>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sz val="12"/>
      <name val="宋体"/>
      <charset val="134"/>
    </font>
    <font>
      <b/>
      <sz val="11"/>
      <color rgb="FFFFFFFF"/>
      <name val="等线"/>
      <charset val="0"/>
      <scheme val="minor"/>
    </font>
    <font>
      <b/>
      <sz val="13"/>
      <color theme="3"/>
      <name val="等线"/>
      <charset val="134"/>
      <scheme val="minor"/>
    </font>
    <font>
      <sz val="11"/>
      <color theme="0"/>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b/>
      <sz val="11"/>
      <color rgb="FF3F3F3F"/>
      <name val="等线"/>
      <charset val="0"/>
      <scheme val="minor"/>
    </font>
    <font>
      <b/>
      <sz val="15"/>
      <color theme="3"/>
      <name val="等线"/>
      <charset val="134"/>
      <scheme val="minor"/>
    </font>
    <font>
      <u/>
      <sz val="11"/>
      <color rgb="FF800080"/>
      <name val="等线"/>
      <charset val="0"/>
      <scheme val="minor"/>
    </font>
    <font>
      <b/>
      <sz val="11"/>
      <color theme="1"/>
      <name val="等线"/>
      <charset val="0"/>
      <scheme val="minor"/>
    </font>
    <font>
      <sz val="11"/>
      <color rgb="FF006100"/>
      <name val="等线"/>
      <charset val="0"/>
      <scheme val="minor"/>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61">
    <xf numFmtId="0" fontId="0" fillId="0" borderId="0">
      <alignment vertical="center"/>
    </xf>
    <xf numFmtId="42" fontId="0" fillId="0" borderId="0" applyFont="0" applyFill="0" applyBorder="0" applyAlignment="0" applyProtection="0">
      <alignment vertical="center"/>
    </xf>
    <xf numFmtId="0" fontId="26" fillId="21" borderId="0" applyNumberFormat="0" applyBorder="0" applyAlignment="0" applyProtection="0">
      <alignment vertical="center"/>
    </xf>
    <xf numFmtId="0" fontId="35" fillId="1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2" borderId="0" applyNumberFormat="0" applyBorder="0" applyAlignment="0" applyProtection="0">
      <alignment vertical="center"/>
    </xf>
    <xf numFmtId="0" fontId="29" fillId="8" borderId="0" applyNumberFormat="0" applyBorder="0" applyAlignment="0" applyProtection="0">
      <alignment vertical="center"/>
    </xf>
    <xf numFmtId="43" fontId="0" fillId="0" borderId="0" applyFont="0" applyFill="0" applyBorder="0" applyAlignment="0" applyProtection="0">
      <alignment vertical="center"/>
    </xf>
    <xf numFmtId="0" fontId="33" fillId="24" borderId="0" applyNumberFormat="0" applyBorder="0" applyAlignment="0" applyProtection="0">
      <alignment vertical="center"/>
    </xf>
    <xf numFmtId="0" fontId="24" fillId="0" borderId="0" applyNumberFormat="0" applyFill="0" applyBorder="0" applyAlignment="0" applyProtection="0">
      <alignment vertical="center"/>
    </xf>
    <xf numFmtId="0" fontId="30" fillId="0" borderId="0">
      <protection locked="0"/>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4" borderId="2" applyNumberFormat="0" applyFont="0" applyAlignment="0" applyProtection="0">
      <alignment vertical="center"/>
    </xf>
    <xf numFmtId="0" fontId="33" fillId="16" borderId="0" applyNumberFormat="0" applyBorder="0" applyAlignment="0" applyProtection="0">
      <alignment vertical="center"/>
    </xf>
    <xf numFmtId="0" fontId="2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9" fillId="0" borderId="4" applyNumberFormat="0" applyFill="0" applyAlignment="0" applyProtection="0">
      <alignment vertical="center"/>
    </xf>
    <xf numFmtId="0" fontId="32" fillId="0" borderId="4" applyNumberFormat="0" applyFill="0" applyAlignment="0" applyProtection="0">
      <alignment vertical="center"/>
    </xf>
    <xf numFmtId="0" fontId="33" fillId="23" borderId="0" applyNumberFormat="0" applyBorder="0" applyAlignment="0" applyProtection="0">
      <alignment vertical="center"/>
    </xf>
    <xf numFmtId="0" fontId="28" fillId="0" borderId="9" applyNumberFormat="0" applyFill="0" applyAlignment="0" applyProtection="0">
      <alignment vertical="center"/>
    </xf>
    <xf numFmtId="0" fontId="33" fillId="15" borderId="0" applyNumberFormat="0" applyBorder="0" applyAlignment="0" applyProtection="0">
      <alignment vertical="center"/>
    </xf>
    <xf numFmtId="0" fontId="38" fillId="20" borderId="7" applyNumberFormat="0" applyAlignment="0" applyProtection="0">
      <alignment vertical="center"/>
    </xf>
    <xf numFmtId="0" fontId="36" fillId="20" borderId="5" applyNumberFormat="0" applyAlignment="0" applyProtection="0">
      <alignment vertical="center"/>
    </xf>
    <xf numFmtId="0" fontId="31" fillId="11" borderId="3" applyNumberFormat="0" applyAlignment="0" applyProtection="0">
      <alignment vertical="center"/>
    </xf>
    <xf numFmtId="0" fontId="26" fillId="34" borderId="0" applyNumberFormat="0" applyBorder="0" applyAlignment="0" applyProtection="0">
      <alignment vertical="center"/>
    </xf>
    <xf numFmtId="0" fontId="33" fillId="30" borderId="0" applyNumberFormat="0" applyBorder="0" applyAlignment="0" applyProtection="0">
      <alignment vertical="center"/>
    </xf>
    <xf numFmtId="0" fontId="37" fillId="0" borderId="6" applyNumberFormat="0" applyFill="0" applyAlignment="0" applyProtection="0">
      <alignment vertical="center"/>
    </xf>
    <xf numFmtId="0" fontId="41" fillId="0" borderId="8" applyNumberFormat="0" applyFill="0" applyAlignment="0" applyProtection="0">
      <alignment vertical="center"/>
    </xf>
    <xf numFmtId="0" fontId="42" fillId="33" borderId="0" applyNumberFormat="0" applyBorder="0" applyAlignment="0" applyProtection="0">
      <alignment vertical="center"/>
    </xf>
    <xf numFmtId="0" fontId="30" fillId="0" borderId="0">
      <protection locked="0"/>
    </xf>
    <xf numFmtId="0" fontId="34" fillId="14" borderId="0" applyNumberFormat="0" applyBorder="0" applyAlignment="0" applyProtection="0">
      <alignment vertical="center"/>
    </xf>
    <xf numFmtId="0" fontId="26" fillId="19" borderId="0" applyNumberFormat="0" applyBorder="0" applyAlignment="0" applyProtection="0">
      <alignment vertical="center"/>
    </xf>
    <xf numFmtId="0" fontId="33" fillId="27" borderId="0" applyNumberFormat="0" applyBorder="0" applyAlignment="0" applyProtection="0">
      <alignment vertical="center"/>
    </xf>
    <xf numFmtId="0" fontId="26" fillId="18" borderId="0" applyNumberFormat="0" applyBorder="0" applyAlignment="0" applyProtection="0">
      <alignment vertical="center"/>
    </xf>
    <xf numFmtId="0" fontId="26" fillId="10" borderId="0" applyNumberFormat="0" applyBorder="0" applyAlignment="0" applyProtection="0">
      <alignment vertical="center"/>
    </xf>
    <xf numFmtId="0" fontId="26" fillId="32" borderId="0" applyNumberFormat="0" applyBorder="0" applyAlignment="0" applyProtection="0">
      <alignment vertical="center"/>
    </xf>
    <xf numFmtId="0" fontId="26" fillId="7" borderId="0" applyNumberFormat="0" applyBorder="0" applyAlignment="0" applyProtection="0">
      <alignment vertical="center"/>
    </xf>
    <xf numFmtId="0" fontId="33" fillId="26" borderId="0" applyNumberFormat="0" applyBorder="0" applyAlignment="0" applyProtection="0">
      <alignment vertical="center"/>
    </xf>
    <xf numFmtId="0" fontId="33" fillId="29" borderId="0" applyNumberFormat="0" applyBorder="0" applyAlignment="0" applyProtection="0">
      <alignment vertical="center"/>
    </xf>
    <xf numFmtId="0" fontId="26" fillId="31" borderId="0" applyNumberFormat="0" applyBorder="0" applyAlignment="0" applyProtection="0">
      <alignment vertical="center"/>
    </xf>
    <xf numFmtId="0" fontId="26" fillId="6" borderId="0" applyNumberFormat="0" applyBorder="0" applyAlignment="0" applyProtection="0">
      <alignment vertical="center"/>
    </xf>
    <xf numFmtId="0" fontId="33" fillId="25" borderId="0" applyNumberFormat="0" applyBorder="0" applyAlignment="0" applyProtection="0">
      <alignment vertical="center"/>
    </xf>
    <xf numFmtId="0" fontId="26" fillId="9" borderId="0" applyNumberFormat="0" applyBorder="0" applyAlignment="0" applyProtection="0">
      <alignment vertical="center"/>
    </xf>
    <xf numFmtId="0" fontId="33" fillId="22" borderId="0" applyNumberFormat="0" applyBorder="0" applyAlignment="0" applyProtection="0">
      <alignment vertical="center"/>
    </xf>
    <xf numFmtId="0" fontId="30" fillId="0" borderId="0">
      <protection locked="0"/>
    </xf>
    <xf numFmtId="0" fontId="33" fillId="28" borderId="0" applyNumberFormat="0" applyBorder="0" applyAlignment="0" applyProtection="0">
      <alignment vertical="center"/>
    </xf>
    <xf numFmtId="0" fontId="30" fillId="0" borderId="0">
      <protection locked="0"/>
    </xf>
    <xf numFmtId="0" fontId="26" fillId="5" borderId="0" applyNumberFormat="0" applyBorder="0" applyAlignment="0" applyProtection="0">
      <alignment vertical="center"/>
    </xf>
    <xf numFmtId="0" fontId="33" fillId="13" borderId="0" applyNumberFormat="0" applyBorder="0" applyAlignment="0" applyProtection="0">
      <alignment vertical="center"/>
    </xf>
    <xf numFmtId="0" fontId="30" fillId="0" borderId="0">
      <protection locked="0"/>
    </xf>
    <xf numFmtId="0" fontId="30" fillId="0" borderId="0">
      <protection locked="0"/>
    </xf>
    <xf numFmtId="0" fontId="25" fillId="0" borderId="0">
      <protection locked="0"/>
    </xf>
    <xf numFmtId="0" fontId="30" fillId="0" borderId="0">
      <protection locked="0"/>
    </xf>
    <xf numFmtId="0" fontId="25" fillId="0" borderId="0">
      <protection locked="0"/>
    </xf>
    <xf numFmtId="0" fontId="30" fillId="0" borderId="0">
      <protection locked="0"/>
    </xf>
    <xf numFmtId="0" fontId="16" fillId="0" borderId="0">
      <protection locked="0"/>
    </xf>
    <xf numFmtId="0" fontId="30" fillId="0" borderId="0">
      <protection locked="0"/>
    </xf>
  </cellStyleXfs>
  <cellXfs count="14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2" borderId="0" xfId="0" applyFont="1" applyFill="1">
      <alignment vertical="center"/>
    </xf>
    <xf numFmtId="0" fontId="5" fillId="2" borderId="0" xfId="0" applyFont="1" applyFill="1" applyAlignment="1"/>
    <xf numFmtId="0" fontId="1" fillId="2" borderId="0" xfId="0" applyFont="1" applyFill="1">
      <alignment vertical="center"/>
    </xf>
    <xf numFmtId="0" fontId="6" fillId="2" borderId="0" xfId="0" applyFont="1" applyFill="1">
      <alignment vertical="center"/>
    </xf>
    <xf numFmtId="0" fontId="5" fillId="0" borderId="0" xfId="0" applyFont="1" applyAlignment="1"/>
    <xf numFmtId="0" fontId="7" fillId="0" borderId="0" xfId="0" applyFont="1">
      <alignment vertical="center"/>
    </xf>
    <xf numFmtId="0" fontId="0" fillId="0" borderId="0" xfId="0" applyFill="1">
      <alignment vertical="center"/>
    </xf>
    <xf numFmtId="0" fontId="8" fillId="0" borderId="0" xfId="0" applyFont="1" applyAlignment="1">
      <alignment horizontal="center" vertical="center"/>
    </xf>
    <xf numFmtId="0" fontId="9" fillId="0" borderId="0" xfId="0" applyFont="1" applyAlignment="1">
      <alignment horizontal="left" vertical="center" wrapText="1"/>
    </xf>
    <xf numFmtId="0" fontId="10"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Fill="1" applyAlignment="1">
      <alignment horizontal="left" vertical="center" wrapText="1"/>
    </xf>
    <xf numFmtId="177"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177" fontId="12" fillId="0" borderId="1" xfId="0" applyNumberFormat="1" applyFont="1" applyFill="1" applyBorder="1" applyAlignment="1">
      <alignment horizontal="center" vertical="center" wrapText="1"/>
    </xf>
    <xf numFmtId="0" fontId="3" fillId="0" borderId="1" xfId="0" applyFont="1" applyBorder="1" applyAlignment="1">
      <alignment horizontal="left" vertical="center"/>
    </xf>
    <xf numFmtId="0" fontId="3" fillId="0" borderId="1" xfId="0" applyFont="1" applyFill="1" applyBorder="1" applyAlignment="1">
      <alignment horizontal="left" vertical="center"/>
    </xf>
    <xf numFmtId="177" fontId="13" fillId="0" borderId="1" xfId="59" applyNumberFormat="1" applyFont="1" applyFill="1" applyBorder="1" applyAlignment="1" applyProtection="1">
      <alignment horizontal="center" vertical="center" wrapText="1" readingOrder="1"/>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5" fillId="2" borderId="1" xfId="59" applyFont="1" applyFill="1" applyBorder="1" applyAlignment="1" applyProtection="1">
      <alignment horizontal="center" vertical="center" wrapText="1" readingOrder="1"/>
    </xf>
    <xf numFmtId="0" fontId="14" fillId="2" borderId="1" xfId="59" applyFont="1" applyFill="1" applyBorder="1" applyAlignment="1" applyProtection="1">
      <alignment horizontal="left" vertical="center" wrapText="1" readingOrder="1"/>
    </xf>
    <xf numFmtId="0" fontId="14" fillId="2" borderId="1" xfId="59" applyFont="1" applyFill="1" applyBorder="1" applyAlignment="1" applyProtection="1">
      <alignment horizontal="center" vertical="center" wrapText="1" readingOrder="1"/>
    </xf>
    <xf numFmtId="0" fontId="14" fillId="0" borderId="1" xfId="59" applyFont="1" applyFill="1" applyBorder="1" applyAlignment="1" applyProtection="1">
      <alignment horizontal="left" vertical="center" wrapText="1" readingOrder="1"/>
    </xf>
    <xf numFmtId="177" fontId="5" fillId="0" borderId="1" xfId="59" applyNumberFormat="1" applyFont="1" applyFill="1" applyBorder="1" applyAlignment="1" applyProtection="1">
      <alignment horizontal="center" vertical="center" wrapText="1" readingOrder="1"/>
    </xf>
    <xf numFmtId="0" fontId="5" fillId="0" borderId="1" xfId="59" applyFont="1" applyFill="1" applyBorder="1" applyAlignment="1" applyProtection="1">
      <alignment horizontal="center" vertical="center" wrapText="1" readingOrder="1"/>
    </xf>
    <xf numFmtId="0" fontId="5" fillId="0" borderId="1" xfId="59" applyFont="1" applyFill="1" applyBorder="1" applyAlignment="1" applyProtection="1">
      <alignment horizontal="left" vertical="center" wrapText="1" readingOrder="1"/>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14" fillId="2" borderId="1" xfId="53" applyFont="1" applyFill="1" applyBorder="1" applyAlignment="1" applyProtection="1">
      <alignment horizontal="left" vertical="center" wrapText="1"/>
    </xf>
    <xf numFmtId="0" fontId="14" fillId="0" borderId="1" xfId="53" applyFont="1" applyFill="1" applyBorder="1" applyAlignment="1" applyProtection="1">
      <alignment horizontal="left" vertical="center" wrapText="1"/>
    </xf>
    <xf numFmtId="0" fontId="5" fillId="0" borderId="1" xfId="0" applyFont="1" applyFill="1" applyBorder="1" applyAlignment="1">
      <alignment horizontal="left" vertical="center" wrapText="1"/>
    </xf>
    <xf numFmtId="0" fontId="14" fillId="2" borderId="1" xfId="54" applyFont="1" applyFill="1" applyBorder="1" applyAlignment="1" applyProtection="1">
      <alignment horizontal="left" vertical="center" wrapText="1"/>
    </xf>
    <xf numFmtId="0" fontId="14" fillId="0" borderId="1" xfId="54" applyFont="1" applyFill="1" applyBorder="1" applyAlignment="1" applyProtection="1">
      <alignment horizontal="left" vertical="center" wrapText="1"/>
    </xf>
    <xf numFmtId="177" fontId="5" fillId="0" borderId="1" xfId="54" applyNumberFormat="1" applyFont="1" applyFill="1" applyBorder="1" applyAlignment="1" applyProtection="1">
      <alignment horizontal="center" vertical="center" wrapText="1"/>
    </xf>
    <xf numFmtId="0" fontId="14" fillId="0" borderId="1" xfId="11" applyFont="1" applyFill="1" applyBorder="1" applyAlignment="1" applyProtection="1">
      <alignment horizontal="left" vertical="center" wrapText="1"/>
    </xf>
    <xf numFmtId="0" fontId="14" fillId="2" borderId="1" xfId="53" applyFont="1" applyFill="1" applyBorder="1" applyAlignment="1" applyProtection="1">
      <alignment horizontal="center" vertical="center" wrapText="1"/>
    </xf>
    <xf numFmtId="0" fontId="5" fillId="2" borderId="1" xfId="53" applyFont="1" applyFill="1" applyBorder="1" applyAlignment="1" applyProtection="1">
      <alignment horizontal="center" vertical="center" wrapText="1"/>
    </xf>
    <xf numFmtId="0" fontId="5" fillId="0" borderId="1" xfId="53"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49" fontId="14" fillId="2" borderId="1" xfId="0" applyNumberFormat="1" applyFont="1" applyFill="1" applyBorder="1" applyAlignment="1">
      <alignment horizontal="left" vertical="center" wrapText="1"/>
    </xf>
    <xf numFmtId="0" fontId="9" fillId="0" borderId="0" xfId="0" applyFont="1" applyAlignment="1">
      <alignment horizontal="left" vertical="center"/>
    </xf>
    <xf numFmtId="0" fontId="15"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3" fillId="0" borderId="1" xfId="0" applyFont="1" applyBorder="1">
      <alignment vertical="center"/>
    </xf>
    <xf numFmtId="177" fontId="3" fillId="0" borderId="0" xfId="0" applyNumberFormat="1" applyFont="1">
      <alignment vertical="center"/>
    </xf>
    <xf numFmtId="0" fontId="4" fillId="0" borderId="1" xfId="0" applyFont="1" applyBorder="1">
      <alignment vertical="center"/>
    </xf>
    <xf numFmtId="0" fontId="5" fillId="2" borderId="1" xfId="59" applyFont="1" applyFill="1" applyBorder="1" applyAlignment="1" applyProtection="1">
      <alignment horizontal="left" vertical="center" wrapText="1" readingOrder="1"/>
    </xf>
    <xf numFmtId="0" fontId="5" fillId="2"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2" borderId="1" xfId="0" applyFont="1" applyFill="1" applyBorder="1" applyAlignment="1">
      <alignment horizontal="left" vertical="center"/>
    </xf>
    <xf numFmtId="176" fontId="5" fillId="0" borderId="1" xfId="0" applyNumberFormat="1" applyFont="1" applyFill="1" applyBorder="1" applyAlignment="1">
      <alignment horizontal="center"/>
    </xf>
    <xf numFmtId="49" fontId="14" fillId="0" borderId="1" xfId="0" applyNumberFormat="1" applyFont="1" applyFill="1" applyBorder="1" applyAlignment="1">
      <alignment horizontal="left" vertical="center" wrapText="1"/>
    </xf>
    <xf numFmtId="0" fontId="14" fillId="0" borderId="1" xfId="0" applyFont="1" applyBorder="1" applyAlignment="1">
      <alignment horizontal="center" vertical="center" wrapText="1"/>
    </xf>
    <xf numFmtId="49" fontId="14" fillId="0" borderId="1" xfId="59" applyNumberFormat="1" applyFont="1" applyBorder="1" applyAlignment="1" applyProtection="1">
      <alignment horizontal="left" vertical="center" wrapText="1"/>
    </xf>
    <xf numFmtId="0" fontId="5" fillId="0" borderId="1" xfId="0" applyFont="1" applyBorder="1" applyAlignment="1">
      <alignment horizontal="center" vertical="center"/>
    </xf>
    <xf numFmtId="49" fontId="14" fillId="0" borderId="1" xfId="59" applyNumberFormat="1" applyFont="1" applyFill="1" applyBorder="1" applyAlignment="1" applyProtection="1">
      <alignment horizontal="left" vertical="center" wrapText="1"/>
    </xf>
    <xf numFmtId="0" fontId="14"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49" fontId="14" fillId="2" borderId="1" xfId="0" applyNumberFormat="1" applyFont="1" applyFill="1" applyBorder="1" applyAlignment="1">
      <alignment horizontal="center" vertical="center" wrapText="1"/>
    </xf>
    <xf numFmtId="0" fontId="5" fillId="0" borderId="1" xfId="0" applyFont="1" applyBorder="1" applyAlignment="1">
      <alignment horizontal="left" vertical="center"/>
    </xf>
    <xf numFmtId="177" fontId="5" fillId="0" borderId="1" xfId="59" applyNumberFormat="1" applyFont="1" applyFill="1" applyBorder="1" applyAlignment="1" applyProtection="1">
      <alignment horizontal="center" vertical="center" wrapText="1"/>
    </xf>
    <xf numFmtId="0" fontId="14" fillId="2" borderId="1" xfId="59" applyFont="1" applyFill="1" applyBorder="1" applyAlignment="1" applyProtection="1">
      <alignment horizontal="left" vertical="center" wrapText="1"/>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4" fillId="0" borderId="1" xfId="0" applyFont="1" applyBorder="1" applyAlignment="1">
      <alignment horizontal="center" vertical="center"/>
    </xf>
    <xf numFmtId="0" fontId="17" fillId="0" borderId="1" xfId="0" applyFont="1" applyBorder="1" applyAlignment="1">
      <alignment horizontal="left" vertical="center"/>
    </xf>
    <xf numFmtId="177" fontId="18" fillId="0" borderId="1" xfId="59" applyNumberFormat="1" applyFont="1" applyFill="1" applyBorder="1" applyAlignment="1" applyProtection="1">
      <alignment horizontal="center" vertical="center" wrapText="1" readingOrder="1"/>
    </xf>
    <xf numFmtId="49" fontId="14" fillId="0" borderId="1" xfId="0" applyNumberFormat="1" applyFont="1" applyBorder="1" applyAlignment="1">
      <alignment horizontal="center" vertical="center" wrapText="1"/>
    </xf>
    <xf numFmtId="0" fontId="14" fillId="0" borderId="1" xfId="55" applyFont="1" applyBorder="1" applyAlignment="1" applyProtection="1">
      <alignment horizontal="left" vertical="center" wrapText="1"/>
    </xf>
    <xf numFmtId="0" fontId="17" fillId="0" borderId="1" xfId="33" applyFont="1" applyBorder="1" applyAlignment="1">
      <alignment horizontal="center" vertical="center" wrapText="1"/>
      <protection locked="0"/>
    </xf>
    <xf numFmtId="0" fontId="14" fillId="0" borderId="1" xfId="33" applyFont="1" applyFill="1" applyBorder="1" applyAlignment="1">
      <alignment horizontal="left" vertical="center" wrapText="1"/>
      <protection locked="0"/>
    </xf>
    <xf numFmtId="177" fontId="5" fillId="0" borderId="1" xfId="33" applyNumberFormat="1" applyFont="1" applyFill="1" applyBorder="1" applyAlignment="1">
      <alignment horizontal="center" vertical="center" wrapText="1"/>
      <protection locked="0"/>
    </xf>
    <xf numFmtId="0" fontId="14" fillId="0" borderId="1" xfId="57" applyFont="1" applyBorder="1" applyAlignment="1" applyProtection="1">
      <alignment horizontal="left" vertical="center" wrapText="1"/>
    </xf>
    <xf numFmtId="0" fontId="5" fillId="0" borderId="1" xfId="57" applyFont="1" applyBorder="1" applyAlignment="1" applyProtection="1">
      <alignment horizontal="center" vertical="center" wrapText="1"/>
    </xf>
    <xf numFmtId="177" fontId="5" fillId="0" borderId="1" xfId="57" applyNumberFormat="1" applyFont="1" applyFill="1" applyBorder="1" applyAlignment="1" applyProtection="1">
      <alignment horizontal="center" vertical="center"/>
    </xf>
    <xf numFmtId="0" fontId="14" fillId="0" borderId="1" xfId="48" applyFont="1" applyBorder="1" applyAlignment="1" applyProtection="1">
      <alignment horizontal="left" vertical="center" wrapText="1"/>
    </xf>
    <xf numFmtId="0" fontId="14" fillId="0" borderId="1" xfId="53" applyFont="1" applyBorder="1" applyAlignment="1" applyProtection="1">
      <alignment horizontal="left" vertical="center" wrapText="1"/>
    </xf>
    <xf numFmtId="0" fontId="5" fillId="0" borderId="1" xfId="59" applyFont="1" applyBorder="1" applyAlignment="1" applyProtection="1">
      <alignment horizontal="center" vertical="center" wrapText="1" readingOrder="1"/>
    </xf>
    <xf numFmtId="177" fontId="17" fillId="0" borderId="1" xfId="33" applyNumberFormat="1" applyFont="1" applyFill="1" applyBorder="1" applyAlignment="1">
      <alignment horizontal="center" vertical="center" wrapText="1"/>
      <protection locked="0"/>
    </xf>
    <xf numFmtId="0" fontId="5" fillId="0" borderId="1" xfId="0" applyFont="1" applyFill="1" applyBorder="1" applyAlignment="1">
      <alignment horizontal="center"/>
    </xf>
    <xf numFmtId="0" fontId="5" fillId="0" borderId="1" xfId="60" applyFont="1" applyFill="1" applyBorder="1" applyAlignment="1" applyProtection="1">
      <alignment horizontal="center" vertical="center" wrapText="1" readingOrder="1"/>
    </xf>
    <xf numFmtId="0" fontId="14" fillId="0" borderId="1" xfId="0" applyFont="1" applyBorder="1" applyAlignment="1">
      <alignment horizontal="center" vertical="center" wrapText="1" readingOrder="1"/>
    </xf>
    <xf numFmtId="49" fontId="19" fillId="0" borderId="1" xfId="0" applyNumberFormat="1" applyFont="1" applyBorder="1" applyAlignment="1">
      <alignment horizontal="left"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wrapText="1" shrinkToFit="1"/>
    </xf>
    <xf numFmtId="0" fontId="19" fillId="0" borderId="1" xfId="0" applyFont="1" applyFill="1" applyBorder="1" applyAlignment="1">
      <alignment horizontal="left" vertical="center" wrapText="1"/>
    </xf>
    <xf numFmtId="3" fontId="19"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xf>
    <xf numFmtId="176" fontId="5" fillId="0" borderId="1" xfId="59" applyNumberFormat="1" applyFont="1" applyFill="1" applyBorder="1" applyAlignment="1" applyProtection="1">
      <alignment horizontal="center" vertical="center" wrapText="1" readingOrder="1"/>
    </xf>
    <xf numFmtId="0" fontId="14" fillId="3" borderId="1" xfId="53" applyFont="1" applyFill="1" applyBorder="1" applyAlignment="1" applyProtection="1">
      <alignment horizontal="left" vertical="center" wrapText="1"/>
    </xf>
    <xf numFmtId="0" fontId="14" fillId="3" borderId="1" xfId="53" applyFont="1" applyFill="1" applyBorder="1" applyAlignment="1" applyProtection="1">
      <alignment horizontal="center" vertical="center" wrapText="1"/>
    </xf>
    <xf numFmtId="0" fontId="5" fillId="3" borderId="1" xfId="53" applyFont="1" applyFill="1" applyBorder="1" applyAlignment="1" applyProtection="1">
      <alignment horizontal="center" vertical="center" wrapText="1"/>
    </xf>
    <xf numFmtId="0" fontId="14" fillId="0" borderId="1" xfId="59" applyFont="1" applyBorder="1" applyAlignment="1" applyProtection="1">
      <alignment horizontal="center" vertical="center" wrapText="1" readingOrder="1"/>
    </xf>
    <xf numFmtId="176" fontId="5" fillId="0" borderId="1" xfId="0" applyNumberFormat="1" applyFont="1" applyFill="1" applyBorder="1" applyAlignment="1">
      <alignment horizontal="center" vertical="center"/>
    </xf>
    <xf numFmtId="0" fontId="5" fillId="0" borderId="1" xfId="56" applyFont="1" applyBorder="1" applyAlignment="1" applyProtection="1">
      <alignment horizontal="center" vertical="center" wrapText="1"/>
    </xf>
    <xf numFmtId="0" fontId="14" fillId="0" borderId="1" xfId="56" applyFont="1" applyBorder="1" applyAlignment="1" applyProtection="1">
      <alignment horizontal="center" vertical="center" wrapText="1"/>
    </xf>
    <xf numFmtId="0" fontId="14" fillId="2" borderId="1" xfId="56" applyFont="1" applyFill="1" applyBorder="1" applyAlignment="1" applyProtection="1">
      <alignment horizontal="center" vertical="center" wrapText="1"/>
    </xf>
    <xf numFmtId="49" fontId="14" fillId="0" borderId="1" xfId="0" applyNumberFormat="1" applyFont="1" applyFill="1" applyBorder="1" applyAlignment="1">
      <alignment horizontal="center" vertical="center" wrapText="1"/>
    </xf>
    <xf numFmtId="177" fontId="17" fillId="0" borderId="1" xfId="59" applyNumberFormat="1" applyFont="1" applyFill="1" applyBorder="1" applyAlignment="1" applyProtection="1">
      <alignment horizontal="center" vertical="center" wrapText="1" readingOrder="1"/>
    </xf>
    <xf numFmtId="0" fontId="20" fillId="0" borderId="1" xfId="0" applyFont="1" applyFill="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5" fillId="3" borderId="1" xfId="0" applyFont="1" applyFill="1" applyBorder="1" applyAlignment="1">
      <alignment horizontal="left" vertical="center"/>
    </xf>
    <xf numFmtId="0" fontId="14" fillId="0" borderId="1" xfId="0" applyFont="1" applyBorder="1" applyAlignment="1">
      <alignment horizontal="left" vertical="center" wrapText="1" readingOrder="1"/>
    </xf>
    <xf numFmtId="0" fontId="5" fillId="0" borderId="1" xfId="0" applyFont="1" applyBorder="1" applyAlignment="1">
      <alignment horizontal="center" vertical="center" wrapText="1" readingOrder="1"/>
    </xf>
    <xf numFmtId="0" fontId="5" fillId="0" borderId="1" xfId="0" applyFont="1" applyFill="1" applyBorder="1" applyAlignment="1">
      <alignment horizontal="left" vertical="center" wrapText="1" readingOrder="1"/>
    </xf>
    <xf numFmtId="177" fontId="5" fillId="0" borderId="1" xfId="0" applyNumberFormat="1" applyFont="1" applyFill="1" applyBorder="1" applyAlignment="1">
      <alignment horizontal="center" vertical="center" wrapText="1" readingOrder="1"/>
    </xf>
    <xf numFmtId="176" fontId="5" fillId="0" borderId="1" xfId="0" applyNumberFormat="1" applyFont="1" applyFill="1" applyBorder="1" applyAlignment="1">
      <alignment horizontal="center" vertical="center" wrapText="1" readingOrder="1"/>
    </xf>
    <xf numFmtId="0" fontId="14" fillId="0" borderId="1" xfId="58" applyFont="1" applyBorder="1" applyAlignment="1" applyProtection="1">
      <alignment horizontal="left" vertical="center" wrapText="1"/>
    </xf>
    <xf numFmtId="0" fontId="14" fillId="0" borderId="1" xfId="58" applyFont="1" applyFill="1" applyBorder="1" applyAlignment="1" applyProtection="1">
      <alignment horizontal="left" vertical="center" wrapText="1"/>
    </xf>
    <xf numFmtId="0" fontId="5" fillId="2" borderId="1" xfId="56" applyFont="1" applyFill="1" applyBorder="1" applyAlignment="1" applyProtection="1">
      <alignment horizontal="center" vertical="center" wrapText="1"/>
    </xf>
    <xf numFmtId="49" fontId="14" fillId="0" borderId="1" xfId="0" applyNumberFormat="1" applyFont="1" applyBorder="1" applyAlignment="1">
      <alignment horizontal="left" vertical="center" wrapText="1"/>
    </xf>
    <xf numFmtId="49" fontId="5" fillId="0" borderId="1" xfId="0" applyNumberFormat="1" applyFont="1" applyFill="1" applyBorder="1" applyAlignment="1">
      <alignment horizontal="left" vertical="center" wrapText="1"/>
    </xf>
    <xf numFmtId="1" fontId="5" fillId="0" borderId="1" xfId="0" applyNumberFormat="1" applyFont="1" applyFill="1" applyBorder="1" applyAlignment="1">
      <alignment horizontal="center" vertical="center" wrapText="1"/>
    </xf>
    <xf numFmtId="49" fontId="5" fillId="0" borderId="1" xfId="0" applyNumberFormat="1" applyFont="1" applyBorder="1" applyAlignment="1">
      <alignment horizontal="left" vertical="center" wrapText="1"/>
    </xf>
    <xf numFmtId="177" fontId="5" fillId="0" borderId="1" xfId="0" applyNumberFormat="1" applyFont="1" applyBorder="1" applyAlignment="1">
      <alignment horizontal="left" vertical="center" wrapText="1"/>
    </xf>
    <xf numFmtId="0" fontId="14" fillId="2" borderId="1" xfId="0" applyFont="1" applyFill="1" applyBorder="1" applyAlignment="1">
      <alignment horizontal="center" vertical="center" wrapText="1" readingOrder="1"/>
    </xf>
    <xf numFmtId="1" fontId="21" fillId="0" borderId="1" xfId="0" applyNumberFormat="1" applyFont="1" applyFill="1" applyBorder="1" applyAlignment="1">
      <alignment horizontal="center" vertical="center"/>
    </xf>
    <xf numFmtId="0" fontId="14" fillId="0" borderId="1" xfId="0" applyFont="1" applyFill="1" applyBorder="1" applyAlignment="1">
      <alignment horizontal="left" vertical="center" wrapText="1" readingOrder="1"/>
    </xf>
    <xf numFmtId="177" fontId="19" fillId="0" borderId="1" xfId="0" applyNumberFormat="1" applyFont="1" applyFill="1" applyBorder="1" applyAlignment="1">
      <alignment horizontal="center"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e鯪9Y_x000b_ 3"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2 2 12"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常规_Sheet1 2 2 2" xfId="48"/>
    <cellStyle name="强调文字颜色 6" xfId="49" builtinId="49"/>
    <cellStyle name="常规 10" xfId="50"/>
    <cellStyle name="40% - 强调文字颜色 6" xfId="51" builtinId="51"/>
    <cellStyle name="60% - 强调文字颜色 6" xfId="52" builtinId="52"/>
    <cellStyle name="e鯪9Y_x000b_" xfId="53"/>
    <cellStyle name="e鯪9Y_x000b_ 2 2" xfId="54"/>
    <cellStyle name="常规 12 2" xfId="55"/>
    <cellStyle name="常规 2" xfId="56"/>
    <cellStyle name="常规 2 17" xfId="57"/>
    <cellStyle name="常规 3" xfId="58"/>
    <cellStyle name="常规_Sheet1" xfId="59"/>
    <cellStyle name="常规_Sheet1_1" xfId="60"/>
  </cellStyles>
  <dxfs count="5">
    <dxf>
      <font>
        <sz val="11"/>
        <color rgb="FF000000"/>
      </font>
    </dxf>
    <dxf>
      <font>
        <sz val="11"/>
      </font>
    </dxf>
    <dxf>
      <fill>
        <patternFill patternType="solid">
          <bgColor rgb="FFFFFFFF"/>
        </patternFill>
      </fill>
    </dxf>
    <dxf>
      <font>
        <sz val="11"/>
        <color rgb="FF9C0006"/>
      </font>
      <fill>
        <patternFill patternType="solid">
          <bgColor rgb="FFFFC7CE"/>
        </patternFill>
      </fill>
    </dxf>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67</xdr:row>
      <xdr:rowOff>0</xdr:rowOff>
    </xdr:from>
    <xdr:to>
      <xdr:col>5</xdr:col>
      <xdr:colOff>82677</xdr:colOff>
      <xdr:row>67</xdr:row>
      <xdr:rowOff>0</xdr:rowOff>
    </xdr:to>
    <xdr:sp>
      <xdr:nvSpPr>
        <xdr:cNvPr id="2"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3"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4"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5"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6"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7"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8"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9"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10"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11"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12"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13"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14"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15"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16"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17"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18"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19"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20"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21"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22"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23"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24"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25"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26"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27"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28"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29"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30"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31"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32"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33"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34"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35"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36"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37"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38"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39"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40"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41"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42"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43"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44"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45"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46"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47"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48"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49"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50"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51"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52"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82677</xdr:colOff>
      <xdr:row>67</xdr:row>
      <xdr:rowOff>0</xdr:rowOff>
    </xdr:to>
    <xdr:sp>
      <xdr:nvSpPr>
        <xdr:cNvPr id="53" name=" "/>
        <xdr:cNvSpPr txBox="1"/>
      </xdr:nvSpPr>
      <xdr:spPr>
        <a:xfrm>
          <a:off x="4076700" y="31464250"/>
          <a:ext cx="8255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54"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55"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56"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57"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58"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59"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60"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61"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62"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63"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64"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65"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66"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67"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68"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69"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70"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71"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72"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73"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74"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75"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76"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77"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78"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79"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80"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81"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82"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83"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84"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85"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86"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87"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88"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89"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90"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91"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92"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93"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94"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95"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96"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97"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98"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99"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100"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101"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102"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103"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104"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67</xdr:row>
      <xdr:rowOff>0</xdr:rowOff>
    </xdr:from>
    <xdr:to>
      <xdr:col>5</xdr:col>
      <xdr:colOff>73491</xdr:colOff>
      <xdr:row>67</xdr:row>
      <xdr:rowOff>0</xdr:rowOff>
    </xdr:to>
    <xdr:sp>
      <xdr:nvSpPr>
        <xdr:cNvPr id="105" name=" "/>
        <xdr:cNvSpPr txBox="1"/>
      </xdr:nvSpPr>
      <xdr:spPr>
        <a:xfrm>
          <a:off x="4076700" y="31464250"/>
          <a:ext cx="7302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237008</xdr:colOff>
      <xdr:row>64</xdr:row>
      <xdr:rowOff>0</xdr:rowOff>
    </xdr:from>
    <xdr:to>
      <xdr:col>5</xdr:col>
      <xdr:colOff>485041</xdr:colOff>
      <xdr:row>109</xdr:row>
      <xdr:rowOff>0</xdr:rowOff>
    </xdr:to>
    <xdr:sp>
      <xdr:nvSpPr>
        <xdr:cNvPr id="106" name=" "/>
        <xdr:cNvSpPr txBox="1"/>
      </xdr:nvSpPr>
      <xdr:spPr>
        <a:xfrm>
          <a:off x="4313555" y="30358715"/>
          <a:ext cx="247650" cy="159188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729399</xdr:colOff>
      <xdr:row>64</xdr:row>
      <xdr:rowOff>0</xdr:rowOff>
    </xdr:from>
    <xdr:to>
      <xdr:col>5</xdr:col>
      <xdr:colOff>747771</xdr:colOff>
      <xdr:row>109</xdr:row>
      <xdr:rowOff>0</xdr:rowOff>
    </xdr:to>
    <xdr:sp>
      <xdr:nvSpPr>
        <xdr:cNvPr id="107" name=" "/>
        <xdr:cNvSpPr txBox="1"/>
      </xdr:nvSpPr>
      <xdr:spPr>
        <a:xfrm>
          <a:off x="4805680" y="30358715"/>
          <a:ext cx="18415" cy="159188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729399</xdr:colOff>
      <xdr:row>64</xdr:row>
      <xdr:rowOff>0</xdr:rowOff>
    </xdr:from>
    <xdr:to>
      <xdr:col>5</xdr:col>
      <xdr:colOff>747771</xdr:colOff>
      <xdr:row>109</xdr:row>
      <xdr:rowOff>0</xdr:rowOff>
    </xdr:to>
    <xdr:sp>
      <xdr:nvSpPr>
        <xdr:cNvPr id="108" name=" "/>
        <xdr:cNvSpPr txBox="1"/>
      </xdr:nvSpPr>
      <xdr:spPr>
        <a:xfrm>
          <a:off x="4805680" y="30358715"/>
          <a:ext cx="18415" cy="159188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729399</xdr:colOff>
      <xdr:row>64</xdr:row>
      <xdr:rowOff>0</xdr:rowOff>
    </xdr:from>
    <xdr:to>
      <xdr:col>5</xdr:col>
      <xdr:colOff>747771</xdr:colOff>
      <xdr:row>109</xdr:row>
      <xdr:rowOff>0</xdr:rowOff>
    </xdr:to>
    <xdr:sp>
      <xdr:nvSpPr>
        <xdr:cNvPr id="109" name=" "/>
        <xdr:cNvSpPr txBox="1"/>
      </xdr:nvSpPr>
      <xdr:spPr>
        <a:xfrm>
          <a:off x="4805680" y="30358715"/>
          <a:ext cx="18415" cy="159188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729399</xdr:colOff>
      <xdr:row>64</xdr:row>
      <xdr:rowOff>0</xdr:rowOff>
    </xdr:from>
    <xdr:to>
      <xdr:col>5</xdr:col>
      <xdr:colOff>747771</xdr:colOff>
      <xdr:row>109</xdr:row>
      <xdr:rowOff>0</xdr:rowOff>
    </xdr:to>
    <xdr:sp>
      <xdr:nvSpPr>
        <xdr:cNvPr id="110" name=" "/>
        <xdr:cNvSpPr txBox="1"/>
      </xdr:nvSpPr>
      <xdr:spPr>
        <a:xfrm>
          <a:off x="4805680" y="30358715"/>
          <a:ext cx="18415" cy="159188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209449</xdr:colOff>
      <xdr:row>64</xdr:row>
      <xdr:rowOff>0</xdr:rowOff>
    </xdr:from>
    <xdr:to>
      <xdr:col>5</xdr:col>
      <xdr:colOff>437272</xdr:colOff>
      <xdr:row>109</xdr:row>
      <xdr:rowOff>0</xdr:rowOff>
    </xdr:to>
    <xdr:sp>
      <xdr:nvSpPr>
        <xdr:cNvPr id="111" name=" "/>
        <xdr:cNvSpPr txBox="1"/>
      </xdr:nvSpPr>
      <xdr:spPr>
        <a:xfrm>
          <a:off x="4285615" y="30358715"/>
          <a:ext cx="227965" cy="159188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729399</xdr:colOff>
      <xdr:row>64</xdr:row>
      <xdr:rowOff>0</xdr:rowOff>
    </xdr:from>
    <xdr:to>
      <xdr:col>5</xdr:col>
      <xdr:colOff>738585</xdr:colOff>
      <xdr:row>109</xdr:row>
      <xdr:rowOff>0</xdr:rowOff>
    </xdr:to>
    <xdr:sp>
      <xdr:nvSpPr>
        <xdr:cNvPr id="112" name=" "/>
        <xdr:cNvSpPr txBox="1"/>
      </xdr:nvSpPr>
      <xdr:spPr>
        <a:xfrm>
          <a:off x="4805680" y="30358715"/>
          <a:ext cx="9525" cy="159188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729399</xdr:colOff>
      <xdr:row>64</xdr:row>
      <xdr:rowOff>0</xdr:rowOff>
    </xdr:from>
    <xdr:to>
      <xdr:col>5</xdr:col>
      <xdr:colOff>738585</xdr:colOff>
      <xdr:row>109</xdr:row>
      <xdr:rowOff>0</xdr:rowOff>
    </xdr:to>
    <xdr:sp>
      <xdr:nvSpPr>
        <xdr:cNvPr id="113" name=" "/>
        <xdr:cNvSpPr txBox="1"/>
      </xdr:nvSpPr>
      <xdr:spPr>
        <a:xfrm>
          <a:off x="4805680" y="30358715"/>
          <a:ext cx="9525" cy="159188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729399</xdr:colOff>
      <xdr:row>64</xdr:row>
      <xdr:rowOff>0</xdr:rowOff>
    </xdr:from>
    <xdr:to>
      <xdr:col>5</xdr:col>
      <xdr:colOff>738585</xdr:colOff>
      <xdr:row>109</xdr:row>
      <xdr:rowOff>0</xdr:rowOff>
    </xdr:to>
    <xdr:sp>
      <xdr:nvSpPr>
        <xdr:cNvPr id="114" name=" "/>
        <xdr:cNvSpPr txBox="1"/>
      </xdr:nvSpPr>
      <xdr:spPr>
        <a:xfrm>
          <a:off x="4805680" y="30358715"/>
          <a:ext cx="9525" cy="159188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729399</xdr:colOff>
      <xdr:row>64</xdr:row>
      <xdr:rowOff>0</xdr:rowOff>
    </xdr:from>
    <xdr:to>
      <xdr:col>5</xdr:col>
      <xdr:colOff>738585</xdr:colOff>
      <xdr:row>109</xdr:row>
      <xdr:rowOff>0</xdr:rowOff>
    </xdr:to>
    <xdr:sp>
      <xdr:nvSpPr>
        <xdr:cNvPr id="115" name=" "/>
        <xdr:cNvSpPr txBox="1"/>
      </xdr:nvSpPr>
      <xdr:spPr>
        <a:xfrm>
          <a:off x="4805680" y="30358715"/>
          <a:ext cx="9525" cy="159188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237008</xdr:colOff>
      <xdr:row>64</xdr:row>
      <xdr:rowOff>0</xdr:rowOff>
    </xdr:from>
    <xdr:to>
      <xdr:col>5</xdr:col>
      <xdr:colOff>485041</xdr:colOff>
      <xdr:row>109</xdr:row>
      <xdr:rowOff>0</xdr:rowOff>
    </xdr:to>
    <xdr:sp>
      <xdr:nvSpPr>
        <xdr:cNvPr id="116" name=" "/>
        <xdr:cNvSpPr txBox="1"/>
      </xdr:nvSpPr>
      <xdr:spPr>
        <a:xfrm>
          <a:off x="4313555" y="30358715"/>
          <a:ext cx="247650" cy="159188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729399</xdr:colOff>
      <xdr:row>64</xdr:row>
      <xdr:rowOff>0</xdr:rowOff>
    </xdr:from>
    <xdr:to>
      <xdr:col>5</xdr:col>
      <xdr:colOff>747771</xdr:colOff>
      <xdr:row>109</xdr:row>
      <xdr:rowOff>0</xdr:rowOff>
    </xdr:to>
    <xdr:sp>
      <xdr:nvSpPr>
        <xdr:cNvPr id="117" name=" "/>
        <xdr:cNvSpPr txBox="1"/>
      </xdr:nvSpPr>
      <xdr:spPr>
        <a:xfrm>
          <a:off x="4805680" y="30358715"/>
          <a:ext cx="18415" cy="159188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729399</xdr:colOff>
      <xdr:row>64</xdr:row>
      <xdr:rowOff>0</xdr:rowOff>
    </xdr:from>
    <xdr:to>
      <xdr:col>5</xdr:col>
      <xdr:colOff>747771</xdr:colOff>
      <xdr:row>109</xdr:row>
      <xdr:rowOff>0</xdr:rowOff>
    </xdr:to>
    <xdr:sp>
      <xdr:nvSpPr>
        <xdr:cNvPr id="118" name=" "/>
        <xdr:cNvSpPr txBox="1"/>
      </xdr:nvSpPr>
      <xdr:spPr>
        <a:xfrm>
          <a:off x="4805680" y="30358715"/>
          <a:ext cx="18415" cy="159188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729399</xdr:colOff>
      <xdr:row>64</xdr:row>
      <xdr:rowOff>0</xdr:rowOff>
    </xdr:from>
    <xdr:to>
      <xdr:col>5</xdr:col>
      <xdr:colOff>747771</xdr:colOff>
      <xdr:row>109</xdr:row>
      <xdr:rowOff>0</xdr:rowOff>
    </xdr:to>
    <xdr:sp>
      <xdr:nvSpPr>
        <xdr:cNvPr id="119" name=" "/>
        <xdr:cNvSpPr txBox="1"/>
      </xdr:nvSpPr>
      <xdr:spPr>
        <a:xfrm>
          <a:off x="4805680" y="30358715"/>
          <a:ext cx="18415" cy="159188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729399</xdr:colOff>
      <xdr:row>64</xdr:row>
      <xdr:rowOff>0</xdr:rowOff>
    </xdr:from>
    <xdr:to>
      <xdr:col>5</xdr:col>
      <xdr:colOff>747771</xdr:colOff>
      <xdr:row>109</xdr:row>
      <xdr:rowOff>0</xdr:rowOff>
    </xdr:to>
    <xdr:sp>
      <xdr:nvSpPr>
        <xdr:cNvPr id="120" name=" "/>
        <xdr:cNvSpPr txBox="1"/>
      </xdr:nvSpPr>
      <xdr:spPr>
        <a:xfrm>
          <a:off x="4805680" y="30358715"/>
          <a:ext cx="18415" cy="159188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209449</xdr:colOff>
      <xdr:row>64</xdr:row>
      <xdr:rowOff>0</xdr:rowOff>
    </xdr:from>
    <xdr:to>
      <xdr:col>5</xdr:col>
      <xdr:colOff>437272</xdr:colOff>
      <xdr:row>109</xdr:row>
      <xdr:rowOff>0</xdr:rowOff>
    </xdr:to>
    <xdr:sp>
      <xdr:nvSpPr>
        <xdr:cNvPr id="121" name=" "/>
        <xdr:cNvSpPr txBox="1"/>
      </xdr:nvSpPr>
      <xdr:spPr>
        <a:xfrm>
          <a:off x="4285615" y="30358715"/>
          <a:ext cx="227965" cy="159188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729399</xdr:colOff>
      <xdr:row>64</xdr:row>
      <xdr:rowOff>0</xdr:rowOff>
    </xdr:from>
    <xdr:to>
      <xdr:col>5</xdr:col>
      <xdr:colOff>738585</xdr:colOff>
      <xdr:row>109</xdr:row>
      <xdr:rowOff>0</xdr:rowOff>
    </xdr:to>
    <xdr:sp>
      <xdr:nvSpPr>
        <xdr:cNvPr id="122" name=" "/>
        <xdr:cNvSpPr txBox="1"/>
      </xdr:nvSpPr>
      <xdr:spPr>
        <a:xfrm>
          <a:off x="4805680" y="30358715"/>
          <a:ext cx="9525" cy="159188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729399</xdr:colOff>
      <xdr:row>64</xdr:row>
      <xdr:rowOff>0</xdr:rowOff>
    </xdr:from>
    <xdr:to>
      <xdr:col>5</xdr:col>
      <xdr:colOff>738585</xdr:colOff>
      <xdr:row>109</xdr:row>
      <xdr:rowOff>0</xdr:rowOff>
    </xdr:to>
    <xdr:sp>
      <xdr:nvSpPr>
        <xdr:cNvPr id="123" name=" "/>
        <xdr:cNvSpPr txBox="1"/>
      </xdr:nvSpPr>
      <xdr:spPr>
        <a:xfrm>
          <a:off x="4805680" y="30358715"/>
          <a:ext cx="9525" cy="159188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729399</xdr:colOff>
      <xdr:row>64</xdr:row>
      <xdr:rowOff>0</xdr:rowOff>
    </xdr:from>
    <xdr:to>
      <xdr:col>5</xdr:col>
      <xdr:colOff>738585</xdr:colOff>
      <xdr:row>109</xdr:row>
      <xdr:rowOff>0</xdr:rowOff>
    </xdr:to>
    <xdr:sp>
      <xdr:nvSpPr>
        <xdr:cNvPr id="124" name=" "/>
        <xdr:cNvSpPr txBox="1"/>
      </xdr:nvSpPr>
      <xdr:spPr>
        <a:xfrm>
          <a:off x="4805680" y="30358715"/>
          <a:ext cx="9525" cy="159188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729399</xdr:colOff>
      <xdr:row>64</xdr:row>
      <xdr:rowOff>0</xdr:rowOff>
    </xdr:from>
    <xdr:to>
      <xdr:col>5</xdr:col>
      <xdr:colOff>738585</xdr:colOff>
      <xdr:row>109</xdr:row>
      <xdr:rowOff>0</xdr:rowOff>
    </xdr:to>
    <xdr:sp>
      <xdr:nvSpPr>
        <xdr:cNvPr id="125" name=" "/>
        <xdr:cNvSpPr txBox="1"/>
      </xdr:nvSpPr>
      <xdr:spPr>
        <a:xfrm>
          <a:off x="4805680" y="30358715"/>
          <a:ext cx="9525" cy="159188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editAs="oneCell">
    <xdr:from>
      <xdr:col>5</xdr:col>
      <xdr:colOff>0</xdr:colOff>
      <xdr:row>349</xdr:row>
      <xdr:rowOff>0</xdr:rowOff>
    </xdr:from>
    <xdr:to>
      <xdr:col>5</xdr:col>
      <xdr:colOff>78740</xdr:colOff>
      <xdr:row>350</xdr:row>
      <xdr:rowOff>15159</xdr:rowOff>
    </xdr:to>
    <xdr:sp>
      <xdr:nvSpPr>
        <xdr:cNvPr id="126" name="Text Box 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27" name="Text Box 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28" name="Text Box 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29" name="Text Box 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30" name="Text Box 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31" name="Text Box 6"/>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32" name="Text Box 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33" name="Text Box 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34" name="Text Box 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35" name="Text Box 1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36" name="Text Box 1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37" name="Text Box 1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38" name="Text Box 1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39" name="Text Box 1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40" name="Text Box 1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41" name="Text Box 16"/>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42" name="Text Box 1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43" name="Text Box 1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44" name="Text Box 1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45" name="Text Box 2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46" name="Text Box 2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47" name="Text Box 2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48" name="Text Box 2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49" name="Text Box 2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50" name="Text Box 2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51" name="Text Box 26"/>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52" name="Text Box 2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53" name="Text Box 2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54" name="Text Box 2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55" name="Text Box 3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56" name="Text Box 3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57" name="Text Box 3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58" name="Text Box 3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59" name="Text Box 3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60" name="Text Box 3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61" name="Text Box 36"/>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62" name="Text Box 3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63" name="Text Box 3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64" name="Text Box 3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65" name="Text Box 4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66" name="Text Box 4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67" name="Text Box 4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68" name="Text Box 4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69" name="Text Box 4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70" name="Text Box 4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71" name="Text Box 46"/>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72" name="Text Box 4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73" name="Text Box 4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74" name="Text Box 4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75" name="Text Box 5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76" name="Text Box 5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77" name="Text Box 5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78" name="Text Box 5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79" name="Text Box 5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80" name="Text Box 5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81" name="Text Box 56"/>
        <xdr:cNvSpPr txBox="1"/>
      </xdr:nvSpPr>
      <xdr:spPr>
        <a:xfrm>
          <a:off x="4076700" y="157728285"/>
          <a:ext cx="78740" cy="281305"/>
        </a:xfrm>
        <a:prstGeom prst="rect">
          <a:avLst/>
        </a:prstGeom>
        <a:noFill/>
        <a:ln w="9525">
          <a:noFill/>
        </a:ln>
      </xdr:spPr>
    </xdr:sp>
    <xdr:clientData/>
  </xdr:twoCellAnchor>
  <xdr:twoCellAnchor editAs="oneCell">
    <xdr:from>
      <xdr:col>5</xdr:col>
      <xdr:colOff>609600</xdr:colOff>
      <xdr:row>349</xdr:row>
      <xdr:rowOff>0</xdr:rowOff>
    </xdr:from>
    <xdr:to>
      <xdr:col>5</xdr:col>
      <xdr:colOff>683260</xdr:colOff>
      <xdr:row>350</xdr:row>
      <xdr:rowOff>15159</xdr:rowOff>
    </xdr:to>
    <xdr:sp>
      <xdr:nvSpPr>
        <xdr:cNvPr id="182" name="Text Box 57"/>
        <xdr:cNvSpPr txBox="1"/>
      </xdr:nvSpPr>
      <xdr:spPr>
        <a:xfrm>
          <a:off x="4686300" y="157728285"/>
          <a:ext cx="7366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83" name="Text Box 5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84" name="Text Box 5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85" name="Text Box 6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86" name="Text Box 6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87" name="Text Box 6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88" name="Text Box 6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89" name="Text Box 6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90" name="Text Box 65"/>
        <xdr:cNvSpPr txBox="1"/>
      </xdr:nvSpPr>
      <xdr:spPr>
        <a:xfrm>
          <a:off x="4076700" y="157728285"/>
          <a:ext cx="78740" cy="281305"/>
        </a:xfrm>
        <a:prstGeom prst="rect">
          <a:avLst/>
        </a:prstGeom>
        <a:noFill/>
        <a:ln w="9525">
          <a:noFill/>
        </a:ln>
      </xdr:spPr>
    </xdr:sp>
    <xdr:clientData/>
  </xdr:twoCellAnchor>
  <xdr:twoCellAnchor editAs="oneCell">
    <xdr:from>
      <xdr:col>5</xdr:col>
      <xdr:colOff>609600</xdr:colOff>
      <xdr:row>349</xdr:row>
      <xdr:rowOff>0</xdr:rowOff>
    </xdr:from>
    <xdr:to>
      <xdr:col>5</xdr:col>
      <xdr:colOff>683260</xdr:colOff>
      <xdr:row>350</xdr:row>
      <xdr:rowOff>15159</xdr:rowOff>
    </xdr:to>
    <xdr:sp>
      <xdr:nvSpPr>
        <xdr:cNvPr id="191" name="Text Box 66"/>
        <xdr:cNvSpPr txBox="1"/>
      </xdr:nvSpPr>
      <xdr:spPr>
        <a:xfrm>
          <a:off x="4686300" y="157728285"/>
          <a:ext cx="7366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92" name="Text Box 6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93" name="Text Box 6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94" name="Text Box 6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95" name="Text Box 7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96" name="Text Box 7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97" name="Text Box 7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98" name="Text Box 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199" name="Text Box 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00" name="Text Box 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01" name="Text Box 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02" name="Text Box 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03" name="Text Box 6"/>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04" name="Text Box 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05" name="Text Box 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06" name="Text Box 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07" name="Text Box 1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08" name="Text Box 1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09" name="Text Box 1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10" name="Text Box 1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11" name="Text Box 1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12" name="Text Box 1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13" name="Text Box 16"/>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14" name="Text Box 1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15" name="Text Box 1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16" name="Text Box 1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17" name="Text Box 2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18" name="Text Box 2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19" name="Text Box 2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20" name="Text Box 2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21" name="Text Box 2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22" name="Text Box 2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23" name="Text Box 26"/>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24" name="Text Box 2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25" name="Text Box 2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26" name="Text Box 2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27" name="Text Box 3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28" name="Text Box 3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29" name="Text Box 3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30" name="Text Box 3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31" name="Text Box 3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32" name="Text Box 3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33" name="Text Box 36"/>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34" name="Text Box 3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35" name="Text Box 3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36" name="Text Box 3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37" name="Text Box 4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38" name="Text Box 4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39" name="Text Box 4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40" name="Text Box 4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41" name="Text Box 4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42" name="Text Box 4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43" name="Text Box 46"/>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44" name="Text Box 4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45" name="Text Box 4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46" name="Text Box 4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47" name="Text Box 5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48" name="Text Box 5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49" name="Text Box 5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50" name="Text Box 5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51" name="Text Box 5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52" name="Text Box 5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53" name="Text Box 56"/>
        <xdr:cNvSpPr txBox="1"/>
      </xdr:nvSpPr>
      <xdr:spPr>
        <a:xfrm>
          <a:off x="4076700" y="157728285"/>
          <a:ext cx="78740" cy="281305"/>
        </a:xfrm>
        <a:prstGeom prst="rect">
          <a:avLst/>
        </a:prstGeom>
        <a:noFill/>
        <a:ln w="9525">
          <a:noFill/>
        </a:ln>
      </xdr:spPr>
    </xdr:sp>
    <xdr:clientData/>
  </xdr:twoCellAnchor>
  <xdr:twoCellAnchor editAs="oneCell">
    <xdr:from>
      <xdr:col>5</xdr:col>
      <xdr:colOff>609600</xdr:colOff>
      <xdr:row>349</xdr:row>
      <xdr:rowOff>0</xdr:rowOff>
    </xdr:from>
    <xdr:to>
      <xdr:col>5</xdr:col>
      <xdr:colOff>683260</xdr:colOff>
      <xdr:row>350</xdr:row>
      <xdr:rowOff>15159</xdr:rowOff>
    </xdr:to>
    <xdr:sp>
      <xdr:nvSpPr>
        <xdr:cNvPr id="254" name="Text Box 57"/>
        <xdr:cNvSpPr txBox="1"/>
      </xdr:nvSpPr>
      <xdr:spPr>
        <a:xfrm>
          <a:off x="4686300" y="157728285"/>
          <a:ext cx="7366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55" name="Text Box 5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56" name="Text Box 5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57" name="Text Box 6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58" name="Text Box 6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59" name="Text Box 6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60" name="Text Box 6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61" name="Text Box 6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62" name="Text Box 65"/>
        <xdr:cNvSpPr txBox="1"/>
      </xdr:nvSpPr>
      <xdr:spPr>
        <a:xfrm>
          <a:off x="4076700" y="157728285"/>
          <a:ext cx="78740" cy="281305"/>
        </a:xfrm>
        <a:prstGeom prst="rect">
          <a:avLst/>
        </a:prstGeom>
        <a:noFill/>
        <a:ln w="9525">
          <a:noFill/>
        </a:ln>
      </xdr:spPr>
    </xdr:sp>
    <xdr:clientData/>
  </xdr:twoCellAnchor>
  <xdr:twoCellAnchor editAs="oneCell">
    <xdr:from>
      <xdr:col>5</xdr:col>
      <xdr:colOff>609600</xdr:colOff>
      <xdr:row>349</xdr:row>
      <xdr:rowOff>0</xdr:rowOff>
    </xdr:from>
    <xdr:to>
      <xdr:col>5</xdr:col>
      <xdr:colOff>683260</xdr:colOff>
      <xdr:row>350</xdr:row>
      <xdr:rowOff>15159</xdr:rowOff>
    </xdr:to>
    <xdr:sp>
      <xdr:nvSpPr>
        <xdr:cNvPr id="263" name="Text Box 66"/>
        <xdr:cNvSpPr txBox="1"/>
      </xdr:nvSpPr>
      <xdr:spPr>
        <a:xfrm>
          <a:off x="4686300" y="157728285"/>
          <a:ext cx="7366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64" name="Text Box 6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65" name="Text Box 6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66" name="Text Box 6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67" name="Text Box 7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68" name="Text Box 7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69" name="Text Box 7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70" name="Text Box 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71" name="Text Box 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72" name="Text Box 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73" name="Text Box 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74" name="Text Box 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75" name="Text Box 6"/>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76" name="Text Box 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77" name="Text Box 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78" name="Text Box 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79" name="Text Box 1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80" name="Text Box 1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81" name="Text Box 1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82" name="Text Box 1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83" name="Text Box 1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84" name="Text Box 1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85" name="Text Box 16"/>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86" name="Text Box 1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87" name="Text Box 1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88" name="Text Box 1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89" name="Text Box 2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90" name="Text Box 2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91" name="Text Box 2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92" name="Text Box 2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93" name="Text Box 2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94" name="Text Box 2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95" name="Text Box 26"/>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96" name="Text Box 2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97" name="Text Box 2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98" name="Text Box 2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299" name="Text Box 3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00" name="Text Box 3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01" name="Text Box 3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02" name="Text Box 3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03" name="Text Box 3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04" name="Text Box 3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05" name="Text Box 36"/>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06" name="Text Box 3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07" name="Text Box 3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08" name="Text Box 3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09" name="Text Box 4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10" name="Text Box 4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11" name="Text Box 4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12" name="Text Box 4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13" name="Text Box 4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14" name="Text Box 4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15" name="Text Box 46"/>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16" name="Text Box 4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17" name="Text Box 4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18" name="Text Box 4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19" name="Text Box 5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20" name="Text Box 5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21" name="Text Box 5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22" name="Text Box 5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23" name="Text Box 5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24" name="Text Box 5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25" name="Text Box 56"/>
        <xdr:cNvSpPr txBox="1"/>
      </xdr:nvSpPr>
      <xdr:spPr>
        <a:xfrm>
          <a:off x="4076700" y="157728285"/>
          <a:ext cx="78740" cy="281305"/>
        </a:xfrm>
        <a:prstGeom prst="rect">
          <a:avLst/>
        </a:prstGeom>
        <a:noFill/>
        <a:ln w="9525">
          <a:noFill/>
        </a:ln>
      </xdr:spPr>
    </xdr:sp>
    <xdr:clientData/>
  </xdr:twoCellAnchor>
  <xdr:twoCellAnchor editAs="oneCell">
    <xdr:from>
      <xdr:col>5</xdr:col>
      <xdr:colOff>609600</xdr:colOff>
      <xdr:row>349</xdr:row>
      <xdr:rowOff>0</xdr:rowOff>
    </xdr:from>
    <xdr:to>
      <xdr:col>5</xdr:col>
      <xdr:colOff>683260</xdr:colOff>
      <xdr:row>350</xdr:row>
      <xdr:rowOff>15159</xdr:rowOff>
    </xdr:to>
    <xdr:sp>
      <xdr:nvSpPr>
        <xdr:cNvPr id="326" name="Text Box 57"/>
        <xdr:cNvSpPr txBox="1"/>
      </xdr:nvSpPr>
      <xdr:spPr>
        <a:xfrm>
          <a:off x="4686300" y="157728285"/>
          <a:ext cx="7366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27" name="Text Box 5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28" name="Text Box 5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29" name="Text Box 6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30" name="Text Box 6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31" name="Text Box 6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32" name="Text Box 6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33" name="Text Box 6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34" name="Text Box 65"/>
        <xdr:cNvSpPr txBox="1"/>
      </xdr:nvSpPr>
      <xdr:spPr>
        <a:xfrm>
          <a:off x="4076700" y="157728285"/>
          <a:ext cx="78740" cy="281305"/>
        </a:xfrm>
        <a:prstGeom prst="rect">
          <a:avLst/>
        </a:prstGeom>
        <a:noFill/>
        <a:ln w="9525">
          <a:noFill/>
        </a:ln>
      </xdr:spPr>
    </xdr:sp>
    <xdr:clientData/>
  </xdr:twoCellAnchor>
  <xdr:twoCellAnchor editAs="oneCell">
    <xdr:from>
      <xdr:col>5</xdr:col>
      <xdr:colOff>609600</xdr:colOff>
      <xdr:row>349</xdr:row>
      <xdr:rowOff>0</xdr:rowOff>
    </xdr:from>
    <xdr:to>
      <xdr:col>5</xdr:col>
      <xdr:colOff>683260</xdr:colOff>
      <xdr:row>350</xdr:row>
      <xdr:rowOff>15159</xdr:rowOff>
    </xdr:to>
    <xdr:sp>
      <xdr:nvSpPr>
        <xdr:cNvPr id="335" name="Text Box 66"/>
        <xdr:cNvSpPr txBox="1"/>
      </xdr:nvSpPr>
      <xdr:spPr>
        <a:xfrm>
          <a:off x="4686300" y="157728285"/>
          <a:ext cx="7366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36" name="Text Box 6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37" name="Text Box 6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38" name="Text Box 6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39" name="Text Box 7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40" name="Text Box 7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41" name="Text Box 7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42" name="Text Box 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43" name="Text Box 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44" name="Text Box 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45" name="Text Box 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46" name="Text Box 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47" name="Text Box 6"/>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48" name="Text Box 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49" name="Text Box 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50" name="Text Box 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51" name="Text Box 1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52" name="Text Box 1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53" name="Text Box 1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54" name="Text Box 1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55" name="Text Box 1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56" name="Text Box 1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57" name="Text Box 16"/>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58" name="Text Box 1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59" name="Text Box 1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60" name="Text Box 1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61" name="Text Box 2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62" name="Text Box 2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63" name="Text Box 2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64" name="Text Box 2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65" name="Text Box 2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66" name="Text Box 2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67" name="Text Box 26"/>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68" name="Text Box 2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69" name="Text Box 2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70" name="Text Box 2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71" name="Text Box 3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72" name="Text Box 3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73" name="Text Box 3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74" name="Text Box 3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75" name="Text Box 3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76" name="Text Box 3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77" name="Text Box 36"/>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78" name="Text Box 3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79" name="Text Box 3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80" name="Text Box 3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81" name="Text Box 4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82" name="Text Box 4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83" name="Text Box 4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84" name="Text Box 4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85" name="Text Box 4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86" name="Text Box 4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87" name="Text Box 46"/>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88" name="Text Box 4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89" name="Text Box 4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90" name="Text Box 4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91" name="Text Box 5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92" name="Text Box 5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93" name="Text Box 5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94" name="Text Box 5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95" name="Text Box 5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96" name="Text Box 55"/>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97" name="Text Box 56"/>
        <xdr:cNvSpPr txBox="1"/>
      </xdr:nvSpPr>
      <xdr:spPr>
        <a:xfrm>
          <a:off x="4076700" y="157728285"/>
          <a:ext cx="78740" cy="281305"/>
        </a:xfrm>
        <a:prstGeom prst="rect">
          <a:avLst/>
        </a:prstGeom>
        <a:noFill/>
        <a:ln w="9525">
          <a:noFill/>
        </a:ln>
      </xdr:spPr>
    </xdr:sp>
    <xdr:clientData/>
  </xdr:twoCellAnchor>
  <xdr:twoCellAnchor editAs="oneCell">
    <xdr:from>
      <xdr:col>5</xdr:col>
      <xdr:colOff>609600</xdr:colOff>
      <xdr:row>349</xdr:row>
      <xdr:rowOff>0</xdr:rowOff>
    </xdr:from>
    <xdr:to>
      <xdr:col>5</xdr:col>
      <xdr:colOff>683260</xdr:colOff>
      <xdr:row>350</xdr:row>
      <xdr:rowOff>15159</xdr:rowOff>
    </xdr:to>
    <xdr:sp>
      <xdr:nvSpPr>
        <xdr:cNvPr id="398" name="Text Box 57"/>
        <xdr:cNvSpPr txBox="1"/>
      </xdr:nvSpPr>
      <xdr:spPr>
        <a:xfrm>
          <a:off x="4686300" y="157728285"/>
          <a:ext cx="7366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399" name="Text Box 5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400" name="Text Box 5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401" name="Text Box 6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402" name="Text Box 6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403" name="Text Box 62"/>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404" name="Text Box 63"/>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405" name="Text Box 64"/>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406" name="Text Box 65"/>
        <xdr:cNvSpPr txBox="1"/>
      </xdr:nvSpPr>
      <xdr:spPr>
        <a:xfrm>
          <a:off x="4076700" y="157728285"/>
          <a:ext cx="78740" cy="281305"/>
        </a:xfrm>
        <a:prstGeom prst="rect">
          <a:avLst/>
        </a:prstGeom>
        <a:noFill/>
        <a:ln w="9525">
          <a:noFill/>
        </a:ln>
      </xdr:spPr>
    </xdr:sp>
    <xdr:clientData/>
  </xdr:twoCellAnchor>
  <xdr:twoCellAnchor editAs="oneCell">
    <xdr:from>
      <xdr:col>5</xdr:col>
      <xdr:colOff>609600</xdr:colOff>
      <xdr:row>349</xdr:row>
      <xdr:rowOff>0</xdr:rowOff>
    </xdr:from>
    <xdr:to>
      <xdr:col>5</xdr:col>
      <xdr:colOff>683260</xdr:colOff>
      <xdr:row>350</xdr:row>
      <xdr:rowOff>15159</xdr:rowOff>
    </xdr:to>
    <xdr:sp>
      <xdr:nvSpPr>
        <xdr:cNvPr id="407" name="Text Box 66"/>
        <xdr:cNvSpPr txBox="1"/>
      </xdr:nvSpPr>
      <xdr:spPr>
        <a:xfrm>
          <a:off x="4686300" y="157728285"/>
          <a:ext cx="7366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408" name="Text Box 67"/>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409" name="Text Box 68"/>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410" name="Text Box 69"/>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411" name="Text Box 70"/>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412" name="Text Box 71"/>
        <xdr:cNvSpPr txBox="1"/>
      </xdr:nvSpPr>
      <xdr:spPr>
        <a:xfrm>
          <a:off x="4076700" y="157728285"/>
          <a:ext cx="78740" cy="281305"/>
        </a:xfrm>
        <a:prstGeom prst="rect">
          <a:avLst/>
        </a:prstGeom>
        <a:noFill/>
        <a:ln w="9525">
          <a:noFill/>
        </a:ln>
      </xdr:spPr>
    </xdr:sp>
    <xdr:clientData/>
  </xdr:twoCellAnchor>
  <xdr:twoCellAnchor editAs="oneCell">
    <xdr:from>
      <xdr:col>5</xdr:col>
      <xdr:colOff>0</xdr:colOff>
      <xdr:row>349</xdr:row>
      <xdr:rowOff>0</xdr:rowOff>
    </xdr:from>
    <xdr:to>
      <xdr:col>5</xdr:col>
      <xdr:colOff>78740</xdr:colOff>
      <xdr:row>350</xdr:row>
      <xdr:rowOff>15159</xdr:rowOff>
    </xdr:to>
    <xdr:sp>
      <xdr:nvSpPr>
        <xdr:cNvPr id="413" name="Text Box 72"/>
        <xdr:cNvSpPr txBox="1"/>
      </xdr:nvSpPr>
      <xdr:spPr>
        <a:xfrm>
          <a:off x="4076700" y="157728285"/>
          <a:ext cx="78740" cy="28130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86"/>
  <sheetViews>
    <sheetView tabSelected="1" workbookViewId="0">
      <selection activeCell="A5" sqref="A5:F5"/>
    </sheetView>
  </sheetViews>
  <sheetFormatPr defaultColWidth="9" defaultRowHeight="13.5"/>
  <cols>
    <col min="1" max="1" width="7.25" customWidth="1"/>
    <col min="2" max="2" width="18.375" customWidth="1"/>
    <col min="4" max="4" width="8.875" customWidth="1"/>
    <col min="5" max="5" width="10" customWidth="1"/>
    <col min="6" max="6" width="49.25" style="11" customWidth="1"/>
    <col min="7" max="7" width="13.125" style="11" customWidth="1"/>
    <col min="8" max="8" width="10" style="11" customWidth="1"/>
    <col min="9" max="9" width="12" style="11" customWidth="1"/>
    <col min="10" max="10" width="11.5" style="11" customWidth="1"/>
    <col min="11" max="11" width="12" style="11" customWidth="1"/>
    <col min="12" max="12" width="14.625" customWidth="1"/>
    <col min="13" max="13" width="9.5" customWidth="1"/>
    <col min="14" max="14" width="12.875" customWidth="1"/>
  </cols>
  <sheetData>
    <row r="1" s="1" customFormat="1" ht="30.75" customHeight="1" spans="1:13">
      <c r="A1" s="12" t="s">
        <v>0</v>
      </c>
      <c r="B1" s="13"/>
      <c r="C1" s="14"/>
      <c r="D1" s="15"/>
      <c r="E1" s="16"/>
      <c r="F1" s="17"/>
      <c r="G1" s="18"/>
      <c r="H1" s="19"/>
      <c r="I1" s="19"/>
      <c r="J1" s="19"/>
      <c r="K1" s="19"/>
      <c r="L1" s="16"/>
      <c r="M1" s="56"/>
    </row>
    <row r="2" ht="15.75" spans="1:14">
      <c r="A2" s="20" t="s">
        <v>1</v>
      </c>
      <c r="B2" s="20" t="s">
        <v>2</v>
      </c>
      <c r="C2" s="20" t="s">
        <v>3</v>
      </c>
      <c r="D2" s="20" t="s">
        <v>4</v>
      </c>
      <c r="E2" s="20" t="s">
        <v>5</v>
      </c>
      <c r="F2" s="21" t="s">
        <v>6</v>
      </c>
      <c r="G2" s="21" t="s">
        <v>7</v>
      </c>
      <c r="H2" s="21" t="s">
        <v>8</v>
      </c>
      <c r="I2" s="21"/>
      <c r="J2" s="21"/>
      <c r="K2" s="21"/>
      <c r="L2" s="20" t="s">
        <v>9</v>
      </c>
      <c r="M2" s="20" t="s">
        <v>10</v>
      </c>
      <c r="N2" s="57"/>
    </row>
    <row r="3" ht="27" customHeight="1" spans="1:14">
      <c r="A3" s="20"/>
      <c r="B3" s="20"/>
      <c r="C3" s="20"/>
      <c r="D3" s="20"/>
      <c r="E3" s="20"/>
      <c r="F3" s="21"/>
      <c r="G3" s="21"/>
      <c r="H3" s="21" t="s">
        <v>11</v>
      </c>
      <c r="I3" s="21" t="s">
        <v>12</v>
      </c>
      <c r="J3" s="21" t="s">
        <v>13</v>
      </c>
      <c r="K3" s="21" t="s">
        <v>14</v>
      </c>
      <c r="L3" s="20"/>
      <c r="M3" s="20"/>
      <c r="N3" s="58"/>
    </row>
    <row r="4" s="2" customFormat="1" ht="25.5" customHeight="1" spans="1:14">
      <c r="A4" s="22" t="s">
        <v>15</v>
      </c>
      <c r="B4" s="22"/>
      <c r="C4" s="22"/>
      <c r="D4" s="22"/>
      <c r="E4" s="22"/>
      <c r="F4" s="23"/>
      <c r="G4" s="24">
        <f>G5+G204+G352+G385+G396+G426+G484</f>
        <v>13028255.84</v>
      </c>
      <c r="H4" s="24">
        <f t="shared" ref="H4:K4" si="0">H5+H204+H352+H385+H396+H426+H484</f>
        <v>6525905.84</v>
      </c>
      <c r="I4" s="24">
        <f t="shared" si="0"/>
        <v>1409818</v>
      </c>
      <c r="J4" s="24">
        <f t="shared" si="0"/>
        <v>2000224</v>
      </c>
      <c r="K4" s="24">
        <f t="shared" si="0"/>
        <v>3092308</v>
      </c>
      <c r="L4" s="59"/>
      <c r="M4" s="59"/>
      <c r="N4" s="58"/>
    </row>
    <row r="5" s="3" customFormat="1" ht="41.25" customHeight="1" spans="1:15">
      <c r="A5" s="25" t="s">
        <v>16</v>
      </c>
      <c r="B5" s="25"/>
      <c r="C5" s="25"/>
      <c r="D5" s="25"/>
      <c r="E5" s="25"/>
      <c r="F5" s="26"/>
      <c r="G5" s="27">
        <f>G6+G30+G110+G128+G167</f>
        <v>7967610</v>
      </c>
      <c r="H5" s="27">
        <f t="shared" ref="H5:K5" si="1">H6+H30+H110+H128+H167</f>
        <v>2195885</v>
      </c>
      <c r="I5" s="27">
        <f t="shared" si="1"/>
        <v>1277211</v>
      </c>
      <c r="J5" s="27">
        <f t="shared" si="1"/>
        <v>1972248</v>
      </c>
      <c r="K5" s="27">
        <f t="shared" si="1"/>
        <v>2522266</v>
      </c>
      <c r="L5" s="60"/>
      <c r="M5" s="60"/>
      <c r="N5" s="61"/>
      <c r="O5" s="61"/>
    </row>
    <row r="6" s="4" customFormat="1" ht="28.5" customHeight="1" spans="1:15">
      <c r="A6" s="28" t="s">
        <v>17</v>
      </c>
      <c r="B6" s="28"/>
      <c r="C6" s="28"/>
      <c r="D6" s="28"/>
      <c r="E6" s="28"/>
      <c r="F6" s="29"/>
      <c r="G6" s="27">
        <f>SUBTOTAL(9,G7:G29)</f>
        <v>2047060</v>
      </c>
      <c r="H6" s="27">
        <f>SUBTOTAL(9,H7:H29)</f>
        <v>159664</v>
      </c>
      <c r="I6" s="27">
        <f>SUBTOTAL(9,I7:I29)</f>
        <v>450</v>
      </c>
      <c r="J6" s="27">
        <f>SUBTOTAL(9,J7:J29)</f>
        <v>600</v>
      </c>
      <c r="K6" s="27">
        <f>SUBTOTAL(9,K7:K29)</f>
        <v>1886346</v>
      </c>
      <c r="L6" s="62"/>
      <c r="M6" s="62"/>
      <c r="N6" s="61"/>
      <c r="O6" s="61"/>
    </row>
    <row r="7" s="5" customFormat="1" ht="71" customHeight="1" spans="1:15">
      <c r="A7" s="30">
        <f>SUBTOTAL(3,$B$7:B7)</f>
        <v>1</v>
      </c>
      <c r="B7" s="31" t="s">
        <v>18</v>
      </c>
      <c r="C7" s="32" t="s">
        <v>19</v>
      </c>
      <c r="D7" s="30" t="s">
        <v>20</v>
      </c>
      <c r="E7" s="32" t="s">
        <v>21</v>
      </c>
      <c r="F7" s="33" t="s">
        <v>22</v>
      </c>
      <c r="G7" s="34">
        <v>162000</v>
      </c>
      <c r="H7" s="35">
        <f t="shared" ref="H7:H9" si="2">G7*0.3</f>
        <v>48600</v>
      </c>
      <c r="I7" s="35"/>
      <c r="J7" s="35"/>
      <c r="K7" s="35">
        <f t="shared" ref="K7:K9" si="3">G7*0.7</f>
        <v>113400</v>
      </c>
      <c r="L7" s="32" t="s">
        <v>23</v>
      </c>
      <c r="M7" s="63"/>
      <c r="N7" s="61"/>
      <c r="O7" s="61"/>
    </row>
    <row r="8" s="5" customFormat="1" ht="22.5" spans="1:15">
      <c r="A8" s="30">
        <f>SUBTOTAL(3,$B$7:B8)</f>
        <v>2</v>
      </c>
      <c r="B8" s="31" t="s">
        <v>24</v>
      </c>
      <c r="C8" s="32" t="s">
        <v>19</v>
      </c>
      <c r="D8" s="30" t="s">
        <v>20</v>
      </c>
      <c r="E8" s="32" t="s">
        <v>21</v>
      </c>
      <c r="F8" s="33" t="s">
        <v>25</v>
      </c>
      <c r="G8" s="34">
        <v>70000</v>
      </c>
      <c r="H8" s="35">
        <f t="shared" si="2"/>
        <v>21000</v>
      </c>
      <c r="I8" s="35"/>
      <c r="J8" s="35"/>
      <c r="K8" s="35">
        <f t="shared" si="3"/>
        <v>49000</v>
      </c>
      <c r="L8" s="32" t="s">
        <v>23</v>
      </c>
      <c r="M8" s="63"/>
      <c r="N8" s="61"/>
      <c r="O8" s="61"/>
    </row>
    <row r="9" s="5" customFormat="1" ht="22.5" spans="1:15">
      <c r="A9" s="30">
        <f>SUBTOTAL(3,$B$7:B9)</f>
        <v>3</v>
      </c>
      <c r="B9" s="31" t="s">
        <v>26</v>
      </c>
      <c r="C9" s="32" t="s">
        <v>19</v>
      </c>
      <c r="D9" s="30" t="s">
        <v>20</v>
      </c>
      <c r="E9" s="32" t="s">
        <v>21</v>
      </c>
      <c r="F9" s="33" t="s">
        <v>27</v>
      </c>
      <c r="G9" s="34">
        <v>40000</v>
      </c>
      <c r="H9" s="35">
        <f t="shared" si="2"/>
        <v>12000</v>
      </c>
      <c r="I9" s="35"/>
      <c r="J9" s="35"/>
      <c r="K9" s="35">
        <f t="shared" si="3"/>
        <v>28000</v>
      </c>
      <c r="L9" s="32" t="s">
        <v>23</v>
      </c>
      <c r="M9" s="63"/>
      <c r="N9" s="61"/>
      <c r="O9" s="61"/>
    </row>
    <row r="10" s="5" customFormat="1" ht="26.1" customHeight="1" spans="1:15">
      <c r="A10" s="30">
        <f>SUBTOTAL(3,$B$7:B10)</f>
        <v>4</v>
      </c>
      <c r="B10" s="31" t="s">
        <v>28</v>
      </c>
      <c r="C10" s="32" t="s">
        <v>19</v>
      </c>
      <c r="D10" s="30" t="s">
        <v>20</v>
      </c>
      <c r="E10" s="32" t="s">
        <v>21</v>
      </c>
      <c r="F10" s="33" t="s">
        <v>29</v>
      </c>
      <c r="G10" s="34">
        <v>800000</v>
      </c>
      <c r="H10" s="35">
        <v>12773</v>
      </c>
      <c r="I10" s="35"/>
      <c r="J10" s="35"/>
      <c r="K10" s="35">
        <f>G10-H10</f>
        <v>787227</v>
      </c>
      <c r="L10" s="32" t="s">
        <v>23</v>
      </c>
      <c r="M10" s="63"/>
      <c r="N10" s="61"/>
      <c r="O10" s="61"/>
    </row>
    <row r="11" s="5" customFormat="1" ht="35.1" customHeight="1" spans="1:15">
      <c r="A11" s="30">
        <f>SUBTOTAL(3,$B$7:B11)</f>
        <v>5</v>
      </c>
      <c r="B11" s="31" t="s">
        <v>30</v>
      </c>
      <c r="C11" s="32" t="s">
        <v>19</v>
      </c>
      <c r="D11" s="30" t="s">
        <v>20</v>
      </c>
      <c r="E11" s="32" t="s">
        <v>31</v>
      </c>
      <c r="F11" s="36" t="s">
        <v>32</v>
      </c>
      <c r="G11" s="34">
        <v>1000</v>
      </c>
      <c r="H11" s="35">
        <f t="shared" ref="H11:H19" si="4">G11*0.3</f>
        <v>300</v>
      </c>
      <c r="I11" s="35"/>
      <c r="J11" s="35"/>
      <c r="K11" s="35">
        <f t="shared" ref="K11:K19" si="5">G11*0.7</f>
        <v>700</v>
      </c>
      <c r="L11" s="32" t="s">
        <v>33</v>
      </c>
      <c r="M11" s="63"/>
      <c r="N11" s="61"/>
      <c r="O11" s="61"/>
    </row>
    <row r="12" s="5" customFormat="1" ht="39" customHeight="1" spans="1:15">
      <c r="A12" s="30">
        <f>SUBTOTAL(3,$B$7:B12)</f>
        <v>6</v>
      </c>
      <c r="B12" s="37" t="s">
        <v>34</v>
      </c>
      <c r="C12" s="38" t="s">
        <v>35</v>
      </c>
      <c r="D12" s="39" t="s">
        <v>20</v>
      </c>
      <c r="E12" s="38" t="s">
        <v>36</v>
      </c>
      <c r="F12" s="40" t="s">
        <v>37</v>
      </c>
      <c r="G12" s="41">
        <v>260</v>
      </c>
      <c r="H12" s="35">
        <f t="shared" si="4"/>
        <v>78</v>
      </c>
      <c r="I12" s="54"/>
      <c r="J12" s="54"/>
      <c r="K12" s="35">
        <f t="shared" si="5"/>
        <v>182</v>
      </c>
      <c r="L12" s="38" t="s">
        <v>38</v>
      </c>
      <c r="M12" s="64"/>
      <c r="N12" s="61"/>
      <c r="O12" s="61"/>
    </row>
    <row r="13" s="5" customFormat="1" ht="24" customHeight="1" spans="1:15">
      <c r="A13" s="30">
        <f>SUBTOTAL(3,$B$7:B13)</f>
        <v>7</v>
      </c>
      <c r="B13" s="37" t="s">
        <v>39</v>
      </c>
      <c r="C13" s="38" t="s">
        <v>19</v>
      </c>
      <c r="D13" s="39" t="s">
        <v>40</v>
      </c>
      <c r="E13" s="38" t="s">
        <v>41</v>
      </c>
      <c r="F13" s="40" t="s">
        <v>42</v>
      </c>
      <c r="G13" s="42">
        <v>600</v>
      </c>
      <c r="H13" s="35">
        <f t="shared" si="4"/>
        <v>180</v>
      </c>
      <c r="I13" s="65"/>
      <c r="J13" s="65"/>
      <c r="K13" s="35">
        <f t="shared" si="5"/>
        <v>420</v>
      </c>
      <c r="L13" s="38" t="s">
        <v>38</v>
      </c>
      <c r="M13" s="64"/>
      <c r="N13" s="61"/>
      <c r="O13" s="61"/>
    </row>
    <row r="14" s="5" customFormat="1" ht="27" customHeight="1" spans="1:15">
      <c r="A14" s="30">
        <f>SUBTOTAL(3,$B$7:B14)</f>
        <v>8</v>
      </c>
      <c r="B14" s="37" t="s">
        <v>43</v>
      </c>
      <c r="C14" s="38" t="s">
        <v>19</v>
      </c>
      <c r="D14" s="43" t="s">
        <v>40</v>
      </c>
      <c r="E14" s="38" t="s">
        <v>44</v>
      </c>
      <c r="F14" s="40" t="s">
        <v>45</v>
      </c>
      <c r="G14" s="41">
        <v>500</v>
      </c>
      <c r="H14" s="35">
        <f t="shared" si="4"/>
        <v>150</v>
      </c>
      <c r="I14" s="54"/>
      <c r="J14" s="54"/>
      <c r="K14" s="35">
        <f t="shared" si="5"/>
        <v>350</v>
      </c>
      <c r="L14" s="38" t="s">
        <v>38</v>
      </c>
      <c r="M14" s="64"/>
      <c r="N14" s="61"/>
      <c r="O14" s="61"/>
    </row>
    <row r="15" s="5" customFormat="1" ht="21" customHeight="1" spans="1:15">
      <c r="A15" s="30">
        <f>SUBTOTAL(3,$B$7:B15)</f>
        <v>9</v>
      </c>
      <c r="B15" s="37" t="s">
        <v>46</v>
      </c>
      <c r="C15" s="38" t="s">
        <v>19</v>
      </c>
      <c r="D15" s="43" t="s">
        <v>20</v>
      </c>
      <c r="E15" s="38" t="s">
        <v>47</v>
      </c>
      <c r="F15" s="40" t="s">
        <v>48</v>
      </c>
      <c r="G15" s="41">
        <v>6000</v>
      </c>
      <c r="H15" s="35">
        <f t="shared" si="4"/>
        <v>1800</v>
      </c>
      <c r="I15" s="54"/>
      <c r="J15" s="54"/>
      <c r="K15" s="35">
        <f t="shared" si="5"/>
        <v>4200</v>
      </c>
      <c r="L15" s="38" t="s">
        <v>47</v>
      </c>
      <c r="M15" s="64"/>
      <c r="N15" s="61"/>
      <c r="O15" s="61"/>
    </row>
    <row r="16" s="5" customFormat="1" ht="39" customHeight="1" spans="1:15">
      <c r="A16" s="30">
        <f>SUBTOTAL(3,$B$7:B16)</f>
        <v>10</v>
      </c>
      <c r="B16" s="37" t="s">
        <v>49</v>
      </c>
      <c r="C16" s="32" t="s">
        <v>19</v>
      </c>
      <c r="D16" s="30" t="s">
        <v>20</v>
      </c>
      <c r="E16" s="38" t="s">
        <v>50</v>
      </c>
      <c r="F16" s="40" t="s">
        <v>51</v>
      </c>
      <c r="G16" s="41">
        <v>25000</v>
      </c>
      <c r="H16" s="35">
        <f t="shared" si="4"/>
        <v>7500</v>
      </c>
      <c r="I16" s="35"/>
      <c r="J16" s="35"/>
      <c r="K16" s="35">
        <f t="shared" si="5"/>
        <v>17500</v>
      </c>
      <c r="L16" s="38" t="s">
        <v>50</v>
      </c>
      <c r="M16" s="63"/>
      <c r="N16" s="61"/>
      <c r="O16" s="61"/>
    </row>
    <row r="17" s="5" customFormat="1" ht="27.95" customHeight="1" spans="1:15">
      <c r="A17" s="30">
        <f>SUBTOTAL(3,$B$7:B17)</f>
        <v>11</v>
      </c>
      <c r="B17" s="37" t="s">
        <v>52</v>
      </c>
      <c r="C17" s="32" t="s">
        <v>19</v>
      </c>
      <c r="D17" s="30" t="s">
        <v>20</v>
      </c>
      <c r="E17" s="38" t="s">
        <v>50</v>
      </c>
      <c r="F17" s="40" t="s">
        <v>53</v>
      </c>
      <c r="G17" s="41">
        <v>14000</v>
      </c>
      <c r="H17" s="35">
        <f t="shared" si="4"/>
        <v>4200</v>
      </c>
      <c r="I17" s="35"/>
      <c r="J17" s="35"/>
      <c r="K17" s="35">
        <f t="shared" si="5"/>
        <v>9800</v>
      </c>
      <c r="L17" s="38" t="s">
        <v>50</v>
      </c>
      <c r="M17" s="63"/>
      <c r="N17" s="61"/>
      <c r="O17" s="61"/>
    </row>
    <row r="18" s="5" customFormat="1" ht="23.1" customHeight="1" spans="1:15">
      <c r="A18" s="30">
        <f>SUBTOTAL(3,$B$7:B18)</f>
        <v>12</v>
      </c>
      <c r="B18" s="44" t="s">
        <v>54</v>
      </c>
      <c r="C18" s="32" t="s">
        <v>19</v>
      </c>
      <c r="D18" s="30" t="s">
        <v>20</v>
      </c>
      <c r="E18" s="38" t="s">
        <v>55</v>
      </c>
      <c r="F18" s="45" t="s">
        <v>56</v>
      </c>
      <c r="G18" s="41">
        <v>1000</v>
      </c>
      <c r="H18" s="35">
        <f t="shared" si="4"/>
        <v>300</v>
      </c>
      <c r="I18" s="35"/>
      <c r="J18" s="35"/>
      <c r="K18" s="35">
        <f t="shared" si="5"/>
        <v>700</v>
      </c>
      <c r="L18" s="38" t="s">
        <v>55</v>
      </c>
      <c r="M18" s="63"/>
      <c r="N18" s="61"/>
      <c r="O18" s="61"/>
    </row>
    <row r="19" s="5" customFormat="1" ht="24.95" customHeight="1" spans="1:15">
      <c r="A19" s="30">
        <f>SUBTOTAL(3,$B$7:B19)</f>
        <v>13</v>
      </c>
      <c r="B19" s="37" t="s">
        <v>57</v>
      </c>
      <c r="C19" s="32" t="s">
        <v>19</v>
      </c>
      <c r="D19" s="30" t="s">
        <v>20</v>
      </c>
      <c r="E19" s="38" t="s">
        <v>55</v>
      </c>
      <c r="F19" s="40" t="s">
        <v>58</v>
      </c>
      <c r="G19" s="41">
        <v>12000</v>
      </c>
      <c r="H19" s="35">
        <f t="shared" si="4"/>
        <v>3600</v>
      </c>
      <c r="I19" s="35"/>
      <c r="J19" s="35"/>
      <c r="K19" s="35">
        <f t="shared" si="5"/>
        <v>8400</v>
      </c>
      <c r="L19" s="38" t="s">
        <v>59</v>
      </c>
      <c r="M19" s="63"/>
      <c r="N19" s="61"/>
      <c r="O19" s="61"/>
    </row>
    <row r="20" s="5" customFormat="1" ht="22.5" spans="1:15">
      <c r="A20" s="30">
        <f>SUBTOTAL(3,$B$7:B20)</f>
        <v>14</v>
      </c>
      <c r="B20" s="31" t="s">
        <v>24</v>
      </c>
      <c r="C20" s="32" t="s">
        <v>19</v>
      </c>
      <c r="D20" s="30" t="s">
        <v>20</v>
      </c>
      <c r="E20" s="32" t="s">
        <v>21</v>
      </c>
      <c r="F20" s="33" t="s">
        <v>25</v>
      </c>
      <c r="G20" s="34">
        <v>70000</v>
      </c>
      <c r="H20" s="35">
        <f t="shared" ref="H20:H21" si="6">G20*0.3</f>
        <v>21000</v>
      </c>
      <c r="I20" s="35"/>
      <c r="J20" s="35"/>
      <c r="K20" s="35">
        <f t="shared" ref="K20:K21" si="7">G20*0.7</f>
        <v>49000</v>
      </c>
      <c r="L20" s="32" t="s">
        <v>23</v>
      </c>
      <c r="M20" s="63"/>
      <c r="N20" s="61"/>
      <c r="O20" s="61"/>
    </row>
    <row r="21" s="5" customFormat="1" ht="22.5" spans="1:15">
      <c r="A21" s="30">
        <f>SUBTOTAL(3,$B$7:B21)</f>
        <v>15</v>
      </c>
      <c r="B21" s="31" t="s">
        <v>26</v>
      </c>
      <c r="C21" s="32" t="s">
        <v>19</v>
      </c>
      <c r="D21" s="30" t="s">
        <v>20</v>
      </c>
      <c r="E21" s="32" t="s">
        <v>21</v>
      </c>
      <c r="F21" s="33" t="s">
        <v>27</v>
      </c>
      <c r="G21" s="34">
        <v>40000</v>
      </c>
      <c r="H21" s="35">
        <f t="shared" si="6"/>
        <v>12000</v>
      </c>
      <c r="I21" s="35"/>
      <c r="J21" s="35"/>
      <c r="K21" s="35">
        <f t="shared" si="7"/>
        <v>28000</v>
      </c>
      <c r="L21" s="32" t="s">
        <v>23</v>
      </c>
      <c r="M21" s="63"/>
      <c r="N21" s="61"/>
      <c r="O21" s="61"/>
    </row>
    <row r="22" s="5" customFormat="1" ht="26.1" customHeight="1" spans="1:15">
      <c r="A22" s="30">
        <f>SUBTOTAL(3,$B$7:B22)</f>
        <v>16</v>
      </c>
      <c r="B22" s="31" t="s">
        <v>28</v>
      </c>
      <c r="C22" s="32" t="s">
        <v>19</v>
      </c>
      <c r="D22" s="30" t="s">
        <v>20</v>
      </c>
      <c r="E22" s="32" t="s">
        <v>21</v>
      </c>
      <c r="F22" s="33" t="s">
        <v>29</v>
      </c>
      <c r="G22" s="34">
        <v>800000</v>
      </c>
      <c r="H22" s="35">
        <v>12773</v>
      </c>
      <c r="I22" s="35"/>
      <c r="J22" s="35"/>
      <c r="K22" s="35">
        <f>G22-H22</f>
        <v>787227</v>
      </c>
      <c r="L22" s="32" t="s">
        <v>23</v>
      </c>
      <c r="M22" s="63"/>
      <c r="N22" s="61"/>
      <c r="O22" s="61"/>
    </row>
    <row r="23" s="5" customFormat="1" ht="42.95" customHeight="1" spans="1:15">
      <c r="A23" s="30">
        <f>SUBTOTAL(3,$B$7:B23)</f>
        <v>17</v>
      </c>
      <c r="B23" s="37" t="s">
        <v>60</v>
      </c>
      <c r="C23" s="38" t="s">
        <v>19</v>
      </c>
      <c r="D23" s="43" t="s">
        <v>61</v>
      </c>
      <c r="E23" s="38" t="s">
        <v>62</v>
      </c>
      <c r="F23" s="46" t="s">
        <v>63</v>
      </c>
      <c r="G23" s="42">
        <v>1100</v>
      </c>
      <c r="H23" s="35">
        <f t="shared" ref="H23:H29" si="8">G23*0.3</f>
        <v>330</v>
      </c>
      <c r="I23" s="65"/>
      <c r="J23" s="65"/>
      <c r="K23" s="35">
        <f t="shared" ref="K23:K28" si="9">G23*0.7</f>
        <v>770</v>
      </c>
      <c r="L23" s="38" t="s">
        <v>64</v>
      </c>
      <c r="M23" s="63"/>
      <c r="N23" s="61"/>
      <c r="O23" s="61"/>
    </row>
    <row r="24" s="5" customFormat="1" ht="36" customHeight="1" spans="1:15">
      <c r="A24" s="30">
        <f>SUBTOTAL(3,$B$7:B24)</f>
        <v>18</v>
      </c>
      <c r="B24" s="37" t="s">
        <v>65</v>
      </c>
      <c r="C24" s="38" t="s">
        <v>19</v>
      </c>
      <c r="D24" s="39" t="s">
        <v>66</v>
      </c>
      <c r="E24" s="38" t="s">
        <v>67</v>
      </c>
      <c r="F24" s="40" t="s">
        <v>68</v>
      </c>
      <c r="G24" s="41">
        <v>300</v>
      </c>
      <c r="H24" s="35">
        <f t="shared" si="8"/>
        <v>90</v>
      </c>
      <c r="I24" s="54"/>
      <c r="J24" s="54"/>
      <c r="K24" s="35">
        <f t="shared" si="9"/>
        <v>210</v>
      </c>
      <c r="L24" s="38" t="s">
        <v>69</v>
      </c>
      <c r="M24" s="66"/>
      <c r="N24" s="61"/>
      <c r="O24" s="61"/>
    </row>
    <row r="25" s="5" customFormat="1" ht="27" customHeight="1" spans="1:15">
      <c r="A25" s="30">
        <f>SUBTOTAL(3,$B$7:B25)</f>
        <v>19</v>
      </c>
      <c r="B25" s="37" t="s">
        <v>70</v>
      </c>
      <c r="C25" s="38" t="s">
        <v>19</v>
      </c>
      <c r="D25" s="39" t="s">
        <v>71</v>
      </c>
      <c r="E25" s="38" t="s">
        <v>72</v>
      </c>
      <c r="F25" s="40" t="s">
        <v>73</v>
      </c>
      <c r="G25" s="41">
        <v>500</v>
      </c>
      <c r="H25" s="35">
        <f t="shared" si="8"/>
        <v>150</v>
      </c>
      <c r="I25" s="54"/>
      <c r="J25" s="54"/>
      <c r="K25" s="35">
        <f t="shared" si="9"/>
        <v>350</v>
      </c>
      <c r="L25" s="38" t="s">
        <v>69</v>
      </c>
      <c r="M25" s="64"/>
      <c r="N25" s="61"/>
      <c r="O25" s="61"/>
    </row>
    <row r="26" s="5" customFormat="1" ht="30.95" customHeight="1" spans="1:15">
      <c r="A26" s="30">
        <f>SUBTOTAL(3,$B$7:B26)</f>
        <v>20</v>
      </c>
      <c r="B26" s="37" t="s">
        <v>74</v>
      </c>
      <c r="C26" s="38" t="s">
        <v>19</v>
      </c>
      <c r="D26" s="39" t="s">
        <v>75</v>
      </c>
      <c r="E26" s="38" t="s">
        <v>76</v>
      </c>
      <c r="F26" s="40" t="s">
        <v>77</v>
      </c>
      <c r="G26" s="41">
        <v>300</v>
      </c>
      <c r="H26" s="35">
        <f t="shared" si="8"/>
        <v>90</v>
      </c>
      <c r="I26" s="54"/>
      <c r="J26" s="54"/>
      <c r="K26" s="35">
        <f t="shared" si="9"/>
        <v>210</v>
      </c>
      <c r="L26" s="38" t="s">
        <v>69</v>
      </c>
      <c r="M26" s="64"/>
      <c r="N26" s="61"/>
      <c r="O26" s="61"/>
    </row>
    <row r="27" s="5" customFormat="1" ht="38.1" customHeight="1" spans="1:15">
      <c r="A27" s="30">
        <f>SUBTOTAL(3,$B$7:B27)</f>
        <v>21</v>
      </c>
      <c r="B27" s="37" t="s">
        <v>78</v>
      </c>
      <c r="C27" s="38" t="s">
        <v>19</v>
      </c>
      <c r="D27" s="43" t="s">
        <v>66</v>
      </c>
      <c r="E27" s="38" t="s">
        <v>79</v>
      </c>
      <c r="F27" s="46" t="s">
        <v>80</v>
      </c>
      <c r="G27" s="41">
        <v>500</v>
      </c>
      <c r="H27" s="35">
        <f t="shared" si="8"/>
        <v>150</v>
      </c>
      <c r="I27" s="54"/>
      <c r="J27" s="54"/>
      <c r="K27" s="35">
        <f t="shared" si="9"/>
        <v>350</v>
      </c>
      <c r="L27" s="38" t="s">
        <v>81</v>
      </c>
      <c r="M27" s="66"/>
      <c r="N27" s="61"/>
      <c r="O27" s="61"/>
    </row>
    <row r="28" s="5" customFormat="1" ht="36" customHeight="1" spans="1:15">
      <c r="A28" s="30">
        <f>SUBTOTAL(3,$B$7:B28)</f>
        <v>22</v>
      </c>
      <c r="B28" s="37" t="s">
        <v>82</v>
      </c>
      <c r="C28" s="38" t="s">
        <v>19</v>
      </c>
      <c r="D28" s="39" t="s">
        <v>66</v>
      </c>
      <c r="E28" s="38" t="s">
        <v>83</v>
      </c>
      <c r="F28" s="46" t="s">
        <v>84</v>
      </c>
      <c r="G28" s="41">
        <v>500</v>
      </c>
      <c r="H28" s="35">
        <f t="shared" si="8"/>
        <v>150</v>
      </c>
      <c r="I28" s="54"/>
      <c r="J28" s="54"/>
      <c r="K28" s="35">
        <f t="shared" si="9"/>
        <v>350</v>
      </c>
      <c r="L28" s="38" t="s">
        <v>81</v>
      </c>
      <c r="M28" s="64"/>
      <c r="N28" s="61"/>
      <c r="O28" s="61"/>
    </row>
    <row r="29" s="5" customFormat="1" ht="38.1" customHeight="1" spans="1:15">
      <c r="A29" s="30">
        <f>SUBTOTAL(3,$B$7:B29)</f>
        <v>23</v>
      </c>
      <c r="B29" s="37" t="s">
        <v>85</v>
      </c>
      <c r="C29" s="32" t="s">
        <v>19</v>
      </c>
      <c r="D29" s="30" t="s">
        <v>20</v>
      </c>
      <c r="E29" s="38" t="s">
        <v>86</v>
      </c>
      <c r="F29" s="40" t="s">
        <v>87</v>
      </c>
      <c r="G29" s="41">
        <v>1500</v>
      </c>
      <c r="H29" s="35">
        <f t="shared" si="8"/>
        <v>450</v>
      </c>
      <c r="I29" s="35">
        <f>H29</f>
        <v>450</v>
      </c>
      <c r="J29" s="35">
        <f>G29-H29-I29</f>
        <v>600</v>
      </c>
      <c r="K29" s="35"/>
      <c r="L29" s="38" t="s">
        <v>64</v>
      </c>
      <c r="M29" s="63"/>
      <c r="N29" s="61"/>
      <c r="O29" s="61"/>
    </row>
    <row r="30" s="4" customFormat="1" ht="28.5" customHeight="1" spans="1:15">
      <c r="A30" s="28" t="s">
        <v>88</v>
      </c>
      <c r="B30" s="28"/>
      <c r="C30" s="28"/>
      <c r="D30" s="28"/>
      <c r="E30" s="28"/>
      <c r="F30" s="29"/>
      <c r="G30" s="27">
        <f>SUBTOTAL(9,G31:G109)</f>
        <v>1849860</v>
      </c>
      <c r="H30" s="27">
        <f t="shared" ref="H30:K30" si="10">SUBTOTAL(9,H31:H109)</f>
        <v>522988</v>
      </c>
      <c r="I30" s="27">
        <f t="shared" si="10"/>
        <v>429588</v>
      </c>
      <c r="J30" s="27">
        <f t="shared" si="10"/>
        <v>572784</v>
      </c>
      <c r="K30" s="27">
        <f t="shared" si="10"/>
        <v>324500</v>
      </c>
      <c r="L30" s="62"/>
      <c r="M30" s="62"/>
      <c r="N30" s="61"/>
      <c r="O30" s="61"/>
    </row>
    <row r="31" s="5" customFormat="1" ht="63.95" customHeight="1" spans="1:15">
      <c r="A31" s="30">
        <f>SUBTOTAL(3,$B$7:B31)</f>
        <v>24</v>
      </c>
      <c r="B31" s="31" t="s">
        <v>89</v>
      </c>
      <c r="C31" s="32" t="s">
        <v>19</v>
      </c>
      <c r="D31" s="30" t="s">
        <v>20</v>
      </c>
      <c r="E31" s="32" t="s">
        <v>90</v>
      </c>
      <c r="F31" s="33" t="s">
        <v>91</v>
      </c>
      <c r="G31" s="34">
        <v>50000</v>
      </c>
      <c r="H31" s="35">
        <f t="shared" ref="H31:H62" si="11">G31*0.3</f>
        <v>15000</v>
      </c>
      <c r="I31" s="35">
        <f t="shared" ref="I31:I62" si="12">H31</f>
        <v>15000</v>
      </c>
      <c r="J31" s="35">
        <f t="shared" ref="J31:J62" si="13">G31-H31-I31</f>
        <v>20000</v>
      </c>
      <c r="K31" s="35"/>
      <c r="L31" s="32" t="s">
        <v>33</v>
      </c>
      <c r="M31" s="63"/>
      <c r="N31" s="61"/>
      <c r="O31" s="61"/>
    </row>
    <row r="32" s="5" customFormat="1" ht="54.95" customHeight="1" spans="1:15">
      <c r="A32" s="30">
        <f>SUBTOTAL(3,$B$7:B32)</f>
        <v>25</v>
      </c>
      <c r="B32" s="31" t="s">
        <v>92</v>
      </c>
      <c r="C32" s="32" t="s">
        <v>19</v>
      </c>
      <c r="D32" s="30" t="s">
        <v>20</v>
      </c>
      <c r="E32" s="32" t="s">
        <v>90</v>
      </c>
      <c r="F32" s="33" t="s">
        <v>93</v>
      </c>
      <c r="G32" s="34">
        <v>100000</v>
      </c>
      <c r="H32" s="35">
        <f t="shared" si="11"/>
        <v>30000</v>
      </c>
      <c r="I32" s="35">
        <f t="shared" si="12"/>
        <v>30000</v>
      </c>
      <c r="J32" s="35">
        <f t="shared" si="13"/>
        <v>40000</v>
      </c>
      <c r="K32" s="35"/>
      <c r="L32" s="32" t="s">
        <v>33</v>
      </c>
      <c r="M32" s="63"/>
      <c r="N32" s="61"/>
      <c r="O32" s="61"/>
    </row>
    <row r="33" s="5" customFormat="1" ht="80.1" customHeight="1" spans="1:15">
      <c r="A33" s="30">
        <f>SUBTOTAL(3,$B$7:B33)</f>
        <v>26</v>
      </c>
      <c r="B33" s="31" t="s">
        <v>94</v>
      </c>
      <c r="C33" s="32" t="s">
        <v>19</v>
      </c>
      <c r="D33" s="30" t="s">
        <v>20</v>
      </c>
      <c r="E33" s="32" t="s">
        <v>90</v>
      </c>
      <c r="F33" s="33" t="s">
        <v>95</v>
      </c>
      <c r="G33" s="34">
        <v>300000</v>
      </c>
      <c r="H33" s="35">
        <f t="shared" si="11"/>
        <v>90000</v>
      </c>
      <c r="I33" s="35">
        <f t="shared" si="12"/>
        <v>90000</v>
      </c>
      <c r="J33" s="35">
        <f t="shared" si="13"/>
        <v>120000</v>
      </c>
      <c r="K33" s="35"/>
      <c r="L33" s="32" t="s">
        <v>33</v>
      </c>
      <c r="M33" s="63"/>
      <c r="N33" s="61"/>
      <c r="O33" s="61"/>
    </row>
    <row r="34" s="5" customFormat="1" ht="99" customHeight="1" spans="1:15">
      <c r="A34" s="30">
        <f>SUBTOTAL(3,$B$7:B34)</f>
        <v>27</v>
      </c>
      <c r="B34" s="31" t="s">
        <v>96</v>
      </c>
      <c r="C34" s="32" t="s">
        <v>19</v>
      </c>
      <c r="D34" s="30" t="s">
        <v>20</v>
      </c>
      <c r="E34" s="32" t="s">
        <v>90</v>
      </c>
      <c r="F34" s="33" t="s">
        <v>97</v>
      </c>
      <c r="G34" s="34">
        <v>100000</v>
      </c>
      <c r="H34" s="35">
        <f t="shared" si="11"/>
        <v>30000</v>
      </c>
      <c r="I34" s="35">
        <f t="shared" si="12"/>
        <v>30000</v>
      </c>
      <c r="J34" s="35">
        <f t="shared" si="13"/>
        <v>40000</v>
      </c>
      <c r="K34" s="35"/>
      <c r="L34" s="32" t="s">
        <v>33</v>
      </c>
      <c r="M34" s="63"/>
      <c r="N34" s="61"/>
      <c r="O34" s="61"/>
    </row>
    <row r="35" s="5" customFormat="1" ht="84" customHeight="1" spans="1:15">
      <c r="A35" s="30">
        <f>SUBTOTAL(3,$B$7:B35)</f>
        <v>28</v>
      </c>
      <c r="B35" s="31" t="s">
        <v>98</v>
      </c>
      <c r="C35" s="32" t="s">
        <v>19</v>
      </c>
      <c r="D35" s="30" t="s">
        <v>20</v>
      </c>
      <c r="E35" s="32" t="s">
        <v>90</v>
      </c>
      <c r="F35" s="33" t="s">
        <v>99</v>
      </c>
      <c r="G35" s="34">
        <v>50000</v>
      </c>
      <c r="H35" s="35">
        <f t="shared" si="11"/>
        <v>15000</v>
      </c>
      <c r="I35" s="35">
        <f t="shared" si="12"/>
        <v>15000</v>
      </c>
      <c r="J35" s="35">
        <f t="shared" si="13"/>
        <v>20000</v>
      </c>
      <c r="K35" s="35"/>
      <c r="L35" s="32" t="s">
        <v>33</v>
      </c>
      <c r="M35" s="63"/>
      <c r="N35" s="61"/>
      <c r="O35" s="61"/>
    </row>
    <row r="36" s="5" customFormat="1" ht="89.1" customHeight="1" spans="1:15">
      <c r="A36" s="30">
        <f>SUBTOTAL(3,$B$7:B36)</f>
        <v>29</v>
      </c>
      <c r="B36" s="31" t="s">
        <v>100</v>
      </c>
      <c r="C36" s="32" t="s">
        <v>19</v>
      </c>
      <c r="D36" s="30" t="s">
        <v>20</v>
      </c>
      <c r="E36" s="32" t="s">
        <v>90</v>
      </c>
      <c r="F36" s="33" t="s">
        <v>101</v>
      </c>
      <c r="G36" s="34">
        <v>100000</v>
      </c>
      <c r="H36" s="35">
        <f t="shared" si="11"/>
        <v>30000</v>
      </c>
      <c r="I36" s="35">
        <f t="shared" si="12"/>
        <v>30000</v>
      </c>
      <c r="J36" s="35">
        <f t="shared" si="13"/>
        <v>40000</v>
      </c>
      <c r="K36" s="35"/>
      <c r="L36" s="32" t="s">
        <v>33</v>
      </c>
      <c r="M36" s="63"/>
      <c r="N36" s="61"/>
      <c r="O36" s="61"/>
    </row>
    <row r="37" s="5" customFormat="1" ht="108.95" customHeight="1" spans="1:15">
      <c r="A37" s="30">
        <f>SUBTOTAL(3,$B$7:B37)</f>
        <v>30</v>
      </c>
      <c r="B37" s="31" t="s">
        <v>102</v>
      </c>
      <c r="C37" s="32" t="s">
        <v>19</v>
      </c>
      <c r="D37" s="30" t="s">
        <v>20</v>
      </c>
      <c r="E37" s="32" t="s">
        <v>90</v>
      </c>
      <c r="F37" s="33" t="s">
        <v>103</v>
      </c>
      <c r="G37" s="34">
        <v>100000</v>
      </c>
      <c r="H37" s="35">
        <f t="shared" si="11"/>
        <v>30000</v>
      </c>
      <c r="I37" s="35">
        <f t="shared" si="12"/>
        <v>30000</v>
      </c>
      <c r="J37" s="35">
        <f t="shared" si="13"/>
        <v>40000</v>
      </c>
      <c r="K37" s="35"/>
      <c r="L37" s="32" t="s">
        <v>33</v>
      </c>
      <c r="M37" s="63"/>
      <c r="N37" s="61"/>
      <c r="O37" s="61"/>
    </row>
    <row r="38" s="5" customFormat="1" ht="27.95" customHeight="1" spans="1:15">
      <c r="A38" s="30">
        <f>SUBTOTAL(3,$B$7:B38)</f>
        <v>31</v>
      </c>
      <c r="B38" s="31" t="s">
        <v>104</v>
      </c>
      <c r="C38" s="32" t="s">
        <v>19</v>
      </c>
      <c r="D38" s="30" t="s">
        <v>20</v>
      </c>
      <c r="E38" s="32" t="s">
        <v>90</v>
      </c>
      <c r="F38" s="33" t="s">
        <v>105</v>
      </c>
      <c r="G38" s="34">
        <v>50000</v>
      </c>
      <c r="H38" s="35">
        <f t="shared" si="11"/>
        <v>15000</v>
      </c>
      <c r="I38" s="35">
        <f t="shared" si="12"/>
        <v>15000</v>
      </c>
      <c r="J38" s="35">
        <f t="shared" si="13"/>
        <v>20000</v>
      </c>
      <c r="K38" s="35"/>
      <c r="L38" s="32" t="s">
        <v>33</v>
      </c>
      <c r="M38" s="63"/>
      <c r="N38" s="61"/>
      <c r="O38" s="61"/>
    </row>
    <row r="39" s="5" customFormat="1" ht="29.1" customHeight="1" spans="1:15">
      <c r="A39" s="30">
        <f>SUBTOTAL(3,$B$7:B39)</f>
        <v>32</v>
      </c>
      <c r="B39" s="31" t="s">
        <v>106</v>
      </c>
      <c r="C39" s="32" t="s">
        <v>19</v>
      </c>
      <c r="D39" s="30" t="s">
        <v>20</v>
      </c>
      <c r="E39" s="32" t="s">
        <v>90</v>
      </c>
      <c r="F39" s="33" t="s">
        <v>107</v>
      </c>
      <c r="G39" s="34">
        <v>20000</v>
      </c>
      <c r="H39" s="35">
        <f t="shared" si="11"/>
        <v>6000</v>
      </c>
      <c r="I39" s="35">
        <f t="shared" si="12"/>
        <v>6000</v>
      </c>
      <c r="J39" s="35">
        <f t="shared" si="13"/>
        <v>8000</v>
      </c>
      <c r="K39" s="35"/>
      <c r="L39" s="32" t="s">
        <v>33</v>
      </c>
      <c r="M39" s="63"/>
      <c r="N39" s="61"/>
      <c r="O39" s="61"/>
    </row>
    <row r="40" s="5" customFormat="1" ht="24" customHeight="1" spans="1:15">
      <c r="A40" s="30">
        <f>SUBTOTAL(3,$B$7:B40)</f>
        <v>33</v>
      </c>
      <c r="B40" s="31" t="s">
        <v>108</v>
      </c>
      <c r="C40" s="32" t="s">
        <v>19</v>
      </c>
      <c r="D40" s="30" t="s">
        <v>20</v>
      </c>
      <c r="E40" s="32" t="s">
        <v>90</v>
      </c>
      <c r="F40" s="33" t="s">
        <v>109</v>
      </c>
      <c r="G40" s="34">
        <v>20000</v>
      </c>
      <c r="H40" s="35">
        <f t="shared" si="11"/>
        <v>6000</v>
      </c>
      <c r="I40" s="35">
        <f t="shared" si="12"/>
        <v>6000</v>
      </c>
      <c r="J40" s="35">
        <f t="shared" si="13"/>
        <v>8000</v>
      </c>
      <c r="K40" s="35"/>
      <c r="L40" s="32" t="s">
        <v>33</v>
      </c>
      <c r="M40" s="63"/>
      <c r="N40" s="61"/>
      <c r="O40" s="61"/>
    </row>
    <row r="41" s="5" customFormat="1" ht="32.1" customHeight="1" spans="1:15">
      <c r="A41" s="30">
        <f>SUBTOTAL(3,$B$7:B41)</f>
        <v>34</v>
      </c>
      <c r="B41" s="31" t="s">
        <v>110</v>
      </c>
      <c r="C41" s="32" t="s">
        <v>19</v>
      </c>
      <c r="D41" s="30" t="s">
        <v>20</v>
      </c>
      <c r="E41" s="32" t="s">
        <v>111</v>
      </c>
      <c r="F41" s="33" t="s">
        <v>112</v>
      </c>
      <c r="G41" s="34">
        <v>10000</v>
      </c>
      <c r="H41" s="35">
        <f t="shared" si="11"/>
        <v>3000</v>
      </c>
      <c r="I41" s="35">
        <f t="shared" si="12"/>
        <v>3000</v>
      </c>
      <c r="J41" s="35">
        <f t="shared" si="13"/>
        <v>4000</v>
      </c>
      <c r="K41" s="35"/>
      <c r="L41" s="32" t="s">
        <v>33</v>
      </c>
      <c r="M41" s="63"/>
      <c r="N41" s="61"/>
      <c r="O41" s="61"/>
    </row>
    <row r="42" s="5" customFormat="1" ht="21" spans="1:15">
      <c r="A42" s="30">
        <f>SUBTOTAL(3,$B$7:B42)</f>
        <v>35</v>
      </c>
      <c r="B42" s="31" t="s">
        <v>113</v>
      </c>
      <c r="C42" s="32" t="s">
        <v>19</v>
      </c>
      <c r="D42" s="30" t="s">
        <v>20</v>
      </c>
      <c r="E42" s="32" t="s">
        <v>111</v>
      </c>
      <c r="F42" s="33" t="s">
        <v>114</v>
      </c>
      <c r="G42" s="34">
        <v>50000</v>
      </c>
      <c r="H42" s="35">
        <f t="shared" si="11"/>
        <v>15000</v>
      </c>
      <c r="I42" s="35">
        <f t="shared" si="12"/>
        <v>15000</v>
      </c>
      <c r="J42" s="35">
        <f t="shared" si="13"/>
        <v>20000</v>
      </c>
      <c r="K42" s="35"/>
      <c r="L42" s="32" t="s">
        <v>33</v>
      </c>
      <c r="M42" s="63"/>
      <c r="N42" s="61"/>
      <c r="O42" s="61"/>
    </row>
    <row r="43" s="5" customFormat="1" ht="21.95" customHeight="1" spans="1:15">
      <c r="A43" s="30">
        <f>SUBTOTAL(3,$B$7:B43)</f>
        <v>36</v>
      </c>
      <c r="B43" s="31" t="s">
        <v>115</v>
      </c>
      <c r="C43" s="32" t="s">
        <v>19</v>
      </c>
      <c r="D43" s="30" t="s">
        <v>20</v>
      </c>
      <c r="E43" s="32" t="s">
        <v>116</v>
      </c>
      <c r="F43" s="33" t="s">
        <v>117</v>
      </c>
      <c r="G43" s="34">
        <v>1680</v>
      </c>
      <c r="H43" s="35">
        <f t="shared" si="11"/>
        <v>504</v>
      </c>
      <c r="I43" s="35">
        <f t="shared" si="12"/>
        <v>504</v>
      </c>
      <c r="J43" s="35">
        <f t="shared" si="13"/>
        <v>672</v>
      </c>
      <c r="K43" s="35"/>
      <c r="L43" s="32" t="s">
        <v>23</v>
      </c>
      <c r="M43" s="63"/>
      <c r="N43" s="61"/>
      <c r="O43" s="61"/>
    </row>
    <row r="44" s="5" customFormat="1" ht="26.1" customHeight="1" spans="1:15">
      <c r="A44" s="30">
        <f>SUBTOTAL(3,$B$7:B44)</f>
        <v>37</v>
      </c>
      <c r="B44" s="31" t="s">
        <v>118</v>
      </c>
      <c r="C44" s="32" t="s">
        <v>19</v>
      </c>
      <c r="D44" s="30" t="s">
        <v>20</v>
      </c>
      <c r="E44" s="32" t="s">
        <v>21</v>
      </c>
      <c r="F44" s="33" t="s">
        <v>119</v>
      </c>
      <c r="G44" s="34">
        <v>165000</v>
      </c>
      <c r="H44" s="35">
        <f t="shared" si="11"/>
        <v>49500</v>
      </c>
      <c r="I44" s="35">
        <f t="shared" si="12"/>
        <v>49500</v>
      </c>
      <c r="J44" s="35">
        <f t="shared" si="13"/>
        <v>66000</v>
      </c>
      <c r="K44" s="35"/>
      <c r="L44" s="32" t="s">
        <v>23</v>
      </c>
      <c r="M44" s="63"/>
      <c r="N44" s="61"/>
      <c r="O44" s="61"/>
    </row>
    <row r="45" s="5" customFormat="1" ht="21" spans="1:15">
      <c r="A45" s="30">
        <f>SUBTOTAL(3,$B$7:B45)</f>
        <v>38</v>
      </c>
      <c r="B45" s="31" t="s">
        <v>120</v>
      </c>
      <c r="C45" s="32" t="s">
        <v>19</v>
      </c>
      <c r="D45" s="30" t="s">
        <v>20</v>
      </c>
      <c r="E45" s="32" t="s">
        <v>121</v>
      </c>
      <c r="F45" s="33" t="s">
        <v>122</v>
      </c>
      <c r="G45" s="34">
        <v>1000</v>
      </c>
      <c r="H45" s="35">
        <f t="shared" si="11"/>
        <v>300</v>
      </c>
      <c r="I45" s="35">
        <f t="shared" si="12"/>
        <v>300</v>
      </c>
      <c r="J45" s="35">
        <f t="shared" si="13"/>
        <v>400</v>
      </c>
      <c r="K45" s="35"/>
      <c r="L45" s="32" t="s">
        <v>33</v>
      </c>
      <c r="M45" s="63"/>
      <c r="N45" s="61"/>
      <c r="O45" s="61"/>
    </row>
    <row r="46" s="5" customFormat="1" ht="14.25" spans="1:15">
      <c r="A46" s="30">
        <f>SUBTOTAL(3,$B$7:B46)</f>
        <v>39</v>
      </c>
      <c r="B46" s="31" t="s">
        <v>123</v>
      </c>
      <c r="C46" s="32" t="s">
        <v>19</v>
      </c>
      <c r="D46" s="30" t="s">
        <v>20</v>
      </c>
      <c r="E46" s="32" t="s">
        <v>124</v>
      </c>
      <c r="F46" s="33" t="s">
        <v>125</v>
      </c>
      <c r="G46" s="34">
        <v>300</v>
      </c>
      <c r="H46" s="35">
        <f t="shared" si="11"/>
        <v>90</v>
      </c>
      <c r="I46" s="35">
        <f t="shared" si="12"/>
        <v>90</v>
      </c>
      <c r="J46" s="35">
        <f t="shared" si="13"/>
        <v>120</v>
      </c>
      <c r="K46" s="35"/>
      <c r="L46" s="32" t="s">
        <v>33</v>
      </c>
      <c r="M46" s="63"/>
      <c r="N46" s="61"/>
      <c r="O46" s="61"/>
    </row>
    <row r="47" s="5" customFormat="1" ht="14.25" spans="1:15">
      <c r="A47" s="30">
        <f>SUBTOTAL(3,$B$7:B47)</f>
        <v>40</v>
      </c>
      <c r="B47" s="31" t="s">
        <v>126</v>
      </c>
      <c r="C47" s="32" t="s">
        <v>19</v>
      </c>
      <c r="D47" s="30" t="s">
        <v>20</v>
      </c>
      <c r="E47" s="32" t="s">
        <v>124</v>
      </c>
      <c r="F47" s="33" t="s">
        <v>127</v>
      </c>
      <c r="G47" s="34">
        <v>1100</v>
      </c>
      <c r="H47" s="35">
        <f t="shared" si="11"/>
        <v>330</v>
      </c>
      <c r="I47" s="35">
        <f t="shared" si="12"/>
        <v>330</v>
      </c>
      <c r="J47" s="35">
        <f t="shared" si="13"/>
        <v>440</v>
      </c>
      <c r="K47" s="35"/>
      <c r="L47" s="32" t="s">
        <v>33</v>
      </c>
      <c r="M47" s="63"/>
      <c r="N47" s="61"/>
      <c r="O47" s="61"/>
    </row>
    <row r="48" s="5" customFormat="1" ht="41.1" customHeight="1" spans="1:15">
      <c r="A48" s="30">
        <f>SUBTOTAL(3,$B$7:B48)</f>
        <v>41</v>
      </c>
      <c r="B48" s="31" t="s">
        <v>128</v>
      </c>
      <c r="C48" s="32" t="s">
        <v>19</v>
      </c>
      <c r="D48" s="30" t="s">
        <v>20</v>
      </c>
      <c r="E48" s="32" t="s">
        <v>129</v>
      </c>
      <c r="F48" s="33" t="s">
        <v>130</v>
      </c>
      <c r="G48" s="34">
        <v>300</v>
      </c>
      <c r="H48" s="35">
        <f t="shared" si="11"/>
        <v>90</v>
      </c>
      <c r="I48" s="35">
        <f t="shared" si="12"/>
        <v>90</v>
      </c>
      <c r="J48" s="35">
        <f t="shared" si="13"/>
        <v>120</v>
      </c>
      <c r="K48" s="35"/>
      <c r="L48" s="32" t="s">
        <v>33</v>
      </c>
      <c r="M48" s="63"/>
      <c r="N48" s="61"/>
      <c r="O48" s="61"/>
    </row>
    <row r="49" s="5" customFormat="1" ht="45.95" customHeight="1" spans="1:15">
      <c r="A49" s="30">
        <f>SUBTOTAL(3,$B$7:B49)</f>
        <v>42</v>
      </c>
      <c r="B49" s="31" t="s">
        <v>131</v>
      </c>
      <c r="C49" s="32" t="s">
        <v>19</v>
      </c>
      <c r="D49" s="30" t="s">
        <v>20</v>
      </c>
      <c r="E49" s="32" t="s">
        <v>31</v>
      </c>
      <c r="F49" s="33" t="s">
        <v>132</v>
      </c>
      <c r="G49" s="34">
        <v>200</v>
      </c>
      <c r="H49" s="35">
        <f t="shared" si="11"/>
        <v>60</v>
      </c>
      <c r="I49" s="35">
        <f t="shared" si="12"/>
        <v>60</v>
      </c>
      <c r="J49" s="35">
        <f t="shared" si="13"/>
        <v>80</v>
      </c>
      <c r="K49" s="35"/>
      <c r="L49" s="32" t="s">
        <v>33</v>
      </c>
      <c r="M49" s="63"/>
      <c r="N49" s="61"/>
      <c r="O49" s="61"/>
    </row>
    <row r="50" s="5" customFormat="1" ht="50.1" customHeight="1" spans="1:15">
      <c r="A50" s="30">
        <f>SUBTOTAL(3,$B$7:B50)</f>
        <v>43</v>
      </c>
      <c r="B50" s="31" t="s">
        <v>133</v>
      </c>
      <c r="C50" s="32" t="s">
        <v>19</v>
      </c>
      <c r="D50" s="30" t="s">
        <v>20</v>
      </c>
      <c r="E50" s="32" t="s">
        <v>31</v>
      </c>
      <c r="F50" s="33" t="s">
        <v>134</v>
      </c>
      <c r="G50" s="34">
        <v>500</v>
      </c>
      <c r="H50" s="35">
        <f t="shared" si="11"/>
        <v>150</v>
      </c>
      <c r="I50" s="35">
        <f t="shared" si="12"/>
        <v>150</v>
      </c>
      <c r="J50" s="35">
        <f t="shared" si="13"/>
        <v>200</v>
      </c>
      <c r="K50" s="35"/>
      <c r="L50" s="32" t="s">
        <v>33</v>
      </c>
      <c r="M50" s="63"/>
      <c r="N50" s="61"/>
      <c r="O50" s="61"/>
    </row>
    <row r="51" s="5" customFormat="1" ht="30" customHeight="1" spans="1:15">
      <c r="A51" s="30">
        <f>SUBTOTAL(3,$B$7:B51)</f>
        <v>44</v>
      </c>
      <c r="B51" s="37" t="s">
        <v>135</v>
      </c>
      <c r="C51" s="38" t="s">
        <v>19</v>
      </c>
      <c r="D51" s="43" t="s">
        <v>20</v>
      </c>
      <c r="E51" s="38" t="s">
        <v>47</v>
      </c>
      <c r="F51" s="40" t="s">
        <v>136</v>
      </c>
      <c r="G51" s="41">
        <v>13200</v>
      </c>
      <c r="H51" s="35">
        <f t="shared" si="11"/>
        <v>3960</v>
      </c>
      <c r="I51" s="35">
        <f t="shared" si="12"/>
        <v>3960</v>
      </c>
      <c r="J51" s="35">
        <f t="shared" si="13"/>
        <v>5280</v>
      </c>
      <c r="K51" s="54"/>
      <c r="L51" s="38" t="s">
        <v>47</v>
      </c>
      <c r="M51" s="64"/>
      <c r="N51" s="61"/>
      <c r="O51" s="61"/>
    </row>
    <row r="52" s="5" customFormat="1" ht="14.25" spans="1:15">
      <c r="A52" s="30">
        <f>SUBTOTAL(3,$B$7:B52)</f>
        <v>45</v>
      </c>
      <c r="B52" s="37" t="s">
        <v>137</v>
      </c>
      <c r="C52" s="38" t="s">
        <v>19</v>
      </c>
      <c r="D52" s="43" t="s">
        <v>20</v>
      </c>
      <c r="E52" s="38" t="s">
        <v>47</v>
      </c>
      <c r="F52" s="40" t="s">
        <v>138</v>
      </c>
      <c r="G52" s="41">
        <v>5250</v>
      </c>
      <c r="H52" s="35">
        <f t="shared" si="11"/>
        <v>1575</v>
      </c>
      <c r="I52" s="35">
        <f t="shared" si="12"/>
        <v>1575</v>
      </c>
      <c r="J52" s="35">
        <f t="shared" si="13"/>
        <v>2100</v>
      </c>
      <c r="K52" s="54"/>
      <c r="L52" s="38" t="s">
        <v>47</v>
      </c>
      <c r="M52" s="64"/>
      <c r="N52" s="61"/>
      <c r="O52" s="61"/>
    </row>
    <row r="53" s="5" customFormat="1" ht="24.95" customHeight="1" spans="1:15">
      <c r="A53" s="30">
        <f>SUBTOTAL(3,$B$7:B53)</f>
        <v>46</v>
      </c>
      <c r="B53" s="37" t="s">
        <v>139</v>
      </c>
      <c r="C53" s="38" t="s">
        <v>19</v>
      </c>
      <c r="D53" s="43" t="s">
        <v>20</v>
      </c>
      <c r="E53" s="38" t="s">
        <v>47</v>
      </c>
      <c r="F53" s="40" t="s">
        <v>140</v>
      </c>
      <c r="G53" s="41">
        <v>5200</v>
      </c>
      <c r="H53" s="35">
        <f t="shared" si="11"/>
        <v>1560</v>
      </c>
      <c r="I53" s="35">
        <f t="shared" si="12"/>
        <v>1560</v>
      </c>
      <c r="J53" s="35">
        <f t="shared" si="13"/>
        <v>2080</v>
      </c>
      <c r="K53" s="54"/>
      <c r="L53" s="38" t="s">
        <v>47</v>
      </c>
      <c r="M53" s="64"/>
      <c r="N53" s="61"/>
      <c r="O53" s="61"/>
    </row>
    <row r="54" s="5" customFormat="1" ht="47.1" customHeight="1" spans="1:15">
      <c r="A54" s="30">
        <f>SUBTOTAL(3,$B$7:B54)</f>
        <v>47</v>
      </c>
      <c r="B54" s="37" t="s">
        <v>141</v>
      </c>
      <c r="C54" s="32" t="s">
        <v>19</v>
      </c>
      <c r="D54" s="30" t="s">
        <v>20</v>
      </c>
      <c r="E54" s="38" t="s">
        <v>121</v>
      </c>
      <c r="F54" s="40" t="s">
        <v>142</v>
      </c>
      <c r="G54" s="41">
        <v>7500</v>
      </c>
      <c r="H54" s="35">
        <f t="shared" si="11"/>
        <v>2250</v>
      </c>
      <c r="I54" s="35">
        <f t="shared" si="12"/>
        <v>2250</v>
      </c>
      <c r="J54" s="35">
        <f t="shared" si="13"/>
        <v>3000</v>
      </c>
      <c r="K54" s="35"/>
      <c r="L54" s="32" t="s">
        <v>33</v>
      </c>
      <c r="M54" s="63"/>
      <c r="N54" s="61"/>
      <c r="O54" s="61"/>
    </row>
    <row r="55" s="5" customFormat="1" ht="35.1" customHeight="1" spans="1:15">
      <c r="A55" s="30">
        <f>SUBTOTAL(3,$B$7:B55)</f>
        <v>48</v>
      </c>
      <c r="B55" s="47" t="s">
        <v>143</v>
      </c>
      <c r="C55" s="38" t="s">
        <v>19</v>
      </c>
      <c r="D55" s="39" t="s">
        <v>75</v>
      </c>
      <c r="E55" s="38" t="s">
        <v>144</v>
      </c>
      <c r="F55" s="48" t="s">
        <v>145</v>
      </c>
      <c r="G55" s="49">
        <v>450</v>
      </c>
      <c r="H55" s="35">
        <f t="shared" si="11"/>
        <v>135</v>
      </c>
      <c r="I55" s="35">
        <f t="shared" si="12"/>
        <v>135</v>
      </c>
      <c r="J55" s="35">
        <f t="shared" si="13"/>
        <v>180</v>
      </c>
      <c r="K55" s="54"/>
      <c r="L55" s="38" t="s">
        <v>81</v>
      </c>
      <c r="M55" s="64"/>
      <c r="N55" s="61"/>
      <c r="O55" s="61"/>
    </row>
    <row r="56" s="5" customFormat="1" ht="24" customHeight="1" spans="1:15">
      <c r="A56" s="30">
        <f>SUBTOTAL(3,$B$7:B56)</f>
        <v>49</v>
      </c>
      <c r="B56" s="47" t="s">
        <v>146</v>
      </c>
      <c r="C56" s="38" t="s">
        <v>19</v>
      </c>
      <c r="D56" s="39" t="s">
        <v>75</v>
      </c>
      <c r="E56" s="38" t="s">
        <v>144</v>
      </c>
      <c r="F56" s="50" t="s">
        <v>147</v>
      </c>
      <c r="G56" s="49">
        <v>350</v>
      </c>
      <c r="H56" s="35">
        <f t="shared" si="11"/>
        <v>105</v>
      </c>
      <c r="I56" s="35">
        <f t="shared" si="12"/>
        <v>105</v>
      </c>
      <c r="J56" s="35">
        <f t="shared" si="13"/>
        <v>140</v>
      </c>
      <c r="K56" s="54"/>
      <c r="L56" s="38" t="s">
        <v>81</v>
      </c>
      <c r="M56" s="64"/>
      <c r="N56" s="61"/>
      <c r="O56" s="61"/>
    </row>
    <row r="57" s="5" customFormat="1" ht="21.75" spans="1:15">
      <c r="A57" s="30">
        <f>SUBTOTAL(3,$B$7:B57)</f>
        <v>50</v>
      </c>
      <c r="B57" s="44" t="s">
        <v>148</v>
      </c>
      <c r="C57" s="51" t="s">
        <v>19</v>
      </c>
      <c r="D57" s="52" t="s">
        <v>20</v>
      </c>
      <c r="E57" s="51" t="s">
        <v>149</v>
      </c>
      <c r="F57" s="45" t="s">
        <v>150</v>
      </c>
      <c r="G57" s="53">
        <v>50000</v>
      </c>
      <c r="H57" s="35">
        <f t="shared" si="11"/>
        <v>15000</v>
      </c>
      <c r="I57" s="35">
        <f t="shared" si="12"/>
        <v>15000</v>
      </c>
      <c r="J57" s="35">
        <f t="shared" si="13"/>
        <v>20000</v>
      </c>
      <c r="K57" s="67"/>
      <c r="L57" s="38" t="s">
        <v>151</v>
      </c>
      <c r="M57" s="66"/>
      <c r="N57" s="61"/>
      <c r="O57" s="61"/>
    </row>
    <row r="58" s="5" customFormat="1" ht="65.1" customHeight="1" spans="1:15">
      <c r="A58" s="30">
        <f>SUBTOTAL(3,$B$7:B58)</f>
        <v>51</v>
      </c>
      <c r="B58" s="37" t="s">
        <v>152</v>
      </c>
      <c r="C58" s="32" t="s">
        <v>19</v>
      </c>
      <c r="D58" s="30" t="s">
        <v>20</v>
      </c>
      <c r="E58" s="38" t="s">
        <v>90</v>
      </c>
      <c r="F58" s="45" t="s">
        <v>153</v>
      </c>
      <c r="G58" s="54">
        <v>20000</v>
      </c>
      <c r="H58" s="35">
        <f t="shared" si="11"/>
        <v>6000</v>
      </c>
      <c r="I58" s="35">
        <f t="shared" si="12"/>
        <v>6000</v>
      </c>
      <c r="J58" s="35">
        <f t="shared" si="13"/>
        <v>8000</v>
      </c>
      <c r="K58" s="67"/>
      <c r="L58" s="38" t="s">
        <v>151</v>
      </c>
      <c r="M58" s="66"/>
      <c r="N58" s="61"/>
      <c r="O58" s="61"/>
    </row>
    <row r="59" s="5" customFormat="1" ht="42.95" customHeight="1" spans="1:15">
      <c r="A59" s="30">
        <f>SUBTOTAL(3,$B$7:B59)</f>
        <v>52</v>
      </c>
      <c r="B59" s="37" t="s">
        <v>154</v>
      </c>
      <c r="C59" s="32" t="s">
        <v>19</v>
      </c>
      <c r="D59" s="30" t="s">
        <v>20</v>
      </c>
      <c r="E59" s="38" t="s">
        <v>90</v>
      </c>
      <c r="F59" s="45" t="s">
        <v>155</v>
      </c>
      <c r="G59" s="54">
        <v>10000</v>
      </c>
      <c r="H59" s="35">
        <f t="shared" si="11"/>
        <v>3000</v>
      </c>
      <c r="I59" s="35">
        <f t="shared" si="12"/>
        <v>3000</v>
      </c>
      <c r="J59" s="35">
        <f t="shared" si="13"/>
        <v>4000</v>
      </c>
      <c r="K59" s="67"/>
      <c r="L59" s="38" t="s">
        <v>151</v>
      </c>
      <c r="M59" s="66"/>
      <c r="N59" s="61"/>
      <c r="O59" s="61"/>
    </row>
    <row r="60" s="5" customFormat="1" ht="54.95" customHeight="1" spans="1:15">
      <c r="A60" s="30">
        <f>SUBTOTAL(3,$B$7:B60)</f>
        <v>53</v>
      </c>
      <c r="B60" s="37" t="s">
        <v>156</v>
      </c>
      <c r="C60" s="32" t="s">
        <v>19</v>
      </c>
      <c r="D60" s="30" t="s">
        <v>20</v>
      </c>
      <c r="E60" s="38" t="s">
        <v>90</v>
      </c>
      <c r="F60" s="45" t="s">
        <v>157</v>
      </c>
      <c r="G60" s="54">
        <v>15000</v>
      </c>
      <c r="H60" s="35">
        <f t="shared" si="11"/>
        <v>4500</v>
      </c>
      <c r="I60" s="35">
        <f t="shared" si="12"/>
        <v>4500</v>
      </c>
      <c r="J60" s="35">
        <f t="shared" si="13"/>
        <v>6000</v>
      </c>
      <c r="K60" s="67"/>
      <c r="L60" s="38" t="s">
        <v>151</v>
      </c>
      <c r="M60" s="66"/>
      <c r="N60" s="61"/>
      <c r="O60" s="61"/>
    </row>
    <row r="61" s="5" customFormat="1" ht="75.95" customHeight="1" spans="1:15">
      <c r="A61" s="30">
        <f>SUBTOTAL(3,$B$7:B61)</f>
        <v>54</v>
      </c>
      <c r="B61" s="37" t="s">
        <v>158</v>
      </c>
      <c r="C61" s="32" t="s">
        <v>19</v>
      </c>
      <c r="D61" s="30" t="s">
        <v>20</v>
      </c>
      <c r="E61" s="38" t="s">
        <v>90</v>
      </c>
      <c r="F61" s="45" t="s">
        <v>159</v>
      </c>
      <c r="G61" s="54">
        <v>10000</v>
      </c>
      <c r="H61" s="35">
        <f t="shared" si="11"/>
        <v>3000</v>
      </c>
      <c r="I61" s="35">
        <f t="shared" si="12"/>
        <v>3000</v>
      </c>
      <c r="J61" s="35">
        <f t="shared" si="13"/>
        <v>4000</v>
      </c>
      <c r="K61" s="67"/>
      <c r="L61" s="38" t="s">
        <v>151</v>
      </c>
      <c r="M61" s="66"/>
      <c r="N61" s="61"/>
      <c r="O61" s="61"/>
    </row>
    <row r="62" s="5" customFormat="1" ht="24.95" customHeight="1" spans="1:15">
      <c r="A62" s="30">
        <f>SUBTOTAL(3,$B$7:B62)</f>
        <v>55</v>
      </c>
      <c r="B62" s="37" t="s">
        <v>160</v>
      </c>
      <c r="C62" s="32" t="s">
        <v>19</v>
      </c>
      <c r="D62" s="30" t="s">
        <v>20</v>
      </c>
      <c r="E62" s="38" t="s">
        <v>86</v>
      </c>
      <c r="F62" s="45" t="s">
        <v>161</v>
      </c>
      <c r="G62" s="54">
        <v>77500</v>
      </c>
      <c r="H62" s="35">
        <f t="shared" si="11"/>
        <v>23250</v>
      </c>
      <c r="I62" s="35">
        <f t="shared" si="12"/>
        <v>23250</v>
      </c>
      <c r="J62" s="35">
        <f t="shared" si="13"/>
        <v>31000</v>
      </c>
      <c r="K62" s="67"/>
      <c r="L62" s="38" t="s">
        <v>151</v>
      </c>
      <c r="M62" s="66"/>
      <c r="N62" s="61"/>
      <c r="O62" s="61"/>
    </row>
    <row r="63" s="5" customFormat="1" ht="38.1" customHeight="1" spans="1:15">
      <c r="A63" s="30">
        <f>SUBTOTAL(3,$B$7:B63)</f>
        <v>56</v>
      </c>
      <c r="B63" s="55" t="s">
        <v>162</v>
      </c>
      <c r="C63" s="32" t="s">
        <v>19</v>
      </c>
      <c r="D63" s="30" t="s">
        <v>20</v>
      </c>
      <c r="E63" s="38" t="s">
        <v>47</v>
      </c>
      <c r="F63" s="40" t="s">
        <v>163</v>
      </c>
      <c r="G63" s="41">
        <v>12000</v>
      </c>
      <c r="H63" s="35">
        <f t="shared" ref="H63:H74" si="14">G63*0.3</f>
        <v>3600</v>
      </c>
      <c r="I63" s="35">
        <f t="shared" ref="I63:I74" si="15">H63</f>
        <v>3600</v>
      </c>
      <c r="J63" s="35">
        <f t="shared" ref="J63:J74" si="16">G63-H63-I63</f>
        <v>4800</v>
      </c>
      <c r="K63" s="35"/>
      <c r="L63" s="38" t="s">
        <v>47</v>
      </c>
      <c r="M63" s="63"/>
      <c r="N63" s="61"/>
      <c r="O63" s="61"/>
    </row>
    <row r="64" s="5" customFormat="1" ht="21.75" spans="1:15">
      <c r="A64" s="30">
        <f>SUBTOTAL(3,$B$7:B64)</f>
        <v>57</v>
      </c>
      <c r="B64" s="55" t="s">
        <v>164</v>
      </c>
      <c r="C64" s="32" t="s">
        <v>19</v>
      </c>
      <c r="D64" s="30" t="s">
        <v>71</v>
      </c>
      <c r="E64" s="38" t="s">
        <v>165</v>
      </c>
      <c r="F64" s="40" t="s">
        <v>166</v>
      </c>
      <c r="G64" s="41">
        <v>5000</v>
      </c>
      <c r="H64" s="35">
        <f t="shared" si="14"/>
        <v>1500</v>
      </c>
      <c r="I64" s="35">
        <f t="shared" si="15"/>
        <v>1500</v>
      </c>
      <c r="J64" s="35">
        <f t="shared" si="16"/>
        <v>2000</v>
      </c>
      <c r="K64" s="35"/>
      <c r="L64" s="38" t="s">
        <v>167</v>
      </c>
      <c r="M64" s="63"/>
      <c r="N64" s="61"/>
      <c r="O64" s="61"/>
    </row>
    <row r="65" s="5" customFormat="1" ht="21" spans="1:15">
      <c r="A65" s="30">
        <f>SUBTOTAL(3,$B$7:B65)</f>
        <v>58</v>
      </c>
      <c r="B65" s="55" t="s">
        <v>168</v>
      </c>
      <c r="C65" s="32" t="s">
        <v>19</v>
      </c>
      <c r="D65" s="30" t="s">
        <v>20</v>
      </c>
      <c r="E65" s="38" t="s">
        <v>169</v>
      </c>
      <c r="F65" s="40" t="s">
        <v>170</v>
      </c>
      <c r="G65" s="41">
        <v>100</v>
      </c>
      <c r="H65" s="35">
        <f t="shared" si="14"/>
        <v>30</v>
      </c>
      <c r="I65" s="35">
        <f t="shared" si="15"/>
        <v>30</v>
      </c>
      <c r="J65" s="35">
        <f t="shared" si="16"/>
        <v>40</v>
      </c>
      <c r="K65" s="35"/>
      <c r="L65" s="38" t="s">
        <v>167</v>
      </c>
      <c r="M65" s="63"/>
      <c r="N65" s="61"/>
      <c r="O65" s="61"/>
    </row>
    <row r="66" s="5" customFormat="1" ht="29.1" customHeight="1" spans="1:15">
      <c r="A66" s="30">
        <f>SUBTOTAL(3,$B$7:B66)</f>
        <v>59</v>
      </c>
      <c r="B66" s="55" t="s">
        <v>171</v>
      </c>
      <c r="C66" s="32" t="s">
        <v>172</v>
      </c>
      <c r="D66" s="30" t="s">
        <v>75</v>
      </c>
      <c r="E66" s="38" t="s">
        <v>173</v>
      </c>
      <c r="F66" s="40" t="s">
        <v>174</v>
      </c>
      <c r="G66" s="41">
        <v>2000</v>
      </c>
      <c r="H66" s="35">
        <f t="shared" si="14"/>
        <v>600</v>
      </c>
      <c r="I66" s="35">
        <f t="shared" si="15"/>
        <v>600</v>
      </c>
      <c r="J66" s="35">
        <f t="shared" si="16"/>
        <v>800</v>
      </c>
      <c r="K66" s="35"/>
      <c r="L66" s="38" t="s">
        <v>167</v>
      </c>
      <c r="M66" s="63"/>
      <c r="N66" s="61"/>
      <c r="O66" s="61"/>
    </row>
    <row r="67" s="5" customFormat="1" ht="36.95" customHeight="1" spans="1:15">
      <c r="A67" s="30">
        <f>SUBTOTAL(3,$B$7:B67)</f>
        <v>60</v>
      </c>
      <c r="B67" s="55" t="s">
        <v>175</v>
      </c>
      <c r="C67" s="32" t="s">
        <v>19</v>
      </c>
      <c r="D67" s="30" t="s">
        <v>176</v>
      </c>
      <c r="E67" s="38" t="s">
        <v>177</v>
      </c>
      <c r="F67" s="40" t="s">
        <v>178</v>
      </c>
      <c r="G67" s="41">
        <v>1000</v>
      </c>
      <c r="H67" s="35">
        <f t="shared" si="14"/>
        <v>300</v>
      </c>
      <c r="I67" s="35">
        <f t="shared" si="15"/>
        <v>300</v>
      </c>
      <c r="J67" s="35">
        <f t="shared" si="16"/>
        <v>400</v>
      </c>
      <c r="K67" s="35"/>
      <c r="L67" s="38" t="s">
        <v>167</v>
      </c>
      <c r="M67" s="63"/>
      <c r="N67" s="61"/>
      <c r="O67" s="61"/>
    </row>
    <row r="68" s="6" customFormat="1" ht="56.1" customHeight="1" spans="1:15">
      <c r="A68" s="30">
        <f>SUBTOTAL(3,$B$7:B68)</f>
        <v>61</v>
      </c>
      <c r="B68" s="55" t="s">
        <v>179</v>
      </c>
      <c r="C68" s="32" t="s">
        <v>19</v>
      </c>
      <c r="D68" s="30" t="s">
        <v>20</v>
      </c>
      <c r="E68" s="38" t="s">
        <v>169</v>
      </c>
      <c r="F68" s="40" t="s">
        <v>180</v>
      </c>
      <c r="G68" s="41">
        <v>2000</v>
      </c>
      <c r="H68" s="35">
        <f t="shared" si="14"/>
        <v>600</v>
      </c>
      <c r="I68" s="35">
        <f t="shared" si="15"/>
        <v>600</v>
      </c>
      <c r="J68" s="35">
        <f t="shared" si="16"/>
        <v>800</v>
      </c>
      <c r="K68" s="35"/>
      <c r="L68" s="38" t="s">
        <v>167</v>
      </c>
      <c r="M68" s="63"/>
      <c r="N68" s="61"/>
      <c r="O68" s="61"/>
    </row>
    <row r="69" s="6" customFormat="1" ht="60.95" customHeight="1" spans="1:15">
      <c r="A69" s="30">
        <f>SUBTOTAL(3,$B$7:B69)</f>
        <v>62</v>
      </c>
      <c r="B69" s="55" t="s">
        <v>181</v>
      </c>
      <c r="C69" s="32" t="s">
        <v>19</v>
      </c>
      <c r="D69" s="30" t="s">
        <v>20</v>
      </c>
      <c r="E69" s="38" t="s">
        <v>121</v>
      </c>
      <c r="F69" s="40" t="s">
        <v>182</v>
      </c>
      <c r="G69" s="42">
        <v>6500</v>
      </c>
      <c r="H69" s="35">
        <f t="shared" si="14"/>
        <v>1950</v>
      </c>
      <c r="I69" s="35">
        <f t="shared" si="15"/>
        <v>1950</v>
      </c>
      <c r="J69" s="35">
        <f t="shared" si="16"/>
        <v>2600</v>
      </c>
      <c r="K69" s="35"/>
      <c r="L69" s="38" t="s">
        <v>121</v>
      </c>
      <c r="M69" s="63"/>
      <c r="N69" s="61"/>
      <c r="O69" s="61"/>
    </row>
    <row r="70" s="6" customFormat="1" ht="38.1" customHeight="1" spans="1:15">
      <c r="A70" s="30">
        <f>SUBTOTAL(3,$B$7:B70)</f>
        <v>63</v>
      </c>
      <c r="B70" s="55" t="s">
        <v>183</v>
      </c>
      <c r="C70" s="32" t="s">
        <v>19</v>
      </c>
      <c r="D70" s="30" t="s">
        <v>20</v>
      </c>
      <c r="E70" s="38" t="s">
        <v>121</v>
      </c>
      <c r="F70" s="68" t="s">
        <v>184</v>
      </c>
      <c r="G70" s="65">
        <v>5000</v>
      </c>
      <c r="H70" s="35">
        <f t="shared" si="14"/>
        <v>1500</v>
      </c>
      <c r="I70" s="35">
        <f t="shared" si="15"/>
        <v>1500</v>
      </c>
      <c r="J70" s="35">
        <f t="shared" si="16"/>
        <v>2000</v>
      </c>
      <c r="K70" s="35"/>
      <c r="L70" s="38" t="s">
        <v>121</v>
      </c>
      <c r="M70" s="63"/>
      <c r="N70" s="61"/>
      <c r="O70" s="61"/>
    </row>
    <row r="71" s="6" customFormat="1" ht="50.1" customHeight="1" spans="1:15">
      <c r="A71" s="30">
        <f>SUBTOTAL(3,$B$7:B71)</f>
        <v>64</v>
      </c>
      <c r="B71" s="55" t="s">
        <v>185</v>
      </c>
      <c r="C71" s="32" t="s">
        <v>19</v>
      </c>
      <c r="D71" s="30" t="s">
        <v>20</v>
      </c>
      <c r="E71" s="38" t="s">
        <v>121</v>
      </c>
      <c r="F71" s="68" t="s">
        <v>186</v>
      </c>
      <c r="G71" s="42">
        <v>1330</v>
      </c>
      <c r="H71" s="35">
        <f t="shared" si="14"/>
        <v>399</v>
      </c>
      <c r="I71" s="35">
        <f t="shared" si="15"/>
        <v>399</v>
      </c>
      <c r="J71" s="35">
        <f t="shared" si="16"/>
        <v>532</v>
      </c>
      <c r="K71" s="35"/>
      <c r="L71" s="38" t="s">
        <v>121</v>
      </c>
      <c r="M71" s="63"/>
      <c r="N71" s="61"/>
      <c r="O71" s="61"/>
    </row>
    <row r="72" s="6" customFormat="1" ht="21.75" spans="1:15">
      <c r="A72" s="30">
        <f>SUBTOTAL(3,$B$7:B72)</f>
        <v>65</v>
      </c>
      <c r="B72" s="55" t="s">
        <v>187</v>
      </c>
      <c r="C72" s="32" t="s">
        <v>19</v>
      </c>
      <c r="D72" s="30" t="s">
        <v>20</v>
      </c>
      <c r="E72" s="38" t="s">
        <v>86</v>
      </c>
      <c r="F72" s="40" t="s">
        <v>187</v>
      </c>
      <c r="G72" s="42">
        <v>2000</v>
      </c>
      <c r="H72" s="35">
        <f t="shared" si="14"/>
        <v>600</v>
      </c>
      <c r="I72" s="35">
        <f t="shared" si="15"/>
        <v>600</v>
      </c>
      <c r="J72" s="35">
        <f t="shared" si="16"/>
        <v>800</v>
      </c>
      <c r="K72" s="35"/>
      <c r="L72" s="38" t="s">
        <v>64</v>
      </c>
      <c r="M72" s="63"/>
      <c r="N72" s="61"/>
      <c r="O72" s="61"/>
    </row>
    <row r="73" s="6" customFormat="1" ht="21" spans="1:15">
      <c r="A73" s="30">
        <f>SUBTOTAL(3,$B$7:B73)</f>
        <v>66</v>
      </c>
      <c r="B73" s="55" t="s">
        <v>188</v>
      </c>
      <c r="C73" s="32" t="s">
        <v>19</v>
      </c>
      <c r="D73" s="30" t="s">
        <v>20</v>
      </c>
      <c r="E73" s="38" t="s">
        <v>86</v>
      </c>
      <c r="F73" s="40" t="s">
        <v>189</v>
      </c>
      <c r="G73" s="42">
        <v>4000</v>
      </c>
      <c r="H73" s="35">
        <f t="shared" si="14"/>
        <v>1200</v>
      </c>
      <c r="I73" s="35">
        <f t="shared" si="15"/>
        <v>1200</v>
      </c>
      <c r="J73" s="35">
        <f t="shared" si="16"/>
        <v>1600</v>
      </c>
      <c r="K73" s="35"/>
      <c r="L73" s="38" t="s">
        <v>64</v>
      </c>
      <c r="M73" s="63"/>
      <c r="N73" s="61"/>
      <c r="O73" s="61"/>
    </row>
    <row r="74" s="6" customFormat="1" ht="14.25" spans="1:15">
      <c r="A74" s="30">
        <f>SUBTOTAL(3,$B$7:B74)</f>
        <v>67</v>
      </c>
      <c r="B74" s="55" t="s">
        <v>190</v>
      </c>
      <c r="C74" s="32" t="s">
        <v>19</v>
      </c>
      <c r="D74" s="30" t="s">
        <v>20</v>
      </c>
      <c r="E74" s="38" t="s">
        <v>86</v>
      </c>
      <c r="F74" s="40" t="s">
        <v>191</v>
      </c>
      <c r="G74" s="42">
        <v>1500</v>
      </c>
      <c r="H74" s="35">
        <f t="shared" si="14"/>
        <v>450</v>
      </c>
      <c r="I74" s="35">
        <f t="shared" si="15"/>
        <v>450</v>
      </c>
      <c r="J74" s="35">
        <f t="shared" si="16"/>
        <v>600</v>
      </c>
      <c r="K74" s="35"/>
      <c r="L74" s="38" t="s">
        <v>64</v>
      </c>
      <c r="M74" s="63"/>
      <c r="N74" s="61"/>
      <c r="O74" s="61"/>
    </row>
    <row r="75" s="7" customFormat="1" ht="15" spans="1:15">
      <c r="A75" s="30">
        <f>SUBTOTAL(3,$B$7:B75)</f>
        <v>68</v>
      </c>
      <c r="B75" s="37" t="s">
        <v>192</v>
      </c>
      <c r="C75" s="69" t="s">
        <v>19</v>
      </c>
      <c r="D75" s="39" t="s">
        <v>20</v>
      </c>
      <c r="E75" s="38" t="s">
        <v>193</v>
      </c>
      <c r="F75" s="40" t="s">
        <v>194</v>
      </c>
      <c r="G75" s="42">
        <v>5800</v>
      </c>
      <c r="H75" s="65"/>
      <c r="I75" s="65"/>
      <c r="J75" s="65"/>
      <c r="K75" s="65">
        <v>5800</v>
      </c>
      <c r="L75" s="38" t="s">
        <v>195</v>
      </c>
      <c r="M75" s="66"/>
      <c r="N75" s="61"/>
      <c r="O75" s="61"/>
    </row>
    <row r="76" s="7" customFormat="1" ht="39.95" customHeight="1" spans="1:15">
      <c r="A76" s="30">
        <f>SUBTOTAL(3,$B$7:B76)</f>
        <v>69</v>
      </c>
      <c r="B76" s="37" t="s">
        <v>196</v>
      </c>
      <c r="C76" s="69" t="s">
        <v>19</v>
      </c>
      <c r="D76" s="39" t="s">
        <v>197</v>
      </c>
      <c r="E76" s="38" t="s">
        <v>198</v>
      </c>
      <c r="F76" s="40" t="s">
        <v>199</v>
      </c>
      <c r="G76" s="42">
        <v>50000</v>
      </c>
      <c r="H76" s="65"/>
      <c r="I76" s="65"/>
      <c r="J76" s="65"/>
      <c r="K76" s="65">
        <v>50000</v>
      </c>
      <c r="L76" s="38" t="s">
        <v>195</v>
      </c>
      <c r="M76" s="66"/>
      <c r="N76" s="61"/>
      <c r="O76" s="61"/>
    </row>
    <row r="77" s="7" customFormat="1" ht="60.95" customHeight="1" spans="1:15">
      <c r="A77" s="30">
        <f>SUBTOTAL(3,$B$7:B77)</f>
        <v>70</v>
      </c>
      <c r="B77" s="37" t="s">
        <v>200</v>
      </c>
      <c r="C77" s="69" t="s">
        <v>19</v>
      </c>
      <c r="D77" s="39" t="s">
        <v>197</v>
      </c>
      <c r="E77" s="38" t="s">
        <v>201</v>
      </c>
      <c r="F77" s="40" t="s">
        <v>202</v>
      </c>
      <c r="G77" s="42">
        <v>30000</v>
      </c>
      <c r="H77" s="65"/>
      <c r="I77" s="65"/>
      <c r="J77" s="65"/>
      <c r="K77" s="65">
        <v>30000</v>
      </c>
      <c r="L77" s="38" t="s">
        <v>195</v>
      </c>
      <c r="M77" s="66"/>
      <c r="N77" s="61"/>
      <c r="O77" s="61"/>
    </row>
    <row r="78" s="7" customFormat="1" ht="36" customHeight="1" spans="1:15">
      <c r="A78" s="30">
        <f>SUBTOTAL(3,$B$7:B78)</f>
        <v>71</v>
      </c>
      <c r="B78" s="37" t="s">
        <v>203</v>
      </c>
      <c r="C78" s="69" t="s">
        <v>19</v>
      </c>
      <c r="D78" s="39" t="s">
        <v>197</v>
      </c>
      <c r="E78" s="38" t="s">
        <v>198</v>
      </c>
      <c r="F78" s="40" t="s">
        <v>204</v>
      </c>
      <c r="G78" s="42">
        <v>30000</v>
      </c>
      <c r="H78" s="65"/>
      <c r="I78" s="65"/>
      <c r="J78" s="65"/>
      <c r="K78" s="65">
        <v>30000</v>
      </c>
      <c r="L78" s="38" t="s">
        <v>195</v>
      </c>
      <c r="M78" s="66"/>
      <c r="N78" s="61"/>
      <c r="O78" s="61"/>
    </row>
    <row r="79" s="1" customFormat="1" ht="31.5" spans="1:15">
      <c r="A79" s="30">
        <f>SUBTOTAL(3,$B$7:B79)</f>
        <v>72</v>
      </c>
      <c r="B79" s="37" t="s">
        <v>205</v>
      </c>
      <c r="C79" s="69" t="s">
        <v>19</v>
      </c>
      <c r="D79" s="39" t="s">
        <v>20</v>
      </c>
      <c r="E79" s="38" t="s">
        <v>206</v>
      </c>
      <c r="F79" s="40" t="s">
        <v>207</v>
      </c>
      <c r="G79" s="41">
        <v>5000</v>
      </c>
      <c r="H79" s="54"/>
      <c r="I79" s="54"/>
      <c r="J79" s="54"/>
      <c r="K79" s="54">
        <v>5000</v>
      </c>
      <c r="L79" s="38" t="s">
        <v>195</v>
      </c>
      <c r="M79" s="66"/>
      <c r="N79" s="61"/>
      <c r="O79" s="61"/>
    </row>
    <row r="80" s="1" customFormat="1" ht="27.95" customHeight="1" spans="1:15">
      <c r="A80" s="30">
        <f>SUBTOTAL(3,$B$7:B80)</f>
        <v>73</v>
      </c>
      <c r="B80" s="70" t="s">
        <v>208</v>
      </c>
      <c r="C80" s="69" t="s">
        <v>19</v>
      </c>
      <c r="D80" s="71" t="s">
        <v>197</v>
      </c>
      <c r="E80" s="69" t="s">
        <v>198</v>
      </c>
      <c r="F80" s="72" t="s">
        <v>209</v>
      </c>
      <c r="G80" s="41">
        <v>25000</v>
      </c>
      <c r="H80" s="65"/>
      <c r="I80" s="65"/>
      <c r="J80" s="54"/>
      <c r="K80" s="65">
        <v>25000</v>
      </c>
      <c r="L80" s="38" t="s">
        <v>195</v>
      </c>
      <c r="M80" s="66"/>
      <c r="N80" s="61"/>
      <c r="O80" s="61"/>
    </row>
    <row r="81" s="5" customFormat="1" ht="60" customHeight="1" spans="1:15">
      <c r="A81" s="30">
        <f>SUBTOTAL(3,$B$7:B81)</f>
        <v>74</v>
      </c>
      <c r="B81" s="31" t="s">
        <v>210</v>
      </c>
      <c r="C81" s="32" t="s">
        <v>19</v>
      </c>
      <c r="D81" s="30" t="s">
        <v>20</v>
      </c>
      <c r="E81" s="32" t="s">
        <v>211</v>
      </c>
      <c r="F81" s="33" t="s">
        <v>212</v>
      </c>
      <c r="G81" s="34">
        <v>10000</v>
      </c>
      <c r="H81" s="35">
        <f t="shared" ref="H81:H83" si="17">G81*0.3</f>
        <v>3000</v>
      </c>
      <c r="I81" s="35">
        <f t="shared" ref="I81:I83" si="18">H81</f>
        <v>3000</v>
      </c>
      <c r="J81" s="35">
        <f t="shared" ref="J81:J83" si="19">G81-H81-I81</f>
        <v>4000</v>
      </c>
      <c r="K81" s="35"/>
      <c r="L81" s="32" t="s">
        <v>33</v>
      </c>
      <c r="M81" s="63"/>
      <c r="N81" s="61"/>
      <c r="O81" s="61"/>
    </row>
    <row r="82" s="5" customFormat="1" ht="48.95" customHeight="1" spans="1:15">
      <c r="A82" s="30">
        <f>SUBTOTAL(3,$B$7:B82)</f>
        <v>75</v>
      </c>
      <c r="B82" s="31" t="s">
        <v>213</v>
      </c>
      <c r="C82" s="32" t="s">
        <v>19</v>
      </c>
      <c r="D82" s="30" t="s">
        <v>20</v>
      </c>
      <c r="E82" s="32" t="s">
        <v>214</v>
      </c>
      <c r="F82" s="33" t="s">
        <v>215</v>
      </c>
      <c r="G82" s="34">
        <v>20000</v>
      </c>
      <c r="H82" s="35">
        <f t="shared" si="17"/>
        <v>6000</v>
      </c>
      <c r="I82" s="35">
        <f t="shared" si="18"/>
        <v>6000</v>
      </c>
      <c r="J82" s="35">
        <f t="shared" si="19"/>
        <v>8000</v>
      </c>
      <c r="K82" s="35"/>
      <c r="L82" s="32" t="s">
        <v>33</v>
      </c>
      <c r="M82" s="63"/>
      <c r="N82" s="61"/>
      <c r="O82" s="61"/>
    </row>
    <row r="83" s="5" customFormat="1" ht="27.95" customHeight="1" spans="1:15">
      <c r="A83" s="30">
        <f>SUBTOTAL(3,$B$7:B83)</f>
        <v>76</v>
      </c>
      <c r="B83" s="31" t="s">
        <v>216</v>
      </c>
      <c r="C83" s="32" t="s">
        <v>19</v>
      </c>
      <c r="D83" s="30" t="s">
        <v>20</v>
      </c>
      <c r="E83" s="32" t="s">
        <v>124</v>
      </c>
      <c r="F83" s="33" t="s">
        <v>217</v>
      </c>
      <c r="G83" s="34">
        <v>25000</v>
      </c>
      <c r="H83" s="35">
        <f t="shared" si="17"/>
        <v>7500</v>
      </c>
      <c r="I83" s="35">
        <f t="shared" si="18"/>
        <v>7500</v>
      </c>
      <c r="J83" s="35">
        <f t="shared" si="19"/>
        <v>10000</v>
      </c>
      <c r="K83" s="35"/>
      <c r="L83" s="32" t="s">
        <v>33</v>
      </c>
      <c r="M83" s="63"/>
      <c r="N83" s="61"/>
      <c r="O83" s="61"/>
    </row>
    <row r="84" s="1" customFormat="1" ht="44.1" customHeight="1" spans="1:15">
      <c r="A84" s="30">
        <f>SUBTOTAL(3,$B$7:B84)</f>
        <v>77</v>
      </c>
      <c r="B84" s="55" t="s">
        <v>218</v>
      </c>
      <c r="C84" s="69" t="s">
        <v>19</v>
      </c>
      <c r="D84" s="71" t="s">
        <v>20</v>
      </c>
      <c r="E84" s="69" t="s">
        <v>47</v>
      </c>
      <c r="F84" s="40" t="s">
        <v>219</v>
      </c>
      <c r="G84" s="41">
        <v>18000</v>
      </c>
      <c r="H84" s="65"/>
      <c r="I84" s="65"/>
      <c r="J84" s="41"/>
      <c r="K84" s="65">
        <v>18000</v>
      </c>
      <c r="L84" s="38" t="s">
        <v>195</v>
      </c>
      <c r="M84" s="66"/>
      <c r="N84" s="61"/>
      <c r="O84" s="61"/>
    </row>
    <row r="85" s="1" customFormat="1" ht="33" customHeight="1" spans="1:15">
      <c r="A85" s="30">
        <f>SUBTOTAL(3,$B$7:B85)</f>
        <v>78</v>
      </c>
      <c r="B85" s="55" t="s">
        <v>135</v>
      </c>
      <c r="C85" s="69" t="s">
        <v>19</v>
      </c>
      <c r="D85" s="71" t="s">
        <v>20</v>
      </c>
      <c r="E85" s="69" t="s">
        <v>47</v>
      </c>
      <c r="F85" s="40" t="s">
        <v>136</v>
      </c>
      <c r="G85" s="41">
        <v>13200</v>
      </c>
      <c r="H85" s="65"/>
      <c r="I85" s="65"/>
      <c r="J85" s="41"/>
      <c r="K85" s="65">
        <v>13200</v>
      </c>
      <c r="L85" s="38" t="s">
        <v>195</v>
      </c>
      <c r="M85" s="66"/>
      <c r="N85" s="61"/>
      <c r="O85" s="61"/>
    </row>
    <row r="86" s="1" customFormat="1" ht="35.1" customHeight="1" spans="1:15">
      <c r="A86" s="30">
        <f>SUBTOTAL(3,$B$7:B86)</f>
        <v>79</v>
      </c>
      <c r="B86" s="55" t="s">
        <v>220</v>
      </c>
      <c r="C86" s="69" t="s">
        <v>19</v>
      </c>
      <c r="D86" s="71" t="s">
        <v>20</v>
      </c>
      <c r="E86" s="69" t="s">
        <v>47</v>
      </c>
      <c r="F86" s="40" t="s">
        <v>221</v>
      </c>
      <c r="G86" s="41">
        <v>15000</v>
      </c>
      <c r="H86" s="65"/>
      <c r="I86" s="65"/>
      <c r="J86" s="41"/>
      <c r="K86" s="65">
        <v>15000</v>
      </c>
      <c r="L86" s="38" t="s">
        <v>195</v>
      </c>
      <c r="M86" s="66"/>
      <c r="N86" s="61"/>
      <c r="O86" s="61"/>
    </row>
    <row r="87" s="1" customFormat="1" ht="35.1" customHeight="1" spans="1:15">
      <c r="A87" s="30">
        <f>SUBTOTAL(3,$B$7:B87)</f>
        <v>80</v>
      </c>
      <c r="B87" s="55" t="s">
        <v>222</v>
      </c>
      <c r="C87" s="69" t="s">
        <v>19</v>
      </c>
      <c r="D87" s="71" t="s">
        <v>20</v>
      </c>
      <c r="E87" s="69" t="s">
        <v>47</v>
      </c>
      <c r="F87" s="40" t="s">
        <v>223</v>
      </c>
      <c r="G87" s="41">
        <v>6200</v>
      </c>
      <c r="H87" s="65"/>
      <c r="I87" s="65"/>
      <c r="J87" s="41"/>
      <c r="K87" s="65">
        <v>6200</v>
      </c>
      <c r="L87" s="38" t="s">
        <v>195</v>
      </c>
      <c r="M87" s="66"/>
      <c r="N87" s="61"/>
      <c r="O87" s="61"/>
    </row>
    <row r="88" s="1" customFormat="1" ht="29.1" customHeight="1" spans="1:15">
      <c r="A88" s="30">
        <f>SUBTOTAL(3,$B$7:B88)</f>
        <v>81</v>
      </c>
      <c r="B88" s="55" t="s">
        <v>224</v>
      </c>
      <c r="C88" s="69" t="s">
        <v>19</v>
      </c>
      <c r="D88" s="71" t="s">
        <v>20</v>
      </c>
      <c r="E88" s="69" t="s">
        <v>47</v>
      </c>
      <c r="F88" s="40" t="s">
        <v>225</v>
      </c>
      <c r="G88" s="41">
        <v>15000</v>
      </c>
      <c r="H88" s="65"/>
      <c r="I88" s="65"/>
      <c r="J88" s="41"/>
      <c r="K88" s="65">
        <v>15000</v>
      </c>
      <c r="L88" s="38" t="s">
        <v>195</v>
      </c>
      <c r="M88" s="66"/>
      <c r="N88" s="61"/>
      <c r="O88" s="61"/>
    </row>
    <row r="89" s="1" customFormat="1" ht="51" customHeight="1" spans="1:15">
      <c r="A89" s="30">
        <f>SUBTOTAL(3,$B$7:B89)</f>
        <v>82</v>
      </c>
      <c r="B89" s="55" t="s">
        <v>141</v>
      </c>
      <c r="C89" s="69" t="s">
        <v>19</v>
      </c>
      <c r="D89" s="71" t="s">
        <v>20</v>
      </c>
      <c r="E89" s="69" t="s">
        <v>121</v>
      </c>
      <c r="F89" s="40" t="s">
        <v>142</v>
      </c>
      <c r="G89" s="41">
        <v>7500</v>
      </c>
      <c r="H89" s="65"/>
      <c r="I89" s="65"/>
      <c r="J89" s="41"/>
      <c r="K89" s="65">
        <v>7500</v>
      </c>
      <c r="L89" s="38" t="s">
        <v>195</v>
      </c>
      <c r="M89" s="66"/>
      <c r="N89" s="61"/>
      <c r="O89" s="61"/>
    </row>
    <row r="90" s="1" customFormat="1" ht="31.5" spans="1:15">
      <c r="A90" s="30">
        <f>SUBTOTAL(3,$B$7:B90)</f>
        <v>83</v>
      </c>
      <c r="B90" s="55" t="s">
        <v>65</v>
      </c>
      <c r="C90" s="69" t="s">
        <v>19</v>
      </c>
      <c r="D90" s="71" t="s">
        <v>66</v>
      </c>
      <c r="E90" s="69" t="s">
        <v>67</v>
      </c>
      <c r="F90" s="40" t="s">
        <v>68</v>
      </c>
      <c r="G90" s="41">
        <v>300</v>
      </c>
      <c r="H90" s="65"/>
      <c r="I90" s="65"/>
      <c r="J90" s="41"/>
      <c r="K90" s="65">
        <v>300</v>
      </c>
      <c r="L90" s="38" t="s">
        <v>195</v>
      </c>
      <c r="M90" s="66"/>
      <c r="N90" s="61"/>
      <c r="O90" s="61"/>
    </row>
    <row r="91" s="1" customFormat="1" ht="15" spans="1:15">
      <c r="A91" s="30">
        <f>SUBTOTAL(3,$B$7:B91)</f>
        <v>84</v>
      </c>
      <c r="B91" s="73" t="s">
        <v>226</v>
      </c>
      <c r="C91" s="69" t="s">
        <v>19</v>
      </c>
      <c r="D91" s="71" t="s">
        <v>20</v>
      </c>
      <c r="E91" s="74" t="s">
        <v>227</v>
      </c>
      <c r="F91" s="46" t="s">
        <v>228</v>
      </c>
      <c r="G91" s="41">
        <v>4000</v>
      </c>
      <c r="H91" s="54">
        <v>4000</v>
      </c>
      <c r="I91" s="65"/>
      <c r="J91" s="65"/>
      <c r="K91" s="65"/>
      <c r="L91" s="76" t="s">
        <v>229</v>
      </c>
      <c r="M91" s="77"/>
      <c r="N91" s="61"/>
      <c r="O91" s="61"/>
    </row>
    <row r="92" s="1" customFormat="1" ht="15" spans="1:15">
      <c r="A92" s="30">
        <f>SUBTOTAL(3,$B$7:B92)</f>
        <v>85</v>
      </c>
      <c r="B92" s="73" t="s">
        <v>230</v>
      </c>
      <c r="C92" s="69" t="s">
        <v>19</v>
      </c>
      <c r="D92" s="71" t="s">
        <v>20</v>
      </c>
      <c r="E92" s="74" t="s">
        <v>227</v>
      </c>
      <c r="F92" s="46" t="s">
        <v>231</v>
      </c>
      <c r="G92" s="41">
        <v>500</v>
      </c>
      <c r="H92" s="54">
        <v>500</v>
      </c>
      <c r="I92" s="65"/>
      <c r="J92" s="65"/>
      <c r="K92" s="65"/>
      <c r="L92" s="76" t="s">
        <v>229</v>
      </c>
      <c r="M92" s="77"/>
      <c r="N92" s="61"/>
      <c r="O92" s="61"/>
    </row>
    <row r="93" s="1" customFormat="1" ht="15" spans="1:15">
      <c r="A93" s="30">
        <f>SUBTOTAL(3,$B$7:B93)</f>
        <v>86</v>
      </c>
      <c r="B93" s="73" t="s">
        <v>232</v>
      </c>
      <c r="C93" s="69" t="s">
        <v>19</v>
      </c>
      <c r="D93" s="71" t="s">
        <v>20</v>
      </c>
      <c r="E93" s="74" t="s">
        <v>227</v>
      </c>
      <c r="F93" s="46" t="s">
        <v>233</v>
      </c>
      <c r="G93" s="41">
        <v>40000</v>
      </c>
      <c r="H93" s="54">
        <v>40000</v>
      </c>
      <c r="I93" s="65"/>
      <c r="J93" s="65"/>
      <c r="K93" s="65"/>
      <c r="L93" s="76" t="s">
        <v>229</v>
      </c>
      <c r="M93" s="77"/>
      <c r="N93" s="61"/>
      <c r="O93" s="61"/>
    </row>
    <row r="94" s="1" customFormat="1" ht="15" spans="1:15">
      <c r="A94" s="30">
        <f>SUBTOTAL(3,$B$7:B94)</f>
        <v>87</v>
      </c>
      <c r="B94" s="73" t="s">
        <v>234</v>
      </c>
      <c r="C94" s="69" t="s">
        <v>19</v>
      </c>
      <c r="D94" s="71" t="s">
        <v>20</v>
      </c>
      <c r="E94" s="74" t="s">
        <v>227</v>
      </c>
      <c r="F94" s="46" t="s">
        <v>228</v>
      </c>
      <c r="G94" s="41">
        <v>40000</v>
      </c>
      <c r="H94" s="54">
        <v>10000</v>
      </c>
      <c r="I94" s="65"/>
      <c r="J94" s="65"/>
      <c r="K94" s="65">
        <v>30000</v>
      </c>
      <c r="L94" s="76" t="s">
        <v>229</v>
      </c>
      <c r="M94" s="77"/>
      <c r="N94" s="61"/>
      <c r="O94" s="61"/>
    </row>
    <row r="95" s="1" customFormat="1" ht="15" spans="1:15">
      <c r="A95" s="30">
        <f>SUBTOTAL(3,$B$7:B95)</f>
        <v>88</v>
      </c>
      <c r="B95" s="73" t="s">
        <v>235</v>
      </c>
      <c r="C95" s="69" t="s">
        <v>19</v>
      </c>
      <c r="D95" s="71" t="s">
        <v>236</v>
      </c>
      <c r="E95" s="69" t="s">
        <v>237</v>
      </c>
      <c r="F95" s="46"/>
      <c r="G95" s="41">
        <v>10000</v>
      </c>
      <c r="H95" s="54"/>
      <c r="I95" s="65"/>
      <c r="J95" s="65"/>
      <c r="K95" s="65">
        <v>10000</v>
      </c>
      <c r="L95" s="76" t="s">
        <v>229</v>
      </c>
      <c r="M95" s="77"/>
      <c r="N95" s="61"/>
      <c r="O95" s="61"/>
    </row>
    <row r="96" s="1" customFormat="1" ht="15" spans="1:15">
      <c r="A96" s="30">
        <f>SUBTOTAL(3,$B$7:B96)</f>
        <v>89</v>
      </c>
      <c r="B96" s="73" t="s">
        <v>238</v>
      </c>
      <c r="C96" s="69" t="s">
        <v>19</v>
      </c>
      <c r="D96" s="71" t="s">
        <v>239</v>
      </c>
      <c r="E96" s="69" t="s">
        <v>237</v>
      </c>
      <c r="F96" s="46"/>
      <c r="G96" s="41">
        <v>20000</v>
      </c>
      <c r="H96" s="54">
        <v>2000</v>
      </c>
      <c r="I96" s="65"/>
      <c r="J96" s="65"/>
      <c r="K96" s="65">
        <v>18000</v>
      </c>
      <c r="L96" s="76" t="s">
        <v>229</v>
      </c>
      <c r="M96" s="77"/>
      <c r="N96" s="61"/>
      <c r="O96" s="61"/>
    </row>
    <row r="97" s="1" customFormat="1" ht="15" spans="1:15">
      <c r="A97" s="30">
        <f>SUBTOTAL(3,$B$7:B97)</f>
        <v>90</v>
      </c>
      <c r="B97" s="73" t="s">
        <v>240</v>
      </c>
      <c r="C97" s="69" t="s">
        <v>19</v>
      </c>
      <c r="D97" s="71" t="s">
        <v>236</v>
      </c>
      <c r="E97" s="69" t="s">
        <v>241</v>
      </c>
      <c r="F97" s="46"/>
      <c r="G97" s="41">
        <v>20000</v>
      </c>
      <c r="H97" s="54">
        <v>2000</v>
      </c>
      <c r="I97" s="65"/>
      <c r="J97" s="65"/>
      <c r="K97" s="65">
        <v>18000</v>
      </c>
      <c r="L97" s="76" t="s">
        <v>229</v>
      </c>
      <c r="M97" s="77"/>
      <c r="N97" s="61"/>
      <c r="O97" s="61"/>
    </row>
    <row r="98" s="1" customFormat="1" ht="21" spans="1:15">
      <c r="A98" s="30">
        <f>SUBTOTAL(3,$B$7:B98)</f>
        <v>91</v>
      </c>
      <c r="B98" s="73" t="s">
        <v>242</v>
      </c>
      <c r="C98" s="69" t="s">
        <v>19</v>
      </c>
      <c r="D98" s="71" t="s">
        <v>20</v>
      </c>
      <c r="E98" s="74" t="s">
        <v>227</v>
      </c>
      <c r="F98" s="46"/>
      <c r="G98" s="41">
        <v>10000</v>
      </c>
      <c r="H98" s="54">
        <v>8000</v>
      </c>
      <c r="I98" s="65"/>
      <c r="J98" s="65"/>
      <c r="K98" s="65">
        <v>2000</v>
      </c>
      <c r="L98" s="76" t="s">
        <v>229</v>
      </c>
      <c r="M98" s="77"/>
      <c r="N98" s="61"/>
      <c r="O98" s="61"/>
    </row>
    <row r="99" s="1" customFormat="1" ht="15" spans="1:15">
      <c r="A99" s="30">
        <f>SUBTOTAL(3,$B$7:B99)</f>
        <v>92</v>
      </c>
      <c r="B99" s="73" t="s">
        <v>243</v>
      </c>
      <c r="C99" s="69" t="s">
        <v>19</v>
      </c>
      <c r="D99" s="71" t="s">
        <v>20</v>
      </c>
      <c r="E99" s="74" t="s">
        <v>244</v>
      </c>
      <c r="F99" s="46" t="s">
        <v>231</v>
      </c>
      <c r="G99" s="41">
        <v>5000</v>
      </c>
      <c r="H99" s="54">
        <v>3000</v>
      </c>
      <c r="I99" s="65"/>
      <c r="J99" s="65"/>
      <c r="K99" s="65">
        <v>2000</v>
      </c>
      <c r="L99" s="76" t="s">
        <v>229</v>
      </c>
      <c r="M99" s="77"/>
      <c r="N99" s="61"/>
      <c r="O99" s="61"/>
    </row>
    <row r="100" s="1" customFormat="1" ht="15" spans="1:15">
      <c r="A100" s="30">
        <f>SUBTOTAL(3,$B$7:B100)</f>
        <v>93</v>
      </c>
      <c r="B100" s="73" t="s">
        <v>245</v>
      </c>
      <c r="C100" s="69" t="s">
        <v>19</v>
      </c>
      <c r="D100" s="71" t="s">
        <v>20</v>
      </c>
      <c r="E100" s="74"/>
      <c r="F100" s="40" t="s">
        <v>246</v>
      </c>
      <c r="G100" s="41">
        <v>12000</v>
      </c>
      <c r="H100" s="54">
        <v>12000</v>
      </c>
      <c r="I100" s="65"/>
      <c r="J100" s="65"/>
      <c r="K100" s="65"/>
      <c r="L100" s="76" t="s">
        <v>229</v>
      </c>
      <c r="M100" s="77"/>
      <c r="N100" s="61"/>
      <c r="O100" s="61"/>
    </row>
    <row r="101" s="1" customFormat="1" ht="21" spans="1:15">
      <c r="A101" s="30">
        <f>SUBTOTAL(3,$B$7:B101)</f>
        <v>94</v>
      </c>
      <c r="B101" s="73" t="s">
        <v>247</v>
      </c>
      <c r="C101" s="69" t="s">
        <v>19</v>
      </c>
      <c r="D101" s="71" t="s">
        <v>20</v>
      </c>
      <c r="E101" s="74"/>
      <c r="F101" s="46" t="s">
        <v>248</v>
      </c>
      <c r="G101" s="41">
        <v>10000</v>
      </c>
      <c r="H101" s="54">
        <v>10000</v>
      </c>
      <c r="I101" s="65"/>
      <c r="J101" s="65"/>
      <c r="K101" s="65"/>
      <c r="L101" s="76" t="s">
        <v>229</v>
      </c>
      <c r="M101" s="77"/>
      <c r="N101" s="61"/>
      <c r="O101" s="61"/>
    </row>
    <row r="102" s="1" customFormat="1" ht="15" spans="1:15">
      <c r="A102" s="30">
        <f>SUBTOTAL(3,$B$7:B102)</f>
        <v>95</v>
      </c>
      <c r="B102" s="75" t="s">
        <v>249</v>
      </c>
      <c r="C102" s="69" t="s">
        <v>19</v>
      </c>
      <c r="D102" s="71" t="s">
        <v>20</v>
      </c>
      <c r="E102" s="74"/>
      <c r="F102" s="46" t="s">
        <v>250</v>
      </c>
      <c r="G102" s="41">
        <v>1000</v>
      </c>
      <c r="H102" s="54">
        <v>200</v>
      </c>
      <c r="I102" s="65"/>
      <c r="J102" s="65"/>
      <c r="K102" s="65">
        <v>800</v>
      </c>
      <c r="L102" s="76" t="s">
        <v>229</v>
      </c>
      <c r="M102" s="77"/>
      <c r="N102" s="61"/>
      <c r="O102" s="61"/>
    </row>
    <row r="103" s="1" customFormat="1" ht="15" spans="1:15">
      <c r="A103" s="30">
        <f>SUBTOTAL(3,$B$7:B103)</f>
        <v>96</v>
      </c>
      <c r="B103" s="73" t="s">
        <v>251</v>
      </c>
      <c r="C103" s="69" t="s">
        <v>19</v>
      </c>
      <c r="D103" s="71" t="s">
        <v>20</v>
      </c>
      <c r="E103" s="74"/>
      <c r="F103" s="46" t="s">
        <v>252</v>
      </c>
      <c r="G103" s="41">
        <v>100</v>
      </c>
      <c r="H103" s="54">
        <v>100</v>
      </c>
      <c r="I103" s="65"/>
      <c r="J103" s="65"/>
      <c r="K103" s="65"/>
      <c r="L103" s="76" t="s">
        <v>229</v>
      </c>
      <c r="M103" s="77"/>
      <c r="N103" s="61"/>
      <c r="O103" s="61"/>
    </row>
    <row r="104" s="1" customFormat="1" ht="15" spans="1:15">
      <c r="A104" s="30">
        <f>SUBTOTAL(3,$B$7:B104)</f>
        <v>97</v>
      </c>
      <c r="B104" s="73" t="s">
        <v>253</v>
      </c>
      <c r="C104" s="69" t="s">
        <v>19</v>
      </c>
      <c r="D104" s="71" t="s">
        <v>20</v>
      </c>
      <c r="E104" s="74"/>
      <c r="F104" s="46" t="s">
        <v>254</v>
      </c>
      <c r="G104" s="41">
        <v>100</v>
      </c>
      <c r="H104" s="54">
        <v>100</v>
      </c>
      <c r="I104" s="65"/>
      <c r="J104" s="65"/>
      <c r="K104" s="65"/>
      <c r="L104" s="76" t="s">
        <v>229</v>
      </c>
      <c r="M104" s="77"/>
      <c r="N104" s="61"/>
      <c r="O104" s="61"/>
    </row>
    <row r="105" s="1" customFormat="1" ht="15" spans="1:15">
      <c r="A105" s="30">
        <f>SUBTOTAL(3,$B$7:B105)</f>
        <v>98</v>
      </c>
      <c r="B105" s="73" t="s">
        <v>255</v>
      </c>
      <c r="C105" s="69" t="s">
        <v>19</v>
      </c>
      <c r="D105" s="71" t="s">
        <v>20</v>
      </c>
      <c r="E105" s="74"/>
      <c r="F105" s="46" t="s">
        <v>256</v>
      </c>
      <c r="G105" s="41">
        <v>10000</v>
      </c>
      <c r="H105" s="54"/>
      <c r="I105" s="65"/>
      <c r="J105" s="65"/>
      <c r="K105" s="65">
        <v>10000</v>
      </c>
      <c r="L105" s="76" t="s">
        <v>229</v>
      </c>
      <c r="M105" s="77"/>
      <c r="N105" s="61"/>
      <c r="O105" s="61"/>
    </row>
    <row r="106" s="1" customFormat="1" ht="15" spans="1:15">
      <c r="A106" s="30">
        <f>SUBTOTAL(3,$B$7:B106)</f>
        <v>99</v>
      </c>
      <c r="B106" s="73" t="s">
        <v>257</v>
      </c>
      <c r="C106" s="69" t="s">
        <v>19</v>
      </c>
      <c r="D106" s="71" t="s">
        <v>20</v>
      </c>
      <c r="E106" s="74"/>
      <c r="F106" s="46" t="s">
        <v>256</v>
      </c>
      <c r="G106" s="41">
        <v>10000</v>
      </c>
      <c r="H106" s="54"/>
      <c r="I106" s="65"/>
      <c r="J106" s="65"/>
      <c r="K106" s="65">
        <v>10000</v>
      </c>
      <c r="L106" s="76" t="s">
        <v>229</v>
      </c>
      <c r="M106" s="77"/>
      <c r="N106" s="61"/>
      <c r="O106" s="61"/>
    </row>
    <row r="107" s="1" customFormat="1" ht="15" spans="1:15">
      <c r="A107" s="30">
        <f>SUBTOTAL(3,$B$7:B107)</f>
        <v>100</v>
      </c>
      <c r="B107" s="73" t="s">
        <v>258</v>
      </c>
      <c r="C107" s="69" t="s">
        <v>19</v>
      </c>
      <c r="D107" s="71" t="s">
        <v>20</v>
      </c>
      <c r="E107" s="74"/>
      <c r="F107" s="46" t="s">
        <v>256</v>
      </c>
      <c r="G107" s="41">
        <v>2000</v>
      </c>
      <c r="H107" s="54"/>
      <c r="I107" s="65"/>
      <c r="J107" s="65"/>
      <c r="K107" s="65">
        <v>2000</v>
      </c>
      <c r="L107" s="76" t="s">
        <v>229</v>
      </c>
      <c r="M107" s="77"/>
      <c r="N107" s="61"/>
      <c r="O107" s="61"/>
    </row>
    <row r="108" s="1" customFormat="1" ht="15" spans="1:15">
      <c r="A108" s="30">
        <f>SUBTOTAL(3,$B$7:B108)</f>
        <v>101</v>
      </c>
      <c r="B108" s="73" t="s">
        <v>259</v>
      </c>
      <c r="C108" s="69" t="s">
        <v>19</v>
      </c>
      <c r="D108" s="71" t="s">
        <v>20</v>
      </c>
      <c r="E108" s="74"/>
      <c r="F108" s="46" t="s">
        <v>260</v>
      </c>
      <c r="G108" s="41">
        <v>1200</v>
      </c>
      <c r="H108" s="54">
        <v>1200</v>
      </c>
      <c r="I108" s="65"/>
      <c r="J108" s="65"/>
      <c r="K108" s="65"/>
      <c r="L108" s="76" t="s">
        <v>229</v>
      </c>
      <c r="M108" s="77"/>
      <c r="N108" s="61"/>
      <c r="O108" s="61"/>
    </row>
    <row r="109" s="1" customFormat="1" ht="15" spans="1:15">
      <c r="A109" s="30">
        <f>SUBTOTAL(3,$B$7:B109)</f>
        <v>102</v>
      </c>
      <c r="B109" s="73" t="s">
        <v>261</v>
      </c>
      <c r="C109" s="69" t="s">
        <v>19</v>
      </c>
      <c r="D109" s="71" t="s">
        <v>20</v>
      </c>
      <c r="E109" s="74"/>
      <c r="F109" s="46" t="s">
        <v>262</v>
      </c>
      <c r="G109" s="41">
        <v>1000</v>
      </c>
      <c r="H109" s="54">
        <v>300</v>
      </c>
      <c r="I109" s="65"/>
      <c r="J109" s="65"/>
      <c r="K109" s="65">
        <v>700</v>
      </c>
      <c r="L109" s="76" t="s">
        <v>229</v>
      </c>
      <c r="M109" s="77"/>
      <c r="N109" s="61"/>
      <c r="O109" s="61"/>
    </row>
    <row r="110" s="4" customFormat="1" ht="28.5" customHeight="1" spans="1:15">
      <c r="A110" s="28" t="s">
        <v>263</v>
      </c>
      <c r="B110" s="28"/>
      <c r="C110" s="28"/>
      <c r="D110" s="28"/>
      <c r="E110" s="28"/>
      <c r="F110" s="29"/>
      <c r="G110" s="27">
        <f>SUBTOTAL(9,G111:G127)</f>
        <v>498200</v>
      </c>
      <c r="H110" s="27">
        <f t="shared" ref="H110:K110" si="20">SUBTOTAL(9,H111:H127)</f>
        <v>405600</v>
      </c>
      <c r="I110" s="27">
        <f t="shared" si="20"/>
        <v>6000</v>
      </c>
      <c r="J110" s="27">
        <f t="shared" si="20"/>
        <v>14000</v>
      </c>
      <c r="K110" s="27">
        <f t="shared" si="20"/>
        <v>72600</v>
      </c>
      <c r="L110" s="62"/>
      <c r="M110" s="62"/>
      <c r="N110" s="61"/>
      <c r="O110" s="61"/>
    </row>
    <row r="111" s="5" customFormat="1" ht="57.95" customHeight="1" spans="1:15">
      <c r="A111" s="30">
        <f>SUBTOTAL(3,$B$7:B111)</f>
        <v>103</v>
      </c>
      <c r="B111" s="31" t="s">
        <v>264</v>
      </c>
      <c r="C111" s="32" t="s">
        <v>19</v>
      </c>
      <c r="D111" s="30" t="s">
        <v>265</v>
      </c>
      <c r="E111" s="32" t="s">
        <v>90</v>
      </c>
      <c r="F111" s="33" t="s">
        <v>266</v>
      </c>
      <c r="G111" s="34">
        <v>10000</v>
      </c>
      <c r="H111" s="35">
        <f>G111*0.3</f>
        <v>3000</v>
      </c>
      <c r="I111" s="35">
        <f>H111</f>
        <v>3000</v>
      </c>
      <c r="J111" s="35">
        <f>G111-H111-I111</f>
        <v>4000</v>
      </c>
      <c r="K111" s="35"/>
      <c r="L111" s="32" t="s">
        <v>33</v>
      </c>
      <c r="M111" s="63"/>
      <c r="N111" s="61"/>
      <c r="O111" s="61"/>
    </row>
    <row r="112" s="5" customFormat="1" ht="42" customHeight="1" spans="1:15">
      <c r="A112" s="30">
        <f>SUBTOTAL(3,$B$7:B112)</f>
        <v>104</v>
      </c>
      <c r="B112" s="31" t="s">
        <v>267</v>
      </c>
      <c r="C112" s="32" t="s">
        <v>19</v>
      </c>
      <c r="D112" s="30" t="s">
        <v>20</v>
      </c>
      <c r="E112" s="32" t="s">
        <v>90</v>
      </c>
      <c r="F112" s="33" t="s">
        <v>268</v>
      </c>
      <c r="G112" s="34">
        <v>10000</v>
      </c>
      <c r="H112" s="35">
        <f>G112*0.3</f>
        <v>3000</v>
      </c>
      <c r="I112" s="35">
        <f>H112</f>
        <v>3000</v>
      </c>
      <c r="J112" s="35">
        <f>G112-H112-I112</f>
        <v>4000</v>
      </c>
      <c r="K112" s="35"/>
      <c r="L112" s="32" t="s">
        <v>33</v>
      </c>
      <c r="M112" s="63"/>
      <c r="N112" s="61"/>
      <c r="O112" s="61"/>
    </row>
    <row r="113" s="5" customFormat="1" ht="39.95" customHeight="1" spans="1:15">
      <c r="A113" s="30">
        <f>SUBTOTAL(3,$B$7:B113)</f>
        <v>105</v>
      </c>
      <c r="B113" s="37" t="s">
        <v>269</v>
      </c>
      <c r="C113" s="38" t="s">
        <v>19</v>
      </c>
      <c r="D113" s="39" t="s">
        <v>270</v>
      </c>
      <c r="E113" s="38" t="s">
        <v>144</v>
      </c>
      <c r="F113" s="40" t="s">
        <v>271</v>
      </c>
      <c r="G113" s="41">
        <v>30000</v>
      </c>
      <c r="H113" s="35">
        <f>G113*0.3</f>
        <v>9000</v>
      </c>
      <c r="I113" s="54"/>
      <c r="J113" s="54"/>
      <c r="K113" s="35">
        <f>G113*0.7</f>
        <v>21000</v>
      </c>
      <c r="L113" s="38" t="s">
        <v>81</v>
      </c>
      <c r="M113" s="64"/>
      <c r="N113" s="61"/>
      <c r="O113" s="61"/>
    </row>
    <row r="114" s="5" customFormat="1" ht="30" customHeight="1" spans="1:15">
      <c r="A114" s="30">
        <f>SUBTOTAL(3,$B$7:B114)</f>
        <v>106</v>
      </c>
      <c r="B114" s="31" t="s">
        <v>272</v>
      </c>
      <c r="C114" s="32" t="s">
        <v>19</v>
      </c>
      <c r="D114" s="30" t="s">
        <v>20</v>
      </c>
      <c r="E114" s="32" t="s">
        <v>124</v>
      </c>
      <c r="F114" s="33" t="s">
        <v>273</v>
      </c>
      <c r="G114" s="34">
        <v>500</v>
      </c>
      <c r="H114" s="35">
        <v>500</v>
      </c>
      <c r="I114" s="35"/>
      <c r="J114" s="35"/>
      <c r="K114" s="35"/>
      <c r="L114" s="32" t="s">
        <v>33</v>
      </c>
      <c r="M114" s="63"/>
      <c r="N114" s="61"/>
      <c r="O114" s="61"/>
    </row>
    <row r="115" s="5" customFormat="1" ht="26.1" customHeight="1" spans="1:15">
      <c r="A115" s="30">
        <f>SUBTOTAL(3,$B$7:B115)</f>
        <v>107</v>
      </c>
      <c r="B115" s="31" t="s">
        <v>274</v>
      </c>
      <c r="C115" s="32" t="s">
        <v>19</v>
      </c>
      <c r="D115" s="30" t="s">
        <v>20</v>
      </c>
      <c r="E115" s="32" t="s">
        <v>124</v>
      </c>
      <c r="F115" s="33" t="s">
        <v>275</v>
      </c>
      <c r="G115" s="34">
        <v>1500</v>
      </c>
      <c r="H115" s="35">
        <v>1500</v>
      </c>
      <c r="I115" s="35"/>
      <c r="J115" s="35"/>
      <c r="K115" s="35"/>
      <c r="L115" s="32" t="s">
        <v>33</v>
      </c>
      <c r="M115" s="63"/>
      <c r="N115" s="61"/>
      <c r="O115" s="61"/>
    </row>
    <row r="116" s="5" customFormat="1" ht="41.1" customHeight="1" spans="1:15">
      <c r="A116" s="30">
        <f>SUBTOTAL(3,$B$7:B116)</f>
        <v>108</v>
      </c>
      <c r="B116" s="31" t="s">
        <v>276</v>
      </c>
      <c r="C116" s="32" t="s">
        <v>19</v>
      </c>
      <c r="D116" s="30" t="s">
        <v>61</v>
      </c>
      <c r="E116" s="32" t="s">
        <v>21</v>
      </c>
      <c r="F116" s="33" t="s">
        <v>277</v>
      </c>
      <c r="G116" s="34">
        <v>500</v>
      </c>
      <c r="H116" s="35">
        <v>500</v>
      </c>
      <c r="I116" s="35"/>
      <c r="J116" s="35"/>
      <c r="K116" s="35"/>
      <c r="L116" s="32" t="s">
        <v>23</v>
      </c>
      <c r="M116" s="63"/>
      <c r="N116" s="61"/>
      <c r="O116" s="61"/>
    </row>
    <row r="117" s="5" customFormat="1" ht="63" customHeight="1" spans="1:15">
      <c r="A117" s="30">
        <f>SUBTOTAL(3,$B$7:B117)</f>
        <v>109</v>
      </c>
      <c r="B117" s="31" t="s">
        <v>278</v>
      </c>
      <c r="C117" s="32" t="s">
        <v>19</v>
      </c>
      <c r="D117" s="30" t="s">
        <v>20</v>
      </c>
      <c r="E117" s="32" t="s">
        <v>21</v>
      </c>
      <c r="F117" s="33" t="s">
        <v>279</v>
      </c>
      <c r="G117" s="34">
        <v>6000</v>
      </c>
      <c r="H117" s="35">
        <v>6000</v>
      </c>
      <c r="I117" s="35"/>
      <c r="J117" s="35"/>
      <c r="K117" s="35"/>
      <c r="L117" s="32" t="s">
        <v>23</v>
      </c>
      <c r="M117" s="63"/>
      <c r="N117" s="61"/>
      <c r="O117" s="61"/>
    </row>
    <row r="118" s="1" customFormat="1" ht="31.5" spans="1:15">
      <c r="A118" s="30">
        <f>SUBTOTAL(3,$B$7:B118)</f>
        <v>110</v>
      </c>
      <c r="B118" s="37" t="s">
        <v>280</v>
      </c>
      <c r="C118" s="69" t="s">
        <v>19</v>
      </c>
      <c r="D118" s="71" t="s">
        <v>281</v>
      </c>
      <c r="E118" s="69" t="s">
        <v>282</v>
      </c>
      <c r="F118" s="40" t="s">
        <v>283</v>
      </c>
      <c r="G118" s="41">
        <v>50000</v>
      </c>
      <c r="H118" s="65"/>
      <c r="I118" s="65"/>
      <c r="J118" s="41"/>
      <c r="K118" s="65">
        <v>50000</v>
      </c>
      <c r="L118" s="38" t="s">
        <v>195</v>
      </c>
      <c r="M118" s="66"/>
      <c r="N118" s="61"/>
      <c r="O118" s="61"/>
    </row>
    <row r="119" s="1" customFormat="1" ht="47.1" customHeight="1" spans="1:15">
      <c r="A119" s="30">
        <f>SUBTOTAL(3,$B$7:B119)</f>
        <v>111</v>
      </c>
      <c r="B119" s="55" t="s">
        <v>284</v>
      </c>
      <c r="C119" s="69" t="s">
        <v>19</v>
      </c>
      <c r="D119" s="71" t="s">
        <v>281</v>
      </c>
      <c r="E119" s="69" t="s">
        <v>198</v>
      </c>
      <c r="F119" s="40" t="s">
        <v>285</v>
      </c>
      <c r="G119" s="41">
        <v>1600</v>
      </c>
      <c r="H119" s="65"/>
      <c r="I119" s="65"/>
      <c r="J119" s="41"/>
      <c r="K119" s="65">
        <v>1600</v>
      </c>
      <c r="L119" s="38" t="s">
        <v>195</v>
      </c>
      <c r="M119" s="66"/>
      <c r="N119" s="61"/>
      <c r="O119" s="61"/>
    </row>
    <row r="120" s="1" customFormat="1" ht="56.1" customHeight="1" spans="1:15">
      <c r="A120" s="30">
        <f>SUBTOTAL(3,$B$7:B120)</f>
        <v>112</v>
      </c>
      <c r="B120" s="55" t="s">
        <v>286</v>
      </c>
      <c r="C120" s="69" t="s">
        <v>19</v>
      </c>
      <c r="D120" s="71" t="s">
        <v>20</v>
      </c>
      <c r="E120" s="69" t="s">
        <v>90</v>
      </c>
      <c r="F120" s="40" t="s">
        <v>266</v>
      </c>
      <c r="G120" s="41">
        <v>100</v>
      </c>
      <c r="H120" s="65">
        <v>100</v>
      </c>
      <c r="I120" s="65"/>
      <c r="J120" s="41"/>
      <c r="K120" s="65"/>
      <c r="L120" s="38" t="s">
        <v>195</v>
      </c>
      <c r="M120" s="66"/>
      <c r="N120" s="61"/>
      <c r="O120" s="61"/>
    </row>
    <row r="121" s="1" customFormat="1" ht="45" customHeight="1" spans="1:15">
      <c r="A121" s="30">
        <f>SUBTOTAL(3,$B$7:B121)</f>
        <v>113</v>
      </c>
      <c r="B121" s="55" t="s">
        <v>278</v>
      </c>
      <c r="C121" s="69" t="s">
        <v>19</v>
      </c>
      <c r="D121" s="71" t="s">
        <v>281</v>
      </c>
      <c r="E121" s="38" t="s">
        <v>21</v>
      </c>
      <c r="F121" s="40" t="s">
        <v>287</v>
      </c>
      <c r="G121" s="41">
        <v>6000</v>
      </c>
      <c r="H121" s="65"/>
      <c r="I121" s="65"/>
      <c r="J121" s="41">
        <v>6000</v>
      </c>
      <c r="K121" s="65"/>
      <c r="L121" s="76" t="s">
        <v>288</v>
      </c>
      <c r="M121" s="66"/>
      <c r="N121" s="61"/>
      <c r="O121" s="61"/>
    </row>
    <row r="122" s="1" customFormat="1" ht="15" spans="1:15">
      <c r="A122" s="30">
        <f>SUBTOTAL(3,$B$7:B122)</f>
        <v>114</v>
      </c>
      <c r="B122" s="73" t="s">
        <v>289</v>
      </c>
      <c r="C122" s="69" t="s">
        <v>19</v>
      </c>
      <c r="D122" s="71" t="s">
        <v>20</v>
      </c>
      <c r="E122" s="74"/>
      <c r="F122" s="46" t="s">
        <v>290</v>
      </c>
      <c r="G122" s="41">
        <v>2000</v>
      </c>
      <c r="H122" s="54">
        <v>2000</v>
      </c>
      <c r="I122" s="65"/>
      <c r="J122" s="65"/>
      <c r="K122" s="65"/>
      <c r="L122" s="76" t="s">
        <v>229</v>
      </c>
      <c r="M122" s="77"/>
      <c r="N122" s="61"/>
      <c r="O122" s="61"/>
    </row>
    <row r="123" s="1" customFormat="1" ht="33.95" customHeight="1" spans="1:15">
      <c r="A123" s="30">
        <f>SUBTOTAL(3,$B$7:B123)</f>
        <v>115</v>
      </c>
      <c r="B123" s="73" t="s">
        <v>291</v>
      </c>
      <c r="C123" s="69" t="s">
        <v>19</v>
      </c>
      <c r="D123" s="71" t="s">
        <v>20</v>
      </c>
      <c r="E123" s="69" t="s">
        <v>292</v>
      </c>
      <c r="F123" s="46" t="s">
        <v>293</v>
      </c>
      <c r="G123" s="41">
        <v>60000</v>
      </c>
      <c r="H123" s="54">
        <v>60000</v>
      </c>
      <c r="I123" s="65"/>
      <c r="J123" s="65"/>
      <c r="K123" s="65"/>
      <c r="L123" s="76" t="s">
        <v>229</v>
      </c>
      <c r="M123" s="77"/>
      <c r="N123" s="61"/>
      <c r="O123" s="61"/>
    </row>
    <row r="124" s="1" customFormat="1" ht="45" customHeight="1" spans="1:15">
      <c r="A124" s="30">
        <f>SUBTOTAL(3,$B$7:B124)</f>
        <v>116</v>
      </c>
      <c r="B124" s="73" t="s">
        <v>294</v>
      </c>
      <c r="C124" s="69" t="s">
        <v>295</v>
      </c>
      <c r="D124" s="71" t="s">
        <v>20</v>
      </c>
      <c r="E124" s="69" t="s">
        <v>292</v>
      </c>
      <c r="F124" s="40" t="s">
        <v>296</v>
      </c>
      <c r="G124" s="41">
        <v>100000</v>
      </c>
      <c r="H124" s="54">
        <v>100000</v>
      </c>
      <c r="I124" s="65"/>
      <c r="J124" s="65"/>
      <c r="K124" s="65"/>
      <c r="L124" s="76" t="s">
        <v>229</v>
      </c>
      <c r="M124" s="77"/>
      <c r="N124" s="61"/>
      <c r="O124" s="61"/>
    </row>
    <row r="125" s="1" customFormat="1" ht="45" customHeight="1" spans="1:15">
      <c r="A125" s="30">
        <f>SUBTOTAL(3,$B$7:B125)</f>
        <v>117</v>
      </c>
      <c r="B125" s="73" t="s">
        <v>297</v>
      </c>
      <c r="C125" s="69" t="s">
        <v>19</v>
      </c>
      <c r="D125" s="71" t="s">
        <v>20</v>
      </c>
      <c r="E125" s="69" t="s">
        <v>292</v>
      </c>
      <c r="F125" s="40" t="s">
        <v>298</v>
      </c>
      <c r="G125" s="41">
        <v>80000</v>
      </c>
      <c r="H125" s="54">
        <v>80000</v>
      </c>
      <c r="I125" s="65"/>
      <c r="J125" s="65"/>
      <c r="K125" s="65"/>
      <c r="L125" s="76" t="s">
        <v>229</v>
      </c>
      <c r="M125" s="77"/>
      <c r="N125" s="61"/>
      <c r="O125" s="61"/>
    </row>
    <row r="126" s="1" customFormat="1" ht="29.1" customHeight="1" spans="1:15">
      <c r="A126" s="30">
        <f>SUBTOTAL(3,$B$7:B126)</f>
        <v>118</v>
      </c>
      <c r="B126" s="73" t="s">
        <v>299</v>
      </c>
      <c r="C126" s="69" t="s">
        <v>295</v>
      </c>
      <c r="D126" s="71" t="s">
        <v>20</v>
      </c>
      <c r="E126" s="69" t="s">
        <v>292</v>
      </c>
      <c r="F126" s="40" t="s">
        <v>300</v>
      </c>
      <c r="G126" s="41">
        <v>80000</v>
      </c>
      <c r="H126" s="54">
        <v>80000</v>
      </c>
      <c r="I126" s="65"/>
      <c r="J126" s="65"/>
      <c r="K126" s="65"/>
      <c r="L126" s="76" t="s">
        <v>229</v>
      </c>
      <c r="M126" s="77"/>
      <c r="N126" s="61"/>
      <c r="O126" s="61"/>
    </row>
    <row r="127" s="1" customFormat="1" ht="24.95" customHeight="1" spans="1:15">
      <c r="A127" s="30">
        <f>SUBTOTAL(3,$B$7:B127)</f>
        <v>119</v>
      </c>
      <c r="B127" s="73" t="s">
        <v>301</v>
      </c>
      <c r="C127" s="69" t="s">
        <v>19</v>
      </c>
      <c r="D127" s="71" t="s">
        <v>20</v>
      </c>
      <c r="E127" s="69" t="s">
        <v>292</v>
      </c>
      <c r="F127" s="40" t="s">
        <v>302</v>
      </c>
      <c r="G127" s="41">
        <v>60000</v>
      </c>
      <c r="H127" s="54">
        <v>60000</v>
      </c>
      <c r="I127" s="65"/>
      <c r="J127" s="65"/>
      <c r="K127" s="65"/>
      <c r="L127" s="76" t="s">
        <v>229</v>
      </c>
      <c r="M127" s="77"/>
      <c r="N127" s="61"/>
      <c r="O127" s="61"/>
    </row>
    <row r="128" s="4" customFormat="1" ht="28.5" customHeight="1" spans="1:15">
      <c r="A128" s="28" t="s">
        <v>303</v>
      </c>
      <c r="B128" s="28"/>
      <c r="C128" s="28"/>
      <c r="D128" s="28"/>
      <c r="E128" s="28"/>
      <c r="F128" s="29"/>
      <c r="G128" s="27">
        <f>SUBTOTAL(9,G129:G166)</f>
        <v>598080</v>
      </c>
      <c r="H128" s="27">
        <f t="shared" ref="H128:K128" si="21">SUBTOTAL(9,H129:H166)</f>
        <v>159650</v>
      </c>
      <c r="I128" s="27">
        <f t="shared" si="21"/>
        <v>90990</v>
      </c>
      <c r="J128" s="27">
        <f t="shared" si="21"/>
        <v>127320</v>
      </c>
      <c r="K128" s="27">
        <f t="shared" si="21"/>
        <v>220120</v>
      </c>
      <c r="L128" s="62"/>
      <c r="M128" s="62"/>
      <c r="N128" s="61"/>
      <c r="O128" s="61"/>
    </row>
    <row r="129" s="5" customFormat="1" ht="21" spans="1:15">
      <c r="A129" s="30">
        <f>SUBTOTAL(3,$B$7:B129)</f>
        <v>120</v>
      </c>
      <c r="B129" s="31" t="s">
        <v>304</v>
      </c>
      <c r="C129" s="32" t="s">
        <v>19</v>
      </c>
      <c r="D129" s="30" t="s">
        <v>20</v>
      </c>
      <c r="E129" s="32" t="s">
        <v>111</v>
      </c>
      <c r="F129" s="33" t="s">
        <v>305</v>
      </c>
      <c r="G129" s="34">
        <v>20000</v>
      </c>
      <c r="H129" s="35">
        <f t="shared" ref="H129:H134" si="22">G129*0.3</f>
        <v>6000</v>
      </c>
      <c r="I129" s="35">
        <f t="shared" ref="I129:I134" si="23">H129</f>
        <v>6000</v>
      </c>
      <c r="J129" s="35">
        <f t="shared" ref="J129:J134" si="24">G129-H129-I129</f>
        <v>8000</v>
      </c>
      <c r="K129" s="35"/>
      <c r="L129" s="32" t="s">
        <v>33</v>
      </c>
      <c r="M129" s="63"/>
      <c r="N129" s="61"/>
      <c r="O129" s="61"/>
    </row>
    <row r="130" s="5" customFormat="1" ht="27" customHeight="1" spans="1:15">
      <c r="A130" s="30">
        <f>SUBTOTAL(3,$B$7:B130)</f>
        <v>121</v>
      </c>
      <c r="B130" s="31" t="s">
        <v>306</v>
      </c>
      <c r="C130" s="32" t="s">
        <v>19</v>
      </c>
      <c r="D130" s="30" t="s">
        <v>20</v>
      </c>
      <c r="E130" s="32" t="s">
        <v>90</v>
      </c>
      <c r="F130" s="33" t="s">
        <v>307</v>
      </c>
      <c r="G130" s="34">
        <v>100000</v>
      </c>
      <c r="H130" s="35">
        <f t="shared" si="22"/>
        <v>30000</v>
      </c>
      <c r="I130" s="35">
        <f t="shared" si="23"/>
        <v>30000</v>
      </c>
      <c r="J130" s="35">
        <f t="shared" si="24"/>
        <v>40000</v>
      </c>
      <c r="K130" s="35"/>
      <c r="L130" s="32" t="s">
        <v>33</v>
      </c>
      <c r="M130" s="63"/>
      <c r="N130" s="61"/>
      <c r="O130" s="61"/>
    </row>
    <row r="131" s="5" customFormat="1" ht="24.95" customHeight="1" spans="1:15">
      <c r="A131" s="30">
        <f>SUBTOTAL(3,$B$7:B131)</f>
        <v>122</v>
      </c>
      <c r="B131" s="31" t="s">
        <v>308</v>
      </c>
      <c r="C131" s="32" t="s">
        <v>19</v>
      </c>
      <c r="D131" s="30" t="s">
        <v>20</v>
      </c>
      <c r="E131" s="32" t="s">
        <v>111</v>
      </c>
      <c r="F131" s="33" t="s">
        <v>309</v>
      </c>
      <c r="G131" s="34">
        <v>20000</v>
      </c>
      <c r="H131" s="35">
        <f t="shared" si="22"/>
        <v>6000</v>
      </c>
      <c r="I131" s="35">
        <f t="shared" si="23"/>
        <v>6000</v>
      </c>
      <c r="J131" s="35">
        <f t="shared" si="24"/>
        <v>8000</v>
      </c>
      <c r="K131" s="35"/>
      <c r="L131" s="32" t="s">
        <v>33</v>
      </c>
      <c r="M131" s="63"/>
      <c r="N131" s="61"/>
      <c r="O131" s="61"/>
    </row>
    <row r="132" s="5" customFormat="1" ht="14.25" spans="1:15">
      <c r="A132" s="30">
        <f>SUBTOTAL(3,$B$7:B132)</f>
        <v>123</v>
      </c>
      <c r="B132" s="31" t="s">
        <v>310</v>
      </c>
      <c r="C132" s="32" t="s">
        <v>19</v>
      </c>
      <c r="D132" s="30" t="s">
        <v>20</v>
      </c>
      <c r="E132" s="32" t="s">
        <v>111</v>
      </c>
      <c r="F132" s="33" t="s">
        <v>311</v>
      </c>
      <c r="G132" s="34">
        <v>20000</v>
      </c>
      <c r="H132" s="35">
        <f t="shared" si="22"/>
        <v>6000</v>
      </c>
      <c r="I132" s="35">
        <f t="shared" si="23"/>
        <v>6000</v>
      </c>
      <c r="J132" s="35">
        <f t="shared" si="24"/>
        <v>8000</v>
      </c>
      <c r="K132" s="35"/>
      <c r="L132" s="32" t="s">
        <v>33</v>
      </c>
      <c r="M132" s="63"/>
      <c r="N132" s="61"/>
      <c r="O132" s="61"/>
    </row>
    <row r="133" s="5" customFormat="1" ht="14.25" spans="1:15">
      <c r="A133" s="30">
        <f>SUBTOTAL(3,$B$7:B133)</f>
        <v>124</v>
      </c>
      <c r="B133" s="31" t="s">
        <v>312</v>
      </c>
      <c r="C133" s="32" t="s">
        <v>19</v>
      </c>
      <c r="D133" s="30" t="s">
        <v>20</v>
      </c>
      <c r="E133" s="32" t="s">
        <v>111</v>
      </c>
      <c r="F133" s="33" t="s">
        <v>313</v>
      </c>
      <c r="G133" s="34">
        <v>20000</v>
      </c>
      <c r="H133" s="35">
        <f t="shared" si="22"/>
        <v>6000</v>
      </c>
      <c r="I133" s="35">
        <f t="shared" si="23"/>
        <v>6000</v>
      </c>
      <c r="J133" s="35">
        <f t="shared" si="24"/>
        <v>8000</v>
      </c>
      <c r="K133" s="35"/>
      <c r="L133" s="32" t="s">
        <v>33</v>
      </c>
      <c r="M133" s="63"/>
      <c r="N133" s="61"/>
      <c r="O133" s="61"/>
    </row>
    <row r="134" s="5" customFormat="1" ht="38.1" customHeight="1" spans="1:15">
      <c r="A134" s="30">
        <f>SUBTOTAL(3,$B$7:B134)</f>
        <v>125</v>
      </c>
      <c r="B134" s="31" t="s">
        <v>314</v>
      </c>
      <c r="C134" s="32" t="s">
        <v>19</v>
      </c>
      <c r="D134" s="30" t="s">
        <v>20</v>
      </c>
      <c r="E134" s="32" t="s">
        <v>111</v>
      </c>
      <c r="F134" s="33" t="s">
        <v>315</v>
      </c>
      <c r="G134" s="34">
        <v>20000</v>
      </c>
      <c r="H134" s="35">
        <f t="shared" si="22"/>
        <v>6000</v>
      </c>
      <c r="I134" s="35">
        <f t="shared" si="23"/>
        <v>6000</v>
      </c>
      <c r="J134" s="35">
        <f t="shared" si="24"/>
        <v>8000</v>
      </c>
      <c r="K134" s="35"/>
      <c r="L134" s="32" t="s">
        <v>33</v>
      </c>
      <c r="M134" s="63"/>
      <c r="N134" s="61"/>
      <c r="O134" s="61"/>
    </row>
    <row r="135" s="5" customFormat="1" ht="35.1" customHeight="1" spans="1:15">
      <c r="A135" s="30">
        <f>SUBTOTAL(3,$B$7:B135)</f>
        <v>126</v>
      </c>
      <c r="B135" s="31" t="s">
        <v>316</v>
      </c>
      <c r="C135" s="32" t="s">
        <v>19</v>
      </c>
      <c r="D135" s="30" t="s">
        <v>61</v>
      </c>
      <c r="E135" s="32" t="s">
        <v>90</v>
      </c>
      <c r="F135" s="33" t="s">
        <v>317</v>
      </c>
      <c r="G135" s="34">
        <v>13000</v>
      </c>
      <c r="H135" s="35">
        <f t="shared" ref="H135" si="25">G135*0.3</f>
        <v>3900</v>
      </c>
      <c r="I135" s="35">
        <f t="shared" ref="I135" si="26">H135</f>
        <v>3900</v>
      </c>
      <c r="J135" s="35">
        <f t="shared" ref="J135" si="27">G135-H135-I135</f>
        <v>5200</v>
      </c>
      <c r="K135" s="35"/>
      <c r="L135" s="32" t="s">
        <v>33</v>
      </c>
      <c r="M135" s="63"/>
      <c r="N135" s="61"/>
      <c r="O135" s="61"/>
    </row>
    <row r="136" s="5" customFormat="1" ht="48" customHeight="1" spans="1:15">
      <c r="A136" s="30">
        <f>SUBTOTAL(3,$B$7:B136)</f>
        <v>127</v>
      </c>
      <c r="B136" s="31" t="s">
        <v>318</v>
      </c>
      <c r="C136" s="32" t="s">
        <v>19</v>
      </c>
      <c r="D136" s="30" t="s">
        <v>20</v>
      </c>
      <c r="E136" s="32" t="s">
        <v>111</v>
      </c>
      <c r="F136" s="33" t="s">
        <v>319</v>
      </c>
      <c r="G136" s="34">
        <v>500</v>
      </c>
      <c r="H136" s="35">
        <v>500</v>
      </c>
      <c r="I136" s="35"/>
      <c r="J136" s="35"/>
      <c r="K136" s="35"/>
      <c r="L136" s="32" t="s">
        <v>33</v>
      </c>
      <c r="M136" s="63"/>
      <c r="N136" s="61"/>
      <c r="O136" s="61"/>
    </row>
    <row r="137" s="5" customFormat="1" ht="26.1" customHeight="1" spans="1:15">
      <c r="A137" s="30">
        <f>SUBTOTAL(3,$B$7:B137)</f>
        <v>128</v>
      </c>
      <c r="B137" s="31" t="s">
        <v>320</v>
      </c>
      <c r="C137" s="32" t="s">
        <v>19</v>
      </c>
      <c r="D137" s="30" t="s">
        <v>20</v>
      </c>
      <c r="E137" s="32" t="s">
        <v>90</v>
      </c>
      <c r="F137" s="33" t="s">
        <v>321</v>
      </c>
      <c r="G137" s="34">
        <v>20000</v>
      </c>
      <c r="H137" s="35">
        <v>20000</v>
      </c>
      <c r="I137" s="35"/>
      <c r="J137" s="35"/>
      <c r="K137" s="35"/>
      <c r="L137" s="32" t="s">
        <v>33</v>
      </c>
      <c r="M137" s="63"/>
      <c r="N137" s="61"/>
      <c r="O137" s="61"/>
    </row>
    <row r="138" s="5" customFormat="1" ht="30" customHeight="1" spans="1:15">
      <c r="A138" s="30">
        <f>SUBTOTAL(3,$B$7:B138)</f>
        <v>129</v>
      </c>
      <c r="B138" s="31" t="s">
        <v>322</v>
      </c>
      <c r="C138" s="32" t="s">
        <v>19</v>
      </c>
      <c r="D138" s="30" t="s">
        <v>20</v>
      </c>
      <c r="E138" s="32" t="s">
        <v>323</v>
      </c>
      <c r="F138" s="33" t="s">
        <v>324</v>
      </c>
      <c r="G138" s="34">
        <v>40000</v>
      </c>
      <c r="H138" s="35">
        <v>40000</v>
      </c>
      <c r="I138" s="35"/>
      <c r="J138" s="35"/>
      <c r="K138" s="35"/>
      <c r="L138" s="32" t="s">
        <v>33</v>
      </c>
      <c r="M138" s="63"/>
      <c r="N138" s="61"/>
      <c r="O138" s="61"/>
    </row>
    <row r="139" s="5" customFormat="1" ht="21" spans="1:15">
      <c r="A139" s="30">
        <f>SUBTOTAL(3,$B$7:B139)</f>
        <v>130</v>
      </c>
      <c r="B139" s="31" t="s">
        <v>325</v>
      </c>
      <c r="C139" s="32" t="s">
        <v>19</v>
      </c>
      <c r="D139" s="30" t="s">
        <v>20</v>
      </c>
      <c r="E139" s="32" t="s">
        <v>326</v>
      </c>
      <c r="F139" s="33" t="s">
        <v>327</v>
      </c>
      <c r="G139" s="34">
        <v>8000</v>
      </c>
      <c r="H139" s="35">
        <v>8000</v>
      </c>
      <c r="I139" s="35"/>
      <c r="J139" s="35"/>
      <c r="K139" s="35"/>
      <c r="L139" s="32" t="s">
        <v>33</v>
      </c>
      <c r="M139" s="63"/>
      <c r="N139" s="61"/>
      <c r="O139" s="61"/>
    </row>
    <row r="140" s="5" customFormat="1" ht="21" spans="1:15">
      <c r="A140" s="30">
        <f>SUBTOTAL(3,$B$7:B140)</f>
        <v>131</v>
      </c>
      <c r="B140" s="31" t="s">
        <v>328</v>
      </c>
      <c r="C140" s="32" t="s">
        <v>19</v>
      </c>
      <c r="D140" s="30" t="s">
        <v>20</v>
      </c>
      <c r="E140" s="32" t="s">
        <v>111</v>
      </c>
      <c r="F140" s="33" t="s">
        <v>329</v>
      </c>
      <c r="G140" s="34">
        <v>160</v>
      </c>
      <c r="H140" s="35">
        <v>160</v>
      </c>
      <c r="I140" s="35"/>
      <c r="J140" s="35"/>
      <c r="K140" s="35"/>
      <c r="L140" s="32" t="s">
        <v>33</v>
      </c>
      <c r="M140" s="63"/>
      <c r="N140" s="61"/>
      <c r="O140" s="61"/>
    </row>
    <row r="141" s="5" customFormat="1" ht="24" customHeight="1" spans="1:15">
      <c r="A141" s="30">
        <f>SUBTOTAL(3,$B$7:B141)</f>
        <v>132</v>
      </c>
      <c r="B141" s="31" t="s">
        <v>330</v>
      </c>
      <c r="C141" s="32" t="s">
        <v>19</v>
      </c>
      <c r="D141" s="30" t="s">
        <v>20</v>
      </c>
      <c r="E141" s="32" t="s">
        <v>31</v>
      </c>
      <c r="F141" s="36" t="s">
        <v>331</v>
      </c>
      <c r="G141" s="34">
        <v>400</v>
      </c>
      <c r="H141" s="35">
        <f t="shared" ref="H141:H147" si="28">G141*0.3</f>
        <v>120</v>
      </c>
      <c r="I141" s="35">
        <f t="shared" ref="I141:I147" si="29">H141</f>
        <v>120</v>
      </c>
      <c r="J141" s="35">
        <f t="shared" ref="J141:J147" si="30">G141-H141-I141</f>
        <v>160</v>
      </c>
      <c r="K141" s="35"/>
      <c r="L141" s="32" t="s">
        <v>33</v>
      </c>
      <c r="M141" s="63"/>
      <c r="N141" s="61"/>
      <c r="O141" s="61"/>
    </row>
    <row r="142" s="5" customFormat="1" ht="78" customHeight="1" spans="1:15">
      <c r="A142" s="30">
        <f>SUBTOTAL(3,$B$7:B142)</f>
        <v>133</v>
      </c>
      <c r="B142" s="31" t="s">
        <v>332</v>
      </c>
      <c r="C142" s="32" t="s">
        <v>19</v>
      </c>
      <c r="D142" s="30" t="s">
        <v>20</v>
      </c>
      <c r="E142" s="32" t="s">
        <v>90</v>
      </c>
      <c r="F142" s="33" t="s">
        <v>333</v>
      </c>
      <c r="G142" s="34">
        <v>50000</v>
      </c>
      <c r="H142" s="35">
        <f t="shared" si="28"/>
        <v>15000</v>
      </c>
      <c r="I142" s="35">
        <f t="shared" si="29"/>
        <v>15000</v>
      </c>
      <c r="J142" s="35">
        <f t="shared" si="30"/>
        <v>20000</v>
      </c>
      <c r="K142" s="35"/>
      <c r="L142" s="32" t="s">
        <v>33</v>
      </c>
      <c r="M142" s="63"/>
      <c r="N142" s="61"/>
      <c r="O142" s="61"/>
    </row>
    <row r="143" s="5" customFormat="1" ht="48" customHeight="1" spans="1:15">
      <c r="A143" s="30">
        <f>SUBTOTAL(3,$B$7:B143)</f>
        <v>134</v>
      </c>
      <c r="B143" s="37" t="s">
        <v>218</v>
      </c>
      <c r="C143" s="38" t="s">
        <v>19</v>
      </c>
      <c r="D143" s="43" t="s">
        <v>20</v>
      </c>
      <c r="E143" s="38" t="s">
        <v>47</v>
      </c>
      <c r="F143" s="40" t="s">
        <v>219</v>
      </c>
      <c r="G143" s="41">
        <v>18000</v>
      </c>
      <c r="H143" s="35">
        <f t="shared" si="28"/>
        <v>5400</v>
      </c>
      <c r="I143" s="35">
        <f t="shared" si="29"/>
        <v>5400</v>
      </c>
      <c r="J143" s="35">
        <f t="shared" si="30"/>
        <v>7200</v>
      </c>
      <c r="K143" s="54"/>
      <c r="L143" s="38" t="s">
        <v>47</v>
      </c>
      <c r="M143" s="64"/>
      <c r="N143" s="61"/>
      <c r="O143" s="61"/>
    </row>
    <row r="144" s="5" customFormat="1" ht="21" spans="1:15">
      <c r="A144" s="30">
        <f>SUBTOTAL(3,$B$7:B144)</f>
        <v>135</v>
      </c>
      <c r="B144" s="37" t="s">
        <v>334</v>
      </c>
      <c r="C144" s="32" t="s">
        <v>19</v>
      </c>
      <c r="D144" s="30" t="s">
        <v>20</v>
      </c>
      <c r="E144" s="38" t="s">
        <v>335</v>
      </c>
      <c r="F144" s="40" t="s">
        <v>336</v>
      </c>
      <c r="G144" s="41">
        <v>1000</v>
      </c>
      <c r="H144" s="35">
        <f t="shared" si="28"/>
        <v>300</v>
      </c>
      <c r="I144" s="35">
        <f t="shared" si="29"/>
        <v>300</v>
      </c>
      <c r="J144" s="35">
        <f t="shared" si="30"/>
        <v>400</v>
      </c>
      <c r="K144" s="35"/>
      <c r="L144" s="38" t="s">
        <v>64</v>
      </c>
      <c r="M144" s="63"/>
      <c r="N144" s="61"/>
      <c r="O144" s="61"/>
    </row>
    <row r="145" s="5" customFormat="1" ht="21" spans="1:15">
      <c r="A145" s="30">
        <f>SUBTOTAL(3,$B$7:B145)</f>
        <v>136</v>
      </c>
      <c r="B145" s="37" t="s">
        <v>337</v>
      </c>
      <c r="C145" s="32" t="s">
        <v>19</v>
      </c>
      <c r="D145" s="30" t="s">
        <v>20</v>
      </c>
      <c r="E145" s="38" t="s">
        <v>335</v>
      </c>
      <c r="F145" s="40" t="s">
        <v>338</v>
      </c>
      <c r="G145" s="41">
        <v>500</v>
      </c>
      <c r="H145" s="35">
        <f t="shared" si="28"/>
        <v>150</v>
      </c>
      <c r="I145" s="35">
        <f t="shared" si="29"/>
        <v>150</v>
      </c>
      <c r="J145" s="35">
        <f t="shared" si="30"/>
        <v>200</v>
      </c>
      <c r="K145" s="35"/>
      <c r="L145" s="38" t="s">
        <v>64</v>
      </c>
      <c r="M145" s="63"/>
      <c r="N145" s="61"/>
      <c r="O145" s="61"/>
    </row>
    <row r="146" s="5" customFormat="1" ht="29.1" customHeight="1" spans="1:15">
      <c r="A146" s="30">
        <f>SUBTOTAL(3,$B$7:B146)</f>
        <v>137</v>
      </c>
      <c r="B146" s="44" t="s">
        <v>339</v>
      </c>
      <c r="C146" s="51" t="s">
        <v>19</v>
      </c>
      <c r="D146" s="52" t="s">
        <v>20</v>
      </c>
      <c r="E146" s="51" t="s">
        <v>340</v>
      </c>
      <c r="F146" s="45" t="s">
        <v>341</v>
      </c>
      <c r="G146" s="53">
        <v>20000</v>
      </c>
      <c r="H146" s="35">
        <f t="shared" si="28"/>
        <v>6000</v>
      </c>
      <c r="I146" s="35">
        <f t="shared" si="29"/>
        <v>6000</v>
      </c>
      <c r="J146" s="35">
        <f t="shared" si="30"/>
        <v>8000</v>
      </c>
      <c r="K146" s="80"/>
      <c r="L146" s="38" t="s">
        <v>151</v>
      </c>
      <c r="M146" s="66"/>
      <c r="N146" s="61"/>
      <c r="O146" s="61"/>
    </row>
    <row r="147" s="6" customFormat="1" ht="35.1" customHeight="1" spans="1:15">
      <c r="A147" s="30">
        <f>SUBTOTAL(3,$B$7:B147)</f>
        <v>138</v>
      </c>
      <c r="B147" s="55" t="s">
        <v>342</v>
      </c>
      <c r="C147" s="32" t="s">
        <v>19</v>
      </c>
      <c r="D147" s="30" t="s">
        <v>20</v>
      </c>
      <c r="E147" s="38" t="s">
        <v>169</v>
      </c>
      <c r="F147" s="40" t="s">
        <v>268</v>
      </c>
      <c r="G147" s="41">
        <v>400</v>
      </c>
      <c r="H147" s="35">
        <f t="shared" si="28"/>
        <v>120</v>
      </c>
      <c r="I147" s="35">
        <f t="shared" si="29"/>
        <v>120</v>
      </c>
      <c r="J147" s="35">
        <f t="shared" si="30"/>
        <v>160</v>
      </c>
      <c r="K147" s="35"/>
      <c r="L147" s="38" t="s">
        <v>167</v>
      </c>
      <c r="M147" s="63"/>
      <c r="N147" s="61"/>
      <c r="O147" s="61"/>
    </row>
    <row r="148" s="1" customFormat="1" ht="31.5" spans="1:15">
      <c r="A148" s="30">
        <f>SUBTOTAL(3,$B$7:B148)</f>
        <v>139</v>
      </c>
      <c r="B148" s="31" t="s">
        <v>343</v>
      </c>
      <c r="C148" s="69" t="s">
        <v>19</v>
      </c>
      <c r="D148" s="71" t="s">
        <v>239</v>
      </c>
      <c r="E148" s="69" t="s">
        <v>198</v>
      </c>
      <c r="F148" s="40" t="s">
        <v>209</v>
      </c>
      <c r="G148" s="34">
        <v>30000</v>
      </c>
      <c r="H148" s="65"/>
      <c r="I148" s="65"/>
      <c r="J148" s="35"/>
      <c r="K148" s="65">
        <v>30000</v>
      </c>
      <c r="L148" s="38" t="s">
        <v>195</v>
      </c>
      <c r="M148" s="66"/>
      <c r="N148" s="61"/>
      <c r="O148" s="61"/>
    </row>
    <row r="149" s="1" customFormat="1" ht="26.1" customHeight="1" spans="1:15">
      <c r="A149" s="30">
        <f>SUBTOTAL(3,$B$7:B149)</f>
        <v>140</v>
      </c>
      <c r="B149" s="55" t="s">
        <v>344</v>
      </c>
      <c r="C149" s="69" t="s">
        <v>19</v>
      </c>
      <c r="D149" s="71" t="s">
        <v>20</v>
      </c>
      <c r="E149" s="69" t="s">
        <v>111</v>
      </c>
      <c r="F149" s="40" t="s">
        <v>345</v>
      </c>
      <c r="G149" s="41">
        <v>10000</v>
      </c>
      <c r="H149" s="65"/>
      <c r="I149" s="65"/>
      <c r="J149" s="81"/>
      <c r="K149" s="65">
        <v>10000</v>
      </c>
      <c r="L149" s="38" t="s">
        <v>195</v>
      </c>
      <c r="M149" s="66"/>
      <c r="N149" s="61"/>
      <c r="O149" s="61"/>
    </row>
    <row r="150" s="1" customFormat="1" ht="21" spans="1:15">
      <c r="A150" s="30">
        <f>SUBTOTAL(3,$B$7:B150)</f>
        <v>141</v>
      </c>
      <c r="B150" s="55" t="s">
        <v>346</v>
      </c>
      <c r="C150" s="69" t="s">
        <v>19</v>
      </c>
      <c r="D150" s="71" t="s">
        <v>20</v>
      </c>
      <c r="E150" s="69" t="s">
        <v>347</v>
      </c>
      <c r="F150" s="40" t="s">
        <v>348</v>
      </c>
      <c r="G150" s="41">
        <v>2200</v>
      </c>
      <c r="H150" s="65"/>
      <c r="I150" s="65"/>
      <c r="J150" s="41"/>
      <c r="K150" s="65">
        <v>2200</v>
      </c>
      <c r="L150" s="38" t="s">
        <v>195</v>
      </c>
      <c r="M150" s="66"/>
      <c r="N150" s="61"/>
      <c r="O150" s="61"/>
    </row>
    <row r="151" s="1" customFormat="1" ht="42" spans="1:15">
      <c r="A151" s="30">
        <f>SUBTOTAL(3,$B$7:B151)</f>
        <v>142</v>
      </c>
      <c r="B151" s="55" t="s">
        <v>349</v>
      </c>
      <c r="C151" s="69" t="s">
        <v>19</v>
      </c>
      <c r="D151" s="71" t="s">
        <v>20</v>
      </c>
      <c r="E151" s="69" t="s">
        <v>350</v>
      </c>
      <c r="F151" s="40" t="s">
        <v>351</v>
      </c>
      <c r="G151" s="41">
        <v>9000</v>
      </c>
      <c r="H151" s="65"/>
      <c r="I151" s="65"/>
      <c r="J151" s="41"/>
      <c r="K151" s="65">
        <v>9000</v>
      </c>
      <c r="L151" s="38" t="s">
        <v>195</v>
      </c>
      <c r="M151" s="66"/>
      <c r="N151" s="61"/>
      <c r="O151" s="61"/>
    </row>
    <row r="152" s="1" customFormat="1" ht="57.95" customHeight="1" spans="1:15">
      <c r="A152" s="30">
        <f>SUBTOTAL(3,$B$7:B152)</f>
        <v>143</v>
      </c>
      <c r="B152" s="55" t="s">
        <v>352</v>
      </c>
      <c r="C152" s="69" t="s">
        <v>19</v>
      </c>
      <c r="D152" s="71" t="s">
        <v>197</v>
      </c>
      <c r="E152" s="69" t="s">
        <v>111</v>
      </c>
      <c r="F152" s="40" t="s">
        <v>353</v>
      </c>
      <c r="G152" s="41">
        <v>800</v>
      </c>
      <c r="H152" s="65"/>
      <c r="I152" s="65"/>
      <c r="J152" s="41"/>
      <c r="K152" s="65">
        <v>800</v>
      </c>
      <c r="L152" s="38" t="s">
        <v>195</v>
      </c>
      <c r="M152" s="66"/>
      <c r="N152" s="61"/>
      <c r="O152" s="61"/>
    </row>
    <row r="153" s="1" customFormat="1" ht="21" spans="1:15">
      <c r="A153" s="30">
        <f>SUBTOTAL(3,$B$7:B153)</f>
        <v>144</v>
      </c>
      <c r="B153" s="55" t="s">
        <v>354</v>
      </c>
      <c r="C153" s="69" t="s">
        <v>19</v>
      </c>
      <c r="D153" s="71" t="s">
        <v>239</v>
      </c>
      <c r="E153" s="69" t="s">
        <v>355</v>
      </c>
      <c r="F153" s="40" t="s">
        <v>356</v>
      </c>
      <c r="G153" s="41">
        <v>400</v>
      </c>
      <c r="H153" s="65"/>
      <c r="I153" s="65"/>
      <c r="J153" s="41"/>
      <c r="K153" s="65">
        <v>400</v>
      </c>
      <c r="L153" s="38" t="s">
        <v>195</v>
      </c>
      <c r="M153" s="66"/>
      <c r="N153" s="61"/>
      <c r="O153" s="61"/>
    </row>
    <row r="154" s="1" customFormat="1" ht="21" spans="1:15">
      <c r="A154" s="30">
        <f>SUBTOTAL(3,$B$7:B154)</f>
        <v>145</v>
      </c>
      <c r="B154" s="55" t="s">
        <v>357</v>
      </c>
      <c r="C154" s="69" t="s">
        <v>19</v>
      </c>
      <c r="D154" s="71" t="s">
        <v>66</v>
      </c>
      <c r="E154" s="69" t="s">
        <v>111</v>
      </c>
      <c r="F154" s="40" t="s">
        <v>358</v>
      </c>
      <c r="G154" s="41">
        <v>40000</v>
      </c>
      <c r="H154" s="65"/>
      <c r="I154" s="65"/>
      <c r="J154" s="41"/>
      <c r="K154" s="65">
        <v>40000</v>
      </c>
      <c r="L154" s="38" t="s">
        <v>195</v>
      </c>
      <c r="M154" s="66"/>
      <c r="N154" s="61"/>
      <c r="O154" s="61"/>
    </row>
    <row r="155" s="1" customFormat="1" ht="15" spans="1:15">
      <c r="A155" s="30">
        <f>SUBTOTAL(3,$B$7:B155)</f>
        <v>146</v>
      </c>
      <c r="B155" s="37" t="s">
        <v>359</v>
      </c>
      <c r="C155" s="69" t="s">
        <v>19</v>
      </c>
      <c r="D155" s="71" t="s">
        <v>20</v>
      </c>
      <c r="E155" s="69" t="s">
        <v>347</v>
      </c>
      <c r="F155" s="40" t="s">
        <v>360</v>
      </c>
      <c r="G155" s="41">
        <v>5600</v>
      </c>
      <c r="H155" s="65"/>
      <c r="I155" s="65"/>
      <c r="J155" s="41"/>
      <c r="K155" s="65">
        <v>5600</v>
      </c>
      <c r="L155" s="38" t="s">
        <v>195</v>
      </c>
      <c r="M155" s="66"/>
      <c r="N155" s="61"/>
      <c r="O155" s="61"/>
    </row>
    <row r="156" s="1" customFormat="1" ht="15" spans="1:15">
      <c r="A156" s="30">
        <f>SUBTOTAL(3,$B$7:B156)</f>
        <v>147</v>
      </c>
      <c r="B156" s="37" t="s">
        <v>361</v>
      </c>
      <c r="C156" s="69" t="s">
        <v>19</v>
      </c>
      <c r="D156" s="71" t="s">
        <v>20</v>
      </c>
      <c r="E156" s="69" t="s">
        <v>144</v>
      </c>
      <c r="F156" s="40" t="s">
        <v>362</v>
      </c>
      <c r="G156" s="41">
        <v>800</v>
      </c>
      <c r="H156" s="65"/>
      <c r="I156" s="65"/>
      <c r="J156" s="54"/>
      <c r="K156" s="65">
        <v>800</v>
      </c>
      <c r="L156" s="38" t="s">
        <v>195</v>
      </c>
      <c r="M156" s="66"/>
      <c r="N156" s="61"/>
      <c r="O156" s="61"/>
    </row>
    <row r="157" s="1" customFormat="1" ht="30" customHeight="1" spans="1:15">
      <c r="A157" s="30">
        <f>SUBTOTAL(3,$B$7:B157)</f>
        <v>148</v>
      </c>
      <c r="B157" s="37" t="s">
        <v>320</v>
      </c>
      <c r="C157" s="69" t="s">
        <v>19</v>
      </c>
      <c r="D157" s="71" t="s">
        <v>20</v>
      </c>
      <c r="E157" s="69" t="s">
        <v>90</v>
      </c>
      <c r="F157" s="40" t="s">
        <v>363</v>
      </c>
      <c r="G157" s="41">
        <v>800</v>
      </c>
      <c r="H157" s="65"/>
      <c r="I157" s="65"/>
      <c r="J157" s="54"/>
      <c r="K157" s="65">
        <v>800</v>
      </c>
      <c r="L157" s="38" t="s">
        <v>195</v>
      </c>
      <c r="M157" s="66"/>
      <c r="N157" s="61"/>
      <c r="O157" s="61"/>
    </row>
    <row r="158" s="1" customFormat="1" ht="21" spans="1:15">
      <c r="A158" s="30">
        <f>SUBTOTAL(3,$B$7:B158)</f>
        <v>149</v>
      </c>
      <c r="B158" s="55" t="s">
        <v>364</v>
      </c>
      <c r="C158" s="69" t="s">
        <v>19</v>
      </c>
      <c r="D158" s="71" t="s">
        <v>20</v>
      </c>
      <c r="E158" s="69" t="s">
        <v>111</v>
      </c>
      <c r="F158" s="40" t="s">
        <v>311</v>
      </c>
      <c r="G158" s="78">
        <v>5000</v>
      </c>
      <c r="H158" s="65"/>
      <c r="I158" s="65"/>
      <c r="J158" s="78"/>
      <c r="K158" s="65">
        <v>5000</v>
      </c>
      <c r="L158" s="38" t="s">
        <v>195</v>
      </c>
      <c r="M158" s="66"/>
      <c r="N158" s="61"/>
      <c r="O158" s="61"/>
    </row>
    <row r="159" s="1" customFormat="1" ht="33" customHeight="1" spans="1:15">
      <c r="A159" s="30">
        <f>SUBTOTAL(3,$B$7:B159)</f>
        <v>150</v>
      </c>
      <c r="B159" s="55" t="s">
        <v>365</v>
      </c>
      <c r="C159" s="69" t="s">
        <v>19</v>
      </c>
      <c r="D159" s="71" t="s">
        <v>20</v>
      </c>
      <c r="E159" s="69" t="s">
        <v>111</v>
      </c>
      <c r="F159" s="40" t="s">
        <v>315</v>
      </c>
      <c r="G159" s="41">
        <v>3000</v>
      </c>
      <c r="H159" s="65"/>
      <c r="I159" s="65"/>
      <c r="J159" s="41"/>
      <c r="K159" s="65">
        <v>3000</v>
      </c>
      <c r="L159" s="38" t="s">
        <v>195</v>
      </c>
      <c r="M159" s="66"/>
      <c r="N159" s="61"/>
      <c r="O159" s="61"/>
    </row>
    <row r="160" s="1" customFormat="1" ht="48" customHeight="1" spans="1:15">
      <c r="A160" s="30">
        <f>SUBTOTAL(3,$B$7:B160)</f>
        <v>151</v>
      </c>
      <c r="B160" s="55" t="s">
        <v>366</v>
      </c>
      <c r="C160" s="69" t="s">
        <v>19</v>
      </c>
      <c r="D160" s="71" t="s">
        <v>20</v>
      </c>
      <c r="E160" s="69" t="s">
        <v>47</v>
      </c>
      <c r="F160" s="40" t="s">
        <v>367</v>
      </c>
      <c r="G160" s="41">
        <v>13520</v>
      </c>
      <c r="H160" s="65"/>
      <c r="I160" s="65"/>
      <c r="J160" s="41"/>
      <c r="K160" s="65">
        <v>13520</v>
      </c>
      <c r="L160" s="38" t="s">
        <v>195</v>
      </c>
      <c r="M160" s="66"/>
      <c r="N160" s="61"/>
      <c r="O160" s="61"/>
    </row>
    <row r="161" s="1" customFormat="1" ht="21" spans="1:15">
      <c r="A161" s="30">
        <f>SUBTOTAL(3,$B$7:B161)</f>
        <v>152</v>
      </c>
      <c r="B161" s="55" t="s">
        <v>368</v>
      </c>
      <c r="C161" s="69" t="s">
        <v>19</v>
      </c>
      <c r="D161" s="71" t="s">
        <v>20</v>
      </c>
      <c r="E161" s="69" t="s">
        <v>369</v>
      </c>
      <c r="F161" s="40" t="s">
        <v>370</v>
      </c>
      <c r="G161" s="41">
        <v>5000</v>
      </c>
      <c r="H161" s="65"/>
      <c r="I161" s="65"/>
      <c r="J161" s="41"/>
      <c r="K161" s="65">
        <v>5000</v>
      </c>
      <c r="L161" s="38" t="s">
        <v>195</v>
      </c>
      <c r="M161" s="66"/>
      <c r="N161" s="61"/>
      <c r="O161" s="61"/>
    </row>
    <row r="162" s="1" customFormat="1" ht="21" spans="1:15">
      <c r="A162" s="30">
        <f>SUBTOTAL(3,$B$7:B162)</f>
        <v>153</v>
      </c>
      <c r="B162" s="79" t="s">
        <v>371</v>
      </c>
      <c r="C162" s="69" t="s">
        <v>19</v>
      </c>
      <c r="D162" s="71" t="s">
        <v>20</v>
      </c>
      <c r="E162" s="69" t="s">
        <v>369</v>
      </c>
      <c r="F162" s="40" t="s">
        <v>372</v>
      </c>
      <c r="G162" s="78">
        <v>4000</v>
      </c>
      <c r="H162" s="65"/>
      <c r="I162" s="65"/>
      <c r="J162" s="78"/>
      <c r="K162" s="65">
        <v>4000</v>
      </c>
      <c r="L162" s="38" t="s">
        <v>195</v>
      </c>
      <c r="M162" s="66"/>
      <c r="N162" s="61"/>
      <c r="O162" s="61"/>
    </row>
    <row r="163" s="1" customFormat="1" ht="36" customHeight="1" spans="1:15">
      <c r="A163" s="30">
        <f>SUBTOTAL(3,$B$7:B163)</f>
        <v>154</v>
      </c>
      <c r="B163" s="73" t="s">
        <v>373</v>
      </c>
      <c r="C163" s="69" t="s">
        <v>19</v>
      </c>
      <c r="D163" s="74" t="s">
        <v>281</v>
      </c>
      <c r="E163" s="69" t="s">
        <v>111</v>
      </c>
      <c r="F163" s="40" t="s">
        <v>374</v>
      </c>
      <c r="G163" s="41">
        <v>30000</v>
      </c>
      <c r="H163" s="54"/>
      <c r="I163" s="65"/>
      <c r="J163" s="78"/>
      <c r="K163" s="65">
        <v>30000</v>
      </c>
      <c r="L163" s="38" t="s">
        <v>195</v>
      </c>
      <c r="M163" s="66"/>
      <c r="N163" s="61"/>
      <c r="O163" s="61"/>
    </row>
    <row r="164" s="1" customFormat="1" ht="44.1" customHeight="1" spans="1:15">
      <c r="A164" s="30">
        <f>SUBTOTAL(3,$B$7:B164)</f>
        <v>155</v>
      </c>
      <c r="B164" s="73" t="s">
        <v>375</v>
      </c>
      <c r="C164" s="69" t="s">
        <v>19</v>
      </c>
      <c r="D164" s="74" t="s">
        <v>20</v>
      </c>
      <c r="E164" s="69" t="s">
        <v>111</v>
      </c>
      <c r="F164" s="40" t="s">
        <v>376</v>
      </c>
      <c r="G164" s="41">
        <v>50000</v>
      </c>
      <c r="H164" s="54"/>
      <c r="I164" s="65"/>
      <c r="J164" s="78"/>
      <c r="K164" s="65">
        <v>50000</v>
      </c>
      <c r="L164" s="38" t="s">
        <v>195</v>
      </c>
      <c r="M164" s="66"/>
      <c r="N164" s="61"/>
      <c r="O164" s="61"/>
    </row>
    <row r="165" s="1" customFormat="1" ht="15" spans="1:15">
      <c r="A165" s="30">
        <f>SUBTOTAL(3,$B$7:B165)</f>
        <v>156</v>
      </c>
      <c r="B165" s="73" t="s">
        <v>377</v>
      </c>
      <c r="C165" s="69" t="s">
        <v>19</v>
      </c>
      <c r="D165" s="71" t="s">
        <v>20</v>
      </c>
      <c r="E165" s="74"/>
      <c r="F165" s="46" t="s">
        <v>256</v>
      </c>
      <c r="G165" s="41">
        <v>10000</v>
      </c>
      <c r="H165" s="54"/>
      <c r="I165" s="65"/>
      <c r="J165" s="65"/>
      <c r="K165" s="65">
        <v>10000</v>
      </c>
      <c r="L165" s="76" t="s">
        <v>229</v>
      </c>
      <c r="M165" s="77"/>
      <c r="N165" s="61"/>
      <c r="O165" s="61"/>
    </row>
    <row r="166" s="8" customFormat="1" ht="21" spans="1:15">
      <c r="A166" s="30">
        <f>SUBTOTAL(3,$B$7:B166)</f>
        <v>157</v>
      </c>
      <c r="B166" s="73" t="s">
        <v>378</v>
      </c>
      <c r="C166" s="69" t="s">
        <v>19</v>
      </c>
      <c r="D166" s="71" t="s">
        <v>61</v>
      </c>
      <c r="E166" s="69" t="s">
        <v>379</v>
      </c>
      <c r="F166" s="40" t="s">
        <v>380</v>
      </c>
      <c r="G166" s="65">
        <v>6000</v>
      </c>
      <c r="H166" s="65"/>
      <c r="I166" s="65"/>
      <c r="J166" s="65">
        <v>6000</v>
      </c>
      <c r="K166" s="65"/>
      <c r="L166" s="82" t="s">
        <v>381</v>
      </c>
      <c r="M166" s="83"/>
      <c r="N166" s="61"/>
      <c r="O166" s="61"/>
    </row>
    <row r="167" s="4" customFormat="1" ht="28.5" customHeight="1" spans="1:15">
      <c r="A167" s="28" t="s">
        <v>382</v>
      </c>
      <c r="B167" s="28"/>
      <c r="C167" s="28"/>
      <c r="D167" s="28"/>
      <c r="E167" s="28"/>
      <c r="F167" s="29"/>
      <c r="G167" s="27">
        <f>SUBTOTAL(9,G168:G203)</f>
        <v>2974410</v>
      </c>
      <c r="H167" s="27">
        <f t="shared" ref="H167:K167" si="31">SUBTOTAL(9,H168:H203)</f>
        <v>947983</v>
      </c>
      <c r="I167" s="27">
        <f t="shared" si="31"/>
        <v>750183</v>
      </c>
      <c r="J167" s="27">
        <f t="shared" si="31"/>
        <v>1257544</v>
      </c>
      <c r="K167" s="27">
        <f t="shared" si="31"/>
        <v>18700</v>
      </c>
      <c r="L167" s="62"/>
      <c r="M167" s="62"/>
      <c r="N167" s="61"/>
      <c r="O167" s="61"/>
    </row>
    <row r="168" s="5" customFormat="1" ht="95.1" customHeight="1" spans="1:15">
      <c r="A168" s="30">
        <f>SUBTOTAL(3,$B$7:B168)</f>
        <v>158</v>
      </c>
      <c r="B168" s="31" t="s">
        <v>383</v>
      </c>
      <c r="C168" s="32" t="s">
        <v>19</v>
      </c>
      <c r="D168" s="30" t="s">
        <v>20</v>
      </c>
      <c r="E168" s="32" t="s">
        <v>90</v>
      </c>
      <c r="F168" s="36" t="s">
        <v>384</v>
      </c>
      <c r="G168" s="34">
        <v>50000</v>
      </c>
      <c r="H168" s="35">
        <f>G168*0.3</f>
        <v>15000</v>
      </c>
      <c r="I168" s="35">
        <f>H168</f>
        <v>15000</v>
      </c>
      <c r="J168" s="35">
        <f>G168-H168-I168</f>
        <v>20000</v>
      </c>
      <c r="K168" s="35"/>
      <c r="L168" s="32" t="s">
        <v>33</v>
      </c>
      <c r="M168" s="63"/>
      <c r="N168" s="61"/>
      <c r="O168" s="61"/>
    </row>
    <row r="169" s="5" customFormat="1" ht="33.95" customHeight="1" spans="1:15">
      <c r="A169" s="30">
        <f>SUBTOTAL(3,$B$7:B169)</f>
        <v>159</v>
      </c>
      <c r="B169" s="31" t="s">
        <v>385</v>
      </c>
      <c r="C169" s="32" t="s">
        <v>19</v>
      </c>
      <c r="D169" s="30" t="s">
        <v>386</v>
      </c>
      <c r="E169" s="32" t="s">
        <v>387</v>
      </c>
      <c r="F169" s="33" t="s">
        <v>388</v>
      </c>
      <c r="G169" s="34">
        <v>3580</v>
      </c>
      <c r="H169" s="35">
        <f t="shared" ref="H169:H171" si="32">G169*0.3</f>
        <v>1074</v>
      </c>
      <c r="I169" s="35">
        <f t="shared" ref="I169:I171" si="33">H169</f>
        <v>1074</v>
      </c>
      <c r="J169" s="35">
        <f t="shared" ref="J169:J171" si="34">G169-H169-I169</f>
        <v>1432</v>
      </c>
      <c r="K169" s="35"/>
      <c r="L169" s="32" t="s">
        <v>23</v>
      </c>
      <c r="M169" s="63"/>
      <c r="N169" s="61"/>
      <c r="O169" s="61"/>
    </row>
    <row r="170" s="5" customFormat="1" ht="50.1" customHeight="1" spans="1:15">
      <c r="A170" s="30">
        <f>SUBTOTAL(3,$B$7:B170)</f>
        <v>160</v>
      </c>
      <c r="B170" s="31" t="s">
        <v>389</v>
      </c>
      <c r="C170" s="32" t="s">
        <v>19</v>
      </c>
      <c r="D170" s="30" t="s">
        <v>20</v>
      </c>
      <c r="E170" s="32" t="s">
        <v>21</v>
      </c>
      <c r="F170" s="33" t="s">
        <v>390</v>
      </c>
      <c r="G170" s="34">
        <v>496030</v>
      </c>
      <c r="H170" s="35">
        <f t="shared" si="32"/>
        <v>148809</v>
      </c>
      <c r="I170" s="35">
        <f t="shared" si="33"/>
        <v>148809</v>
      </c>
      <c r="J170" s="35">
        <f t="shared" si="34"/>
        <v>198412</v>
      </c>
      <c r="K170" s="35"/>
      <c r="L170" s="32" t="s">
        <v>23</v>
      </c>
      <c r="M170" s="63"/>
      <c r="N170" s="61"/>
      <c r="O170" s="61"/>
    </row>
    <row r="171" s="5" customFormat="1" ht="35.1" customHeight="1" spans="1:15">
      <c r="A171" s="30">
        <f>SUBTOTAL(3,$B$7:B171)</f>
        <v>161</v>
      </c>
      <c r="B171" s="31" t="s">
        <v>391</v>
      </c>
      <c r="C171" s="32" t="s">
        <v>19</v>
      </c>
      <c r="D171" s="30" t="s">
        <v>20</v>
      </c>
      <c r="E171" s="32" t="s">
        <v>21</v>
      </c>
      <c r="F171" s="33" t="s">
        <v>392</v>
      </c>
      <c r="G171" s="34">
        <v>640000</v>
      </c>
      <c r="H171" s="35">
        <f t="shared" si="32"/>
        <v>192000</v>
      </c>
      <c r="I171" s="35">
        <f t="shared" si="33"/>
        <v>192000</v>
      </c>
      <c r="J171" s="35">
        <f t="shared" si="34"/>
        <v>256000</v>
      </c>
      <c r="K171" s="35"/>
      <c r="L171" s="32" t="s">
        <v>23</v>
      </c>
      <c r="M171" s="63"/>
      <c r="N171" s="61"/>
      <c r="O171" s="61"/>
    </row>
    <row r="172" s="5" customFormat="1" ht="36.95" customHeight="1" spans="1:15">
      <c r="A172" s="30">
        <f>SUBTOTAL(3,$B$7:B172)</f>
        <v>162</v>
      </c>
      <c r="B172" s="37" t="s">
        <v>220</v>
      </c>
      <c r="C172" s="38" t="s">
        <v>19</v>
      </c>
      <c r="D172" s="43" t="s">
        <v>20</v>
      </c>
      <c r="E172" s="38" t="s">
        <v>47</v>
      </c>
      <c r="F172" s="40" t="s">
        <v>221</v>
      </c>
      <c r="G172" s="41">
        <v>15000</v>
      </c>
      <c r="H172" s="35">
        <f t="shared" ref="H172:H184" si="35">G172*0.3</f>
        <v>4500</v>
      </c>
      <c r="I172" s="35">
        <f t="shared" ref="I172:I184" si="36">H172</f>
        <v>4500</v>
      </c>
      <c r="J172" s="35">
        <f t="shared" ref="J172:J184" si="37">G172-H172-I172</f>
        <v>6000</v>
      </c>
      <c r="K172" s="54"/>
      <c r="L172" s="38" t="s">
        <v>47</v>
      </c>
      <c r="M172" s="64"/>
      <c r="N172" s="61"/>
      <c r="O172" s="61"/>
    </row>
    <row r="173" s="5" customFormat="1" ht="39" customHeight="1" spans="1:15">
      <c r="A173" s="30">
        <f>SUBTOTAL(3,$B$7:B173)</f>
        <v>163</v>
      </c>
      <c r="B173" s="37" t="s">
        <v>222</v>
      </c>
      <c r="C173" s="38" t="s">
        <v>19</v>
      </c>
      <c r="D173" s="43" t="s">
        <v>20</v>
      </c>
      <c r="E173" s="38" t="s">
        <v>47</v>
      </c>
      <c r="F173" s="40" t="s">
        <v>223</v>
      </c>
      <c r="G173" s="41">
        <v>6200</v>
      </c>
      <c r="H173" s="35">
        <f t="shared" si="35"/>
        <v>1860</v>
      </c>
      <c r="I173" s="35">
        <f t="shared" si="36"/>
        <v>1860</v>
      </c>
      <c r="J173" s="35">
        <f t="shared" si="37"/>
        <v>2480</v>
      </c>
      <c r="K173" s="54"/>
      <c r="L173" s="38" t="s">
        <v>47</v>
      </c>
      <c r="M173" s="64"/>
      <c r="N173" s="61"/>
      <c r="O173" s="61"/>
    </row>
    <row r="174" s="5" customFormat="1" ht="38.1" customHeight="1" spans="1:15">
      <c r="A174" s="30">
        <f>SUBTOTAL(3,$B$7:B174)</f>
        <v>164</v>
      </c>
      <c r="B174" s="31" t="s">
        <v>393</v>
      </c>
      <c r="C174" s="32" t="s">
        <v>19</v>
      </c>
      <c r="D174" s="30" t="s">
        <v>20</v>
      </c>
      <c r="E174" s="32" t="s">
        <v>47</v>
      </c>
      <c r="F174" s="33" t="s">
        <v>394</v>
      </c>
      <c r="G174" s="34">
        <v>9800</v>
      </c>
      <c r="H174" s="35">
        <f t="shared" si="35"/>
        <v>2940</v>
      </c>
      <c r="I174" s="35">
        <f t="shared" si="36"/>
        <v>2940</v>
      </c>
      <c r="J174" s="35">
        <f t="shared" si="37"/>
        <v>3920</v>
      </c>
      <c r="K174" s="35"/>
      <c r="L174" s="38" t="s">
        <v>47</v>
      </c>
      <c r="M174" s="63"/>
      <c r="N174" s="61"/>
      <c r="O174" s="61"/>
    </row>
    <row r="175" s="5" customFormat="1" ht="27" customHeight="1" spans="1:15">
      <c r="A175" s="30">
        <f>SUBTOTAL(3,$B$7:B175)</f>
        <v>165</v>
      </c>
      <c r="B175" s="37" t="s">
        <v>395</v>
      </c>
      <c r="C175" s="32" t="s">
        <v>19</v>
      </c>
      <c r="D175" s="30" t="s">
        <v>20</v>
      </c>
      <c r="E175" s="38" t="s">
        <v>169</v>
      </c>
      <c r="F175" s="40" t="s">
        <v>396</v>
      </c>
      <c r="G175" s="41">
        <v>5000</v>
      </c>
      <c r="H175" s="35">
        <f t="shared" si="35"/>
        <v>1500</v>
      </c>
      <c r="I175" s="35">
        <f t="shared" si="36"/>
        <v>1500</v>
      </c>
      <c r="J175" s="35">
        <f t="shared" si="37"/>
        <v>2000</v>
      </c>
      <c r="K175" s="35"/>
      <c r="L175" s="38" t="s">
        <v>167</v>
      </c>
      <c r="M175" s="63"/>
      <c r="N175" s="61"/>
      <c r="O175" s="61"/>
    </row>
    <row r="176" s="5" customFormat="1" ht="36" customHeight="1" spans="1:15">
      <c r="A176" s="30">
        <f>SUBTOTAL(3,$B$7:B176)</f>
        <v>166</v>
      </c>
      <c r="B176" s="37" t="s">
        <v>397</v>
      </c>
      <c r="C176" s="32" t="s">
        <v>19</v>
      </c>
      <c r="D176" s="30" t="s">
        <v>20</v>
      </c>
      <c r="E176" s="38" t="s">
        <v>398</v>
      </c>
      <c r="F176" s="40" t="s">
        <v>399</v>
      </c>
      <c r="G176" s="41">
        <v>4000</v>
      </c>
      <c r="H176" s="35">
        <f t="shared" si="35"/>
        <v>1200</v>
      </c>
      <c r="I176" s="35">
        <f t="shared" si="36"/>
        <v>1200</v>
      </c>
      <c r="J176" s="35">
        <f t="shared" si="37"/>
        <v>1600</v>
      </c>
      <c r="K176" s="35"/>
      <c r="L176" s="38" t="s">
        <v>398</v>
      </c>
      <c r="M176" s="63"/>
      <c r="N176" s="61"/>
      <c r="O176" s="61"/>
    </row>
    <row r="177" s="5" customFormat="1" ht="14.25" spans="1:15">
      <c r="A177" s="30">
        <f>SUBTOTAL(3,$B$7:B177)</f>
        <v>167</v>
      </c>
      <c r="B177" s="37" t="s">
        <v>400</v>
      </c>
      <c r="C177" s="32" t="s">
        <v>19</v>
      </c>
      <c r="D177" s="30" t="s">
        <v>20</v>
      </c>
      <c r="E177" s="38" t="s">
        <v>55</v>
      </c>
      <c r="F177" s="40" t="s">
        <v>401</v>
      </c>
      <c r="G177" s="41">
        <v>1000</v>
      </c>
      <c r="H177" s="35">
        <f t="shared" si="35"/>
        <v>300</v>
      </c>
      <c r="I177" s="35">
        <f t="shared" si="36"/>
        <v>300</v>
      </c>
      <c r="J177" s="35">
        <f t="shared" si="37"/>
        <v>400</v>
      </c>
      <c r="K177" s="35"/>
      <c r="L177" s="38" t="s">
        <v>59</v>
      </c>
      <c r="M177" s="63"/>
      <c r="N177" s="61"/>
      <c r="O177" s="61"/>
    </row>
    <row r="178" s="5" customFormat="1" ht="27" customHeight="1" spans="1:15">
      <c r="A178" s="30">
        <f>SUBTOTAL(3,$B$7:B178)</f>
        <v>168</v>
      </c>
      <c r="B178" s="37" t="s">
        <v>402</v>
      </c>
      <c r="C178" s="32" t="s">
        <v>19</v>
      </c>
      <c r="D178" s="30" t="s">
        <v>20</v>
      </c>
      <c r="E178" s="38" t="s">
        <v>55</v>
      </c>
      <c r="F178" s="40" t="s">
        <v>403</v>
      </c>
      <c r="G178" s="41">
        <v>5000</v>
      </c>
      <c r="H178" s="35">
        <f t="shared" si="35"/>
        <v>1500</v>
      </c>
      <c r="I178" s="35">
        <f t="shared" si="36"/>
        <v>1500</v>
      </c>
      <c r="J178" s="35">
        <f t="shared" si="37"/>
        <v>2000</v>
      </c>
      <c r="K178" s="35"/>
      <c r="L178" s="38" t="s">
        <v>59</v>
      </c>
      <c r="M178" s="63"/>
      <c r="N178" s="61"/>
      <c r="O178" s="61"/>
    </row>
    <row r="179" s="5" customFormat="1" ht="48.95" customHeight="1" spans="1:15">
      <c r="A179" s="30">
        <f>SUBTOTAL(3,$B$7:B179)</f>
        <v>169</v>
      </c>
      <c r="B179" s="47" t="s">
        <v>404</v>
      </c>
      <c r="C179" s="38" t="s">
        <v>19</v>
      </c>
      <c r="D179" s="39" t="s">
        <v>176</v>
      </c>
      <c r="E179" s="38" t="s">
        <v>144</v>
      </c>
      <c r="F179" s="48" t="s">
        <v>405</v>
      </c>
      <c r="G179" s="49">
        <v>15000</v>
      </c>
      <c r="H179" s="35">
        <f t="shared" si="35"/>
        <v>4500</v>
      </c>
      <c r="I179" s="35">
        <f t="shared" si="36"/>
        <v>4500</v>
      </c>
      <c r="J179" s="35">
        <f t="shared" si="37"/>
        <v>6000</v>
      </c>
      <c r="K179" s="54"/>
      <c r="L179" s="38" t="s">
        <v>81</v>
      </c>
      <c r="M179" s="64"/>
      <c r="N179" s="61"/>
      <c r="O179" s="61"/>
    </row>
    <row r="180" s="5" customFormat="1" ht="126" customHeight="1" spans="1:15">
      <c r="A180" s="30">
        <f>SUBTOTAL(3,$B$7:B180)</f>
        <v>170</v>
      </c>
      <c r="B180" s="44" t="s">
        <v>406</v>
      </c>
      <c r="C180" s="51" t="s">
        <v>19</v>
      </c>
      <c r="D180" s="52" t="s">
        <v>20</v>
      </c>
      <c r="E180" s="51" t="s">
        <v>407</v>
      </c>
      <c r="F180" s="45" t="s">
        <v>408</v>
      </c>
      <c r="G180" s="53">
        <v>500000</v>
      </c>
      <c r="H180" s="35">
        <f t="shared" si="35"/>
        <v>150000</v>
      </c>
      <c r="I180" s="35">
        <f t="shared" si="36"/>
        <v>150000</v>
      </c>
      <c r="J180" s="35">
        <f t="shared" si="37"/>
        <v>200000</v>
      </c>
      <c r="K180" s="67"/>
      <c r="L180" s="38" t="s">
        <v>151</v>
      </c>
      <c r="M180" s="66"/>
      <c r="N180" s="61"/>
      <c r="O180" s="61"/>
    </row>
    <row r="181" s="5" customFormat="1" ht="23.1" customHeight="1" spans="1:15">
      <c r="A181" s="30">
        <f>SUBTOTAL(3,$B$7:B181)</f>
        <v>171</v>
      </c>
      <c r="B181" s="44" t="s">
        <v>409</v>
      </c>
      <c r="C181" s="51" t="s">
        <v>19</v>
      </c>
      <c r="D181" s="52" t="s">
        <v>20</v>
      </c>
      <c r="E181" s="51" t="s">
        <v>410</v>
      </c>
      <c r="F181" s="45" t="s">
        <v>411</v>
      </c>
      <c r="G181" s="53">
        <v>200000</v>
      </c>
      <c r="H181" s="35">
        <f t="shared" si="35"/>
        <v>60000</v>
      </c>
      <c r="I181" s="35">
        <f t="shared" si="36"/>
        <v>60000</v>
      </c>
      <c r="J181" s="35">
        <f t="shared" si="37"/>
        <v>80000</v>
      </c>
      <c r="K181" s="67"/>
      <c r="L181" s="38" t="s">
        <v>151</v>
      </c>
      <c r="M181" s="66"/>
      <c r="N181" s="61"/>
      <c r="O181" s="61"/>
    </row>
    <row r="182" s="5" customFormat="1" ht="23.1" customHeight="1" spans="1:15">
      <c r="A182" s="30">
        <f>SUBTOTAL(3,$B$7:B182)</f>
        <v>172</v>
      </c>
      <c r="B182" s="44" t="s">
        <v>412</v>
      </c>
      <c r="C182" s="51" t="s">
        <v>19</v>
      </c>
      <c r="D182" s="52" t="s">
        <v>20</v>
      </c>
      <c r="E182" s="51" t="s">
        <v>149</v>
      </c>
      <c r="F182" s="45" t="s">
        <v>413</v>
      </c>
      <c r="G182" s="53">
        <v>150000</v>
      </c>
      <c r="H182" s="35">
        <f t="shared" si="35"/>
        <v>45000</v>
      </c>
      <c r="I182" s="35">
        <f t="shared" si="36"/>
        <v>45000</v>
      </c>
      <c r="J182" s="35">
        <f t="shared" si="37"/>
        <v>60000</v>
      </c>
      <c r="K182" s="67"/>
      <c r="L182" s="38" t="s">
        <v>151</v>
      </c>
      <c r="M182" s="66"/>
      <c r="N182" s="61"/>
      <c r="O182" s="61"/>
    </row>
    <row r="183" s="5" customFormat="1" ht="23.1" customHeight="1" spans="1:15">
      <c r="A183" s="30">
        <f>SUBTOTAL(3,$B$7:B183)</f>
        <v>173</v>
      </c>
      <c r="B183" s="44" t="s">
        <v>414</v>
      </c>
      <c r="C183" s="51" t="s">
        <v>19</v>
      </c>
      <c r="D183" s="52" t="s">
        <v>20</v>
      </c>
      <c r="E183" s="51" t="s">
        <v>149</v>
      </c>
      <c r="F183" s="45" t="s">
        <v>415</v>
      </c>
      <c r="G183" s="53">
        <v>100000</v>
      </c>
      <c r="H183" s="35">
        <f t="shared" si="35"/>
        <v>30000</v>
      </c>
      <c r="I183" s="35">
        <f t="shared" si="36"/>
        <v>30000</v>
      </c>
      <c r="J183" s="35">
        <f t="shared" si="37"/>
        <v>40000</v>
      </c>
      <c r="K183" s="67"/>
      <c r="L183" s="38" t="s">
        <v>151</v>
      </c>
      <c r="M183" s="66"/>
      <c r="N183" s="61"/>
      <c r="O183" s="61"/>
    </row>
    <row r="184" s="5" customFormat="1" ht="36" customHeight="1" spans="1:15">
      <c r="A184" s="30">
        <f>SUBTOTAL(3,$B$7:B184)</f>
        <v>174</v>
      </c>
      <c r="B184" s="31" t="s">
        <v>416</v>
      </c>
      <c r="C184" s="32" t="s">
        <v>19</v>
      </c>
      <c r="D184" s="30" t="s">
        <v>20</v>
      </c>
      <c r="E184" s="32" t="s">
        <v>417</v>
      </c>
      <c r="F184" s="33" t="s">
        <v>418</v>
      </c>
      <c r="G184" s="34">
        <v>300000</v>
      </c>
      <c r="H184" s="35">
        <f t="shared" si="35"/>
        <v>90000</v>
      </c>
      <c r="I184" s="35">
        <f t="shared" si="36"/>
        <v>90000</v>
      </c>
      <c r="J184" s="35">
        <f t="shared" si="37"/>
        <v>120000</v>
      </c>
      <c r="K184" s="35"/>
      <c r="L184" s="32" t="s">
        <v>23</v>
      </c>
      <c r="M184" s="63"/>
      <c r="N184" s="61"/>
      <c r="O184" s="61"/>
    </row>
    <row r="185" s="7" customFormat="1" ht="44.1" customHeight="1" spans="1:15">
      <c r="A185" s="30">
        <f>SUBTOTAL(3,$B$7:B185)</f>
        <v>175</v>
      </c>
      <c r="B185" s="37" t="s">
        <v>419</v>
      </c>
      <c r="C185" s="69" t="s">
        <v>19</v>
      </c>
      <c r="D185" s="39" t="s">
        <v>20</v>
      </c>
      <c r="E185" s="38" t="s">
        <v>193</v>
      </c>
      <c r="F185" s="40" t="s">
        <v>420</v>
      </c>
      <c r="G185" s="42">
        <v>7000</v>
      </c>
      <c r="H185" s="65"/>
      <c r="I185" s="65"/>
      <c r="J185" s="65"/>
      <c r="K185" s="65">
        <v>7000</v>
      </c>
      <c r="L185" s="38" t="s">
        <v>195</v>
      </c>
      <c r="M185" s="66"/>
      <c r="N185" s="61"/>
      <c r="O185" s="61"/>
    </row>
    <row r="186" s="7" customFormat="1" ht="48" customHeight="1" spans="1:15">
      <c r="A186" s="30">
        <f>SUBTOTAL(3,$B$7:B186)</f>
        <v>176</v>
      </c>
      <c r="B186" s="37" t="s">
        <v>421</v>
      </c>
      <c r="C186" s="69" t="s">
        <v>19</v>
      </c>
      <c r="D186" s="39" t="s">
        <v>20</v>
      </c>
      <c r="E186" s="38" t="s">
        <v>193</v>
      </c>
      <c r="F186" s="40" t="s">
        <v>422</v>
      </c>
      <c r="G186" s="42">
        <v>8500</v>
      </c>
      <c r="H186" s="65"/>
      <c r="I186" s="65"/>
      <c r="J186" s="65"/>
      <c r="K186" s="65">
        <v>8500</v>
      </c>
      <c r="L186" s="38" t="s">
        <v>195</v>
      </c>
      <c r="M186" s="66"/>
      <c r="N186" s="61"/>
      <c r="O186" s="61"/>
    </row>
    <row r="187" s="8" customFormat="1" ht="30.95" customHeight="1" spans="1:15">
      <c r="A187" s="30">
        <f>SUBTOTAL(3,$B$7:B187)</f>
        <v>177</v>
      </c>
      <c r="B187" s="73" t="s">
        <v>423</v>
      </c>
      <c r="C187" s="69" t="s">
        <v>19</v>
      </c>
      <c r="D187" s="71" t="s">
        <v>20</v>
      </c>
      <c r="E187" s="69" t="s">
        <v>31</v>
      </c>
      <c r="F187" s="40" t="s">
        <v>424</v>
      </c>
      <c r="G187" s="65">
        <v>30000</v>
      </c>
      <c r="H187" s="65">
        <v>30000</v>
      </c>
      <c r="I187" s="65"/>
      <c r="J187" s="65"/>
      <c r="K187" s="65"/>
      <c r="L187" s="82" t="s">
        <v>425</v>
      </c>
      <c r="M187" s="83"/>
      <c r="N187" s="61"/>
      <c r="O187" s="61"/>
    </row>
    <row r="188" s="8" customFormat="1" ht="74.1" customHeight="1" spans="1:15">
      <c r="A188" s="30">
        <f>SUBTOTAL(3,$B$7:B188)</f>
        <v>178</v>
      </c>
      <c r="B188" s="73" t="s">
        <v>426</v>
      </c>
      <c r="C188" s="69" t="s">
        <v>19</v>
      </c>
      <c r="D188" s="71" t="s">
        <v>20</v>
      </c>
      <c r="E188" s="69" t="s">
        <v>427</v>
      </c>
      <c r="F188" s="40" t="s">
        <v>428</v>
      </c>
      <c r="G188" s="65">
        <v>42000</v>
      </c>
      <c r="H188" s="65">
        <v>42000</v>
      </c>
      <c r="I188" s="65"/>
      <c r="J188" s="65"/>
      <c r="K188" s="65"/>
      <c r="L188" s="69" t="s">
        <v>429</v>
      </c>
      <c r="M188" s="77"/>
      <c r="N188" s="61"/>
      <c r="O188" s="61"/>
    </row>
    <row r="189" s="8" customFormat="1" ht="30" customHeight="1" spans="1:15">
      <c r="A189" s="30">
        <f>SUBTOTAL(3,$B$7:B189)</f>
        <v>179</v>
      </c>
      <c r="B189" s="73" t="s">
        <v>430</v>
      </c>
      <c r="C189" s="69" t="s">
        <v>19</v>
      </c>
      <c r="D189" s="71" t="s">
        <v>20</v>
      </c>
      <c r="E189" s="69" t="s">
        <v>431</v>
      </c>
      <c r="F189" s="40" t="s">
        <v>432</v>
      </c>
      <c r="G189" s="65">
        <v>25000</v>
      </c>
      <c r="H189" s="65"/>
      <c r="I189" s="65"/>
      <c r="J189" s="65">
        <v>25000</v>
      </c>
      <c r="K189" s="65"/>
      <c r="L189" s="82" t="s">
        <v>381</v>
      </c>
      <c r="M189" s="83"/>
      <c r="N189" s="61"/>
      <c r="O189" s="61"/>
    </row>
    <row r="190" s="8" customFormat="1" ht="39" customHeight="1" spans="1:15">
      <c r="A190" s="30">
        <f>SUBTOTAL(3,$B$7:B190)</f>
        <v>180</v>
      </c>
      <c r="B190" s="73" t="s">
        <v>433</v>
      </c>
      <c r="C190" s="69" t="s">
        <v>19</v>
      </c>
      <c r="D190" s="71" t="s">
        <v>20</v>
      </c>
      <c r="E190" s="69" t="s">
        <v>47</v>
      </c>
      <c r="F190" s="46" t="s">
        <v>434</v>
      </c>
      <c r="G190" s="65">
        <v>20000</v>
      </c>
      <c r="H190" s="65"/>
      <c r="I190" s="65"/>
      <c r="J190" s="65">
        <v>20000</v>
      </c>
      <c r="K190" s="65"/>
      <c r="L190" s="82" t="s">
        <v>381</v>
      </c>
      <c r="M190" s="77"/>
      <c r="N190" s="61"/>
      <c r="O190" s="61"/>
    </row>
    <row r="191" s="8" customFormat="1" ht="47.1" customHeight="1" spans="1:15">
      <c r="A191" s="30">
        <f>SUBTOTAL(3,$B$7:B191)</f>
        <v>181</v>
      </c>
      <c r="B191" s="73" t="s">
        <v>435</v>
      </c>
      <c r="C191" s="69" t="s">
        <v>19</v>
      </c>
      <c r="D191" s="71" t="s">
        <v>20</v>
      </c>
      <c r="E191" s="69" t="s">
        <v>436</v>
      </c>
      <c r="F191" s="40" t="s">
        <v>437</v>
      </c>
      <c r="G191" s="65">
        <v>20000</v>
      </c>
      <c r="H191" s="65"/>
      <c r="I191" s="65"/>
      <c r="J191" s="65">
        <v>20000</v>
      </c>
      <c r="K191" s="65"/>
      <c r="L191" s="82" t="s">
        <v>381</v>
      </c>
      <c r="M191" s="77"/>
      <c r="N191" s="61"/>
      <c r="O191" s="61"/>
    </row>
    <row r="192" s="8" customFormat="1" ht="38.1" customHeight="1" spans="1:15">
      <c r="A192" s="30">
        <f>SUBTOTAL(3,$B$7:B192)</f>
        <v>182</v>
      </c>
      <c r="B192" s="73" t="s">
        <v>438</v>
      </c>
      <c r="C192" s="69" t="s">
        <v>19</v>
      </c>
      <c r="D192" s="71" t="s">
        <v>20</v>
      </c>
      <c r="E192" s="69" t="s">
        <v>439</v>
      </c>
      <c r="F192" s="40" t="s">
        <v>440</v>
      </c>
      <c r="G192" s="65">
        <v>18000</v>
      </c>
      <c r="H192" s="65"/>
      <c r="I192" s="65"/>
      <c r="J192" s="65">
        <v>18000</v>
      </c>
      <c r="K192" s="65"/>
      <c r="L192" s="82" t="s">
        <v>381</v>
      </c>
      <c r="M192" s="83"/>
      <c r="N192" s="61"/>
      <c r="O192" s="61"/>
    </row>
    <row r="193" s="8" customFormat="1" ht="33" customHeight="1" spans="1:15">
      <c r="A193" s="30">
        <f>SUBTOTAL(3,$B$7:B193)</f>
        <v>183</v>
      </c>
      <c r="B193" s="73" t="s">
        <v>441</v>
      </c>
      <c r="C193" s="69" t="s">
        <v>19</v>
      </c>
      <c r="D193" s="71" t="s">
        <v>20</v>
      </c>
      <c r="E193" s="69" t="s">
        <v>439</v>
      </c>
      <c r="F193" s="40" t="s">
        <v>442</v>
      </c>
      <c r="G193" s="65">
        <v>40000</v>
      </c>
      <c r="H193" s="54">
        <v>40000</v>
      </c>
      <c r="I193" s="65"/>
      <c r="J193" s="65"/>
      <c r="K193" s="65"/>
      <c r="L193" s="69" t="s">
        <v>443</v>
      </c>
      <c r="M193" s="77"/>
      <c r="N193" s="61"/>
      <c r="O193" s="61"/>
    </row>
    <row r="194" s="8" customFormat="1" ht="42" customHeight="1" spans="1:15">
      <c r="A194" s="30">
        <f>SUBTOTAL(3,$B$7:B194)</f>
        <v>184</v>
      </c>
      <c r="B194" s="73" t="s">
        <v>444</v>
      </c>
      <c r="C194" s="69" t="s">
        <v>19</v>
      </c>
      <c r="D194" s="71" t="s">
        <v>20</v>
      </c>
      <c r="E194" s="69" t="s">
        <v>369</v>
      </c>
      <c r="F194" s="40" t="s">
        <v>445</v>
      </c>
      <c r="G194" s="65">
        <v>19000</v>
      </c>
      <c r="H194" s="65"/>
      <c r="I194" s="65"/>
      <c r="J194" s="65">
        <v>19000</v>
      </c>
      <c r="K194" s="65"/>
      <c r="L194" s="82" t="s">
        <v>381</v>
      </c>
      <c r="M194" s="77"/>
      <c r="N194" s="61"/>
      <c r="O194" s="61"/>
    </row>
    <row r="195" s="8" customFormat="1" ht="71" customHeight="1" spans="1:15">
      <c r="A195" s="30">
        <f>SUBTOTAL(3,$B$7:B195)</f>
        <v>185</v>
      </c>
      <c r="B195" s="73" t="s">
        <v>446</v>
      </c>
      <c r="C195" s="69" t="s">
        <v>447</v>
      </c>
      <c r="D195" s="71" t="s">
        <v>20</v>
      </c>
      <c r="E195" s="69" t="s">
        <v>427</v>
      </c>
      <c r="F195" s="40" t="s">
        <v>448</v>
      </c>
      <c r="G195" s="65">
        <v>38000</v>
      </c>
      <c r="H195" s="65">
        <v>38000</v>
      </c>
      <c r="I195" s="65"/>
      <c r="J195" s="65"/>
      <c r="K195" s="65"/>
      <c r="L195" s="69" t="s">
        <v>449</v>
      </c>
      <c r="M195" s="83"/>
      <c r="N195" s="61"/>
      <c r="O195" s="61"/>
    </row>
    <row r="196" s="8" customFormat="1" ht="39.95" customHeight="1" spans="1:15">
      <c r="A196" s="30">
        <f>SUBTOTAL(3,$B$7:B196)</f>
        <v>186</v>
      </c>
      <c r="B196" s="73" t="s">
        <v>450</v>
      </c>
      <c r="C196" s="69" t="s">
        <v>19</v>
      </c>
      <c r="D196" s="71" t="s">
        <v>20</v>
      </c>
      <c r="E196" s="69" t="s">
        <v>129</v>
      </c>
      <c r="F196" s="40" t="s">
        <v>451</v>
      </c>
      <c r="G196" s="65">
        <v>5700</v>
      </c>
      <c r="H196" s="65"/>
      <c r="I196" s="65"/>
      <c r="J196" s="65">
        <v>5700</v>
      </c>
      <c r="K196" s="65"/>
      <c r="L196" s="82" t="s">
        <v>381</v>
      </c>
      <c r="M196" s="77"/>
      <c r="N196" s="61"/>
      <c r="O196" s="61"/>
    </row>
    <row r="197" s="8" customFormat="1" ht="36" customHeight="1" spans="1:15">
      <c r="A197" s="30">
        <f>SUBTOTAL(3,$B$7:B197)</f>
        <v>187</v>
      </c>
      <c r="B197" s="73" t="s">
        <v>452</v>
      </c>
      <c r="C197" s="69" t="s">
        <v>19</v>
      </c>
      <c r="D197" s="71" t="s">
        <v>20</v>
      </c>
      <c r="E197" s="69" t="s">
        <v>453</v>
      </c>
      <c r="F197" s="40" t="s">
        <v>454</v>
      </c>
      <c r="G197" s="65">
        <v>5000</v>
      </c>
      <c r="H197" s="65"/>
      <c r="I197" s="65"/>
      <c r="J197" s="65">
        <v>5000</v>
      </c>
      <c r="K197" s="65"/>
      <c r="L197" s="69" t="s">
        <v>443</v>
      </c>
      <c r="M197" s="77"/>
      <c r="N197" s="61"/>
      <c r="O197" s="61"/>
    </row>
    <row r="198" s="8" customFormat="1" ht="36" customHeight="1" spans="1:15">
      <c r="A198" s="30">
        <f>SUBTOTAL(3,$B$7:B198)</f>
        <v>188</v>
      </c>
      <c r="B198" s="73" t="s">
        <v>455</v>
      </c>
      <c r="C198" s="69" t="s">
        <v>19</v>
      </c>
      <c r="D198" s="71" t="s">
        <v>20</v>
      </c>
      <c r="E198" s="69" t="s">
        <v>456</v>
      </c>
      <c r="F198" s="40" t="s">
        <v>457</v>
      </c>
      <c r="G198" s="65">
        <v>8000</v>
      </c>
      <c r="H198" s="65"/>
      <c r="I198" s="65"/>
      <c r="J198" s="65">
        <v>8000</v>
      </c>
      <c r="K198" s="65"/>
      <c r="L198" s="82" t="s">
        <v>381</v>
      </c>
      <c r="M198" s="83"/>
      <c r="N198" s="61"/>
      <c r="O198" s="61"/>
    </row>
    <row r="199" s="8" customFormat="1" ht="27" customHeight="1" spans="1:15">
      <c r="A199" s="30">
        <f>SUBTOTAL(3,$B$7:B199)</f>
        <v>189</v>
      </c>
      <c r="B199" s="73" t="s">
        <v>458</v>
      </c>
      <c r="C199" s="69" t="s">
        <v>19</v>
      </c>
      <c r="D199" s="71" t="s">
        <v>20</v>
      </c>
      <c r="E199" s="69" t="s">
        <v>459</v>
      </c>
      <c r="F199" s="40" t="s">
        <v>460</v>
      </c>
      <c r="G199" s="65">
        <v>8000</v>
      </c>
      <c r="H199" s="65"/>
      <c r="I199" s="65"/>
      <c r="J199" s="65">
        <v>8000</v>
      </c>
      <c r="K199" s="65"/>
      <c r="L199" s="82" t="s">
        <v>381</v>
      </c>
      <c r="M199" s="77"/>
      <c r="N199" s="61"/>
      <c r="O199" s="61"/>
    </row>
    <row r="200" s="8" customFormat="1" ht="63" customHeight="1" spans="1:15">
      <c r="A200" s="30">
        <f>SUBTOTAL(3,$B$7:B200)</f>
        <v>190</v>
      </c>
      <c r="B200" s="75" t="s">
        <v>461</v>
      </c>
      <c r="C200" s="69" t="s">
        <v>19</v>
      </c>
      <c r="D200" s="71" t="s">
        <v>20</v>
      </c>
      <c r="E200" s="69" t="s">
        <v>439</v>
      </c>
      <c r="F200" s="40" t="s">
        <v>462</v>
      </c>
      <c r="G200" s="65">
        <v>82000</v>
      </c>
      <c r="H200" s="65"/>
      <c r="I200" s="65"/>
      <c r="J200" s="65">
        <v>82000</v>
      </c>
      <c r="K200" s="65"/>
      <c r="L200" s="82" t="s">
        <v>381</v>
      </c>
      <c r="M200" s="83"/>
      <c r="N200" s="61"/>
      <c r="O200" s="61"/>
    </row>
    <row r="201" s="8" customFormat="1" ht="26.1" customHeight="1" spans="1:15">
      <c r="A201" s="30">
        <f>SUBTOTAL(3,$B$7:B201)</f>
        <v>191</v>
      </c>
      <c r="B201" s="73" t="s">
        <v>463</v>
      </c>
      <c r="C201" s="69" t="s">
        <v>19</v>
      </c>
      <c r="D201" s="71" t="s">
        <v>20</v>
      </c>
      <c r="E201" s="69" t="s">
        <v>47</v>
      </c>
      <c r="F201" s="40" t="s">
        <v>464</v>
      </c>
      <c r="G201" s="65">
        <v>46600</v>
      </c>
      <c r="H201" s="65"/>
      <c r="I201" s="65"/>
      <c r="J201" s="65">
        <v>46600</v>
      </c>
      <c r="K201" s="65"/>
      <c r="L201" s="82" t="s">
        <v>381</v>
      </c>
      <c r="M201" s="77"/>
      <c r="N201" s="61"/>
      <c r="O201" s="61"/>
    </row>
    <row r="202" s="8" customFormat="1" ht="66" customHeight="1" spans="1:15">
      <c r="A202" s="30">
        <f>SUBTOTAL(3,$B$7:B202)</f>
        <v>192</v>
      </c>
      <c r="B202" s="73" t="s">
        <v>465</v>
      </c>
      <c r="C202" s="69" t="s">
        <v>19</v>
      </c>
      <c r="D202" s="71" t="s">
        <v>20</v>
      </c>
      <c r="E202" s="69" t="s">
        <v>427</v>
      </c>
      <c r="F202" s="40" t="s">
        <v>466</v>
      </c>
      <c r="G202" s="65">
        <v>47800</v>
      </c>
      <c r="H202" s="65">
        <v>47800</v>
      </c>
      <c r="I202" s="65"/>
      <c r="J202" s="65"/>
      <c r="K202" s="65"/>
      <c r="L202" s="69" t="s">
        <v>429</v>
      </c>
      <c r="M202" s="77"/>
      <c r="N202" s="61"/>
      <c r="O202" s="61"/>
    </row>
    <row r="203" s="1" customFormat="1" ht="49.5" customHeight="1" spans="1:15">
      <c r="A203" s="30">
        <f>SUBTOTAL(3,$B$7:B203)</f>
        <v>193</v>
      </c>
      <c r="B203" s="73" t="s">
        <v>467</v>
      </c>
      <c r="C203" s="69" t="s">
        <v>19</v>
      </c>
      <c r="D203" s="71" t="s">
        <v>20</v>
      </c>
      <c r="E203" s="69" t="s">
        <v>55</v>
      </c>
      <c r="F203" s="40" t="s">
        <v>468</v>
      </c>
      <c r="G203" s="65">
        <v>3200</v>
      </c>
      <c r="H203" s="65"/>
      <c r="I203" s="65"/>
      <c r="J203" s="65"/>
      <c r="K203" s="65">
        <v>3200</v>
      </c>
      <c r="L203" s="82" t="s">
        <v>381</v>
      </c>
      <c r="M203" s="77"/>
      <c r="N203" s="61"/>
      <c r="O203" s="61"/>
    </row>
    <row r="204" s="3" customFormat="1" ht="29.25" customHeight="1" spans="1:15">
      <c r="A204" s="25" t="s">
        <v>469</v>
      </c>
      <c r="B204" s="25"/>
      <c r="C204" s="25"/>
      <c r="D204" s="25"/>
      <c r="E204" s="25"/>
      <c r="F204" s="26"/>
      <c r="G204" s="27">
        <f>G205+G317+G271</f>
        <v>3713918</v>
      </c>
      <c r="H204" s="27">
        <f t="shared" ref="H204:K204" si="38">H205+H317+H271</f>
        <v>3296013</v>
      </c>
      <c r="I204" s="27">
        <f t="shared" si="38"/>
        <v>8607</v>
      </c>
      <c r="J204" s="27">
        <f t="shared" si="38"/>
        <v>18676</v>
      </c>
      <c r="K204" s="27">
        <f t="shared" si="38"/>
        <v>390622</v>
      </c>
      <c r="L204" s="60"/>
      <c r="M204" s="60"/>
      <c r="N204" s="61"/>
      <c r="O204" s="61"/>
    </row>
    <row r="205" s="4" customFormat="1" ht="28.5" customHeight="1" spans="1:15">
      <c r="A205" s="28" t="s">
        <v>470</v>
      </c>
      <c r="B205" s="28"/>
      <c r="C205" s="28"/>
      <c r="D205" s="28"/>
      <c r="E205" s="28"/>
      <c r="F205" s="29"/>
      <c r="G205" s="84">
        <f>SUBTOTAL(9,G206:G270)</f>
        <v>2618765</v>
      </c>
      <c r="H205" s="84">
        <f>SUBTOTAL(9,H206:H270)</f>
        <v>2514289</v>
      </c>
      <c r="I205" s="84">
        <f>SUBTOTAL(9,I206:I270)</f>
        <v>726</v>
      </c>
      <c r="J205" s="84">
        <f>SUBTOTAL(9,J206:J270)</f>
        <v>968</v>
      </c>
      <c r="K205" s="84">
        <f>SUBTOTAL(9,K206:K270)</f>
        <v>102782</v>
      </c>
      <c r="L205" s="62"/>
      <c r="M205" s="62"/>
      <c r="N205" s="61"/>
      <c r="O205" s="61"/>
    </row>
    <row r="206" s="5" customFormat="1" ht="39" customHeight="1" spans="1:15">
      <c r="A206" s="30">
        <f>SUBTOTAL(3,$B$7:B206)</f>
        <v>194</v>
      </c>
      <c r="B206" s="37" t="s">
        <v>34</v>
      </c>
      <c r="C206" s="38" t="s">
        <v>35</v>
      </c>
      <c r="D206" s="39" t="s">
        <v>20</v>
      </c>
      <c r="E206" s="38" t="s">
        <v>36</v>
      </c>
      <c r="F206" s="40" t="s">
        <v>37</v>
      </c>
      <c r="G206" s="41">
        <v>260</v>
      </c>
      <c r="H206" s="35">
        <f t="shared" ref="H206:H215" si="39">G206*0.3</f>
        <v>78</v>
      </c>
      <c r="I206" s="54"/>
      <c r="J206" s="54"/>
      <c r="K206" s="35">
        <f t="shared" ref="K206:K210" si="40">G206*0.7</f>
        <v>182</v>
      </c>
      <c r="L206" s="38" t="s">
        <v>38</v>
      </c>
      <c r="M206" s="64"/>
      <c r="N206" s="61"/>
      <c r="O206" s="61"/>
    </row>
    <row r="207" s="5" customFormat="1" ht="26.1" customHeight="1" spans="1:15">
      <c r="A207" s="30">
        <f>SUBTOTAL(3,$B$7:B207)</f>
        <v>195</v>
      </c>
      <c r="B207" s="37" t="s">
        <v>471</v>
      </c>
      <c r="C207" s="32" t="s">
        <v>19</v>
      </c>
      <c r="D207" s="30" t="s">
        <v>20</v>
      </c>
      <c r="E207" s="38" t="s">
        <v>55</v>
      </c>
      <c r="F207" s="40" t="s">
        <v>472</v>
      </c>
      <c r="G207" s="41">
        <v>5000</v>
      </c>
      <c r="H207" s="35">
        <f t="shared" si="39"/>
        <v>1500</v>
      </c>
      <c r="I207" s="35"/>
      <c r="J207" s="35"/>
      <c r="K207" s="35">
        <f t="shared" si="40"/>
        <v>3500</v>
      </c>
      <c r="L207" s="38" t="s">
        <v>59</v>
      </c>
      <c r="M207" s="63"/>
      <c r="N207" s="61"/>
      <c r="O207" s="61"/>
    </row>
    <row r="208" s="5" customFormat="1" ht="27" customHeight="1" spans="1:15">
      <c r="A208" s="30">
        <f>SUBTOTAL(3,$B$7:B208)</f>
        <v>196</v>
      </c>
      <c r="B208" s="37" t="s">
        <v>473</v>
      </c>
      <c r="C208" s="32" t="s">
        <v>19</v>
      </c>
      <c r="D208" s="30" t="s">
        <v>20</v>
      </c>
      <c r="E208" s="38" t="s">
        <v>55</v>
      </c>
      <c r="F208" s="40" t="s">
        <v>474</v>
      </c>
      <c r="G208" s="41">
        <v>1500</v>
      </c>
      <c r="H208" s="35">
        <f t="shared" si="39"/>
        <v>450</v>
      </c>
      <c r="I208" s="35"/>
      <c r="J208" s="35"/>
      <c r="K208" s="35">
        <f t="shared" si="40"/>
        <v>1050</v>
      </c>
      <c r="L208" s="38" t="s">
        <v>59</v>
      </c>
      <c r="M208" s="63"/>
      <c r="N208" s="61"/>
      <c r="O208" s="61"/>
    </row>
    <row r="209" s="5" customFormat="1" ht="24" customHeight="1" spans="1:15">
      <c r="A209" s="30">
        <f>SUBTOTAL(3,$B$7:B209)</f>
        <v>197</v>
      </c>
      <c r="B209" s="37" t="s">
        <v>475</v>
      </c>
      <c r="C209" s="38" t="s">
        <v>19</v>
      </c>
      <c r="D209" s="39" t="s">
        <v>239</v>
      </c>
      <c r="E209" s="38" t="s">
        <v>476</v>
      </c>
      <c r="F209" s="40" t="s">
        <v>477</v>
      </c>
      <c r="G209" s="41">
        <v>500</v>
      </c>
      <c r="H209" s="35">
        <f t="shared" si="39"/>
        <v>150</v>
      </c>
      <c r="I209" s="54"/>
      <c r="J209" s="54"/>
      <c r="K209" s="35">
        <f t="shared" si="40"/>
        <v>350</v>
      </c>
      <c r="L209" s="38" t="s">
        <v>69</v>
      </c>
      <c r="M209" s="64"/>
      <c r="N209" s="61"/>
      <c r="O209" s="61"/>
    </row>
    <row r="210" s="5" customFormat="1" ht="30.95" customHeight="1" spans="1:15">
      <c r="A210" s="30">
        <f>SUBTOTAL(3,$B$7:B210)</f>
        <v>198</v>
      </c>
      <c r="B210" s="37" t="s">
        <v>478</v>
      </c>
      <c r="C210" s="38" t="s">
        <v>19</v>
      </c>
      <c r="D210" s="39" t="s">
        <v>239</v>
      </c>
      <c r="E210" s="38" t="s">
        <v>479</v>
      </c>
      <c r="F210" s="40" t="s">
        <v>480</v>
      </c>
      <c r="G210" s="41">
        <v>1000</v>
      </c>
      <c r="H210" s="35">
        <f t="shared" si="39"/>
        <v>300</v>
      </c>
      <c r="I210" s="54"/>
      <c r="J210" s="54"/>
      <c r="K210" s="35">
        <f t="shared" si="40"/>
        <v>700</v>
      </c>
      <c r="L210" s="38" t="s">
        <v>167</v>
      </c>
      <c r="M210" s="64"/>
      <c r="N210" s="61"/>
      <c r="O210" s="61"/>
    </row>
    <row r="211" s="5" customFormat="1" ht="27" customHeight="1" spans="1:15">
      <c r="A211" s="30">
        <f>SUBTOTAL(3,$B$7:B211)</f>
        <v>199</v>
      </c>
      <c r="B211" s="37" t="s">
        <v>481</v>
      </c>
      <c r="C211" s="32" t="s">
        <v>19</v>
      </c>
      <c r="D211" s="30" t="s">
        <v>20</v>
      </c>
      <c r="E211" s="38" t="s">
        <v>55</v>
      </c>
      <c r="F211" s="40" t="s">
        <v>482</v>
      </c>
      <c r="G211" s="41">
        <v>2000</v>
      </c>
      <c r="H211" s="35">
        <f t="shared" si="39"/>
        <v>600</v>
      </c>
      <c r="I211" s="35">
        <f>H211</f>
        <v>600</v>
      </c>
      <c r="J211" s="35">
        <f>G211-H211-I211</f>
        <v>800</v>
      </c>
      <c r="K211" s="35"/>
      <c r="L211" s="38" t="s">
        <v>59</v>
      </c>
      <c r="M211" s="63"/>
      <c r="N211" s="61"/>
      <c r="O211" s="61"/>
    </row>
    <row r="212" s="5" customFormat="1" ht="21" spans="1:15">
      <c r="A212" s="30">
        <f>SUBTOTAL(3,$B$7:B212)</f>
        <v>200</v>
      </c>
      <c r="B212" s="55" t="s">
        <v>483</v>
      </c>
      <c r="C212" s="38" t="s">
        <v>35</v>
      </c>
      <c r="D212" s="39" t="s">
        <v>20</v>
      </c>
      <c r="E212" s="38" t="s">
        <v>484</v>
      </c>
      <c r="F212" s="40" t="s">
        <v>485</v>
      </c>
      <c r="G212" s="41">
        <v>100</v>
      </c>
      <c r="H212" s="35">
        <f t="shared" si="39"/>
        <v>30</v>
      </c>
      <c r="I212" s="35">
        <f>H212</f>
        <v>30</v>
      </c>
      <c r="J212" s="35">
        <f>G212-H212-I212</f>
        <v>40</v>
      </c>
      <c r="K212" s="54"/>
      <c r="L212" s="38" t="s">
        <v>38</v>
      </c>
      <c r="M212" s="64"/>
      <c r="N212" s="61"/>
      <c r="O212" s="61"/>
    </row>
    <row r="213" s="5" customFormat="1" ht="27" customHeight="1" spans="1:15">
      <c r="A213" s="30">
        <f>SUBTOTAL(3,$B$7:B213)</f>
        <v>201</v>
      </c>
      <c r="B213" s="37" t="s">
        <v>486</v>
      </c>
      <c r="C213" s="38" t="s">
        <v>35</v>
      </c>
      <c r="D213" s="39" t="s">
        <v>20</v>
      </c>
      <c r="E213" s="38" t="s">
        <v>487</v>
      </c>
      <c r="F213" s="40" t="s">
        <v>488</v>
      </c>
      <c r="G213" s="41">
        <v>180</v>
      </c>
      <c r="H213" s="35">
        <f t="shared" si="39"/>
        <v>54</v>
      </c>
      <c r="I213" s="35">
        <f>H213</f>
        <v>54</v>
      </c>
      <c r="J213" s="35">
        <f>G213-H213-I213</f>
        <v>72</v>
      </c>
      <c r="K213" s="54"/>
      <c r="L213" s="38" t="s">
        <v>38</v>
      </c>
      <c r="M213" s="64"/>
      <c r="N213" s="61"/>
      <c r="O213" s="61"/>
    </row>
    <row r="214" s="5" customFormat="1" ht="45" spans="1:15">
      <c r="A214" s="30">
        <f>SUBTOTAL(3,$B$7:B214)</f>
        <v>202</v>
      </c>
      <c r="B214" s="37" t="s">
        <v>489</v>
      </c>
      <c r="C214" s="38" t="s">
        <v>35</v>
      </c>
      <c r="D214" s="39" t="s">
        <v>20</v>
      </c>
      <c r="E214" s="38" t="s">
        <v>487</v>
      </c>
      <c r="F214" s="40" t="s">
        <v>490</v>
      </c>
      <c r="G214" s="41">
        <v>80</v>
      </c>
      <c r="H214" s="35">
        <f t="shared" si="39"/>
        <v>24</v>
      </c>
      <c r="I214" s="35">
        <f>H214</f>
        <v>24</v>
      </c>
      <c r="J214" s="35">
        <f>G214-H214-I214</f>
        <v>32</v>
      </c>
      <c r="K214" s="54"/>
      <c r="L214" s="38" t="s">
        <v>38</v>
      </c>
      <c r="M214" s="64"/>
      <c r="N214" s="61"/>
      <c r="O214" s="61"/>
    </row>
    <row r="215" s="5" customFormat="1" ht="26.1" customHeight="1" spans="1:15">
      <c r="A215" s="30">
        <f>SUBTOTAL(3,$B$7:B215)</f>
        <v>203</v>
      </c>
      <c r="B215" s="55" t="s">
        <v>491</v>
      </c>
      <c r="C215" s="38" t="s">
        <v>35</v>
      </c>
      <c r="D215" s="39" t="s">
        <v>20</v>
      </c>
      <c r="E215" s="38" t="s">
        <v>492</v>
      </c>
      <c r="F215" s="40" t="s">
        <v>493</v>
      </c>
      <c r="G215" s="41">
        <v>60</v>
      </c>
      <c r="H215" s="35">
        <f t="shared" si="39"/>
        <v>18</v>
      </c>
      <c r="I215" s="35">
        <f>H215</f>
        <v>18</v>
      </c>
      <c r="J215" s="35">
        <f>G215-H215-I215</f>
        <v>24</v>
      </c>
      <c r="K215" s="54"/>
      <c r="L215" s="38" t="s">
        <v>38</v>
      </c>
      <c r="M215" s="64"/>
      <c r="N215" s="61"/>
      <c r="O215" s="61"/>
    </row>
    <row r="216" s="7" customFormat="1" ht="54" customHeight="1" spans="1:15">
      <c r="A216" s="30">
        <f>SUBTOTAL(3,$B$7:B216)</f>
        <v>204</v>
      </c>
      <c r="B216" s="73" t="s">
        <v>494</v>
      </c>
      <c r="C216" s="74"/>
      <c r="D216" s="71" t="s">
        <v>20</v>
      </c>
      <c r="E216" s="69" t="s">
        <v>495</v>
      </c>
      <c r="F216" s="40" t="s">
        <v>496</v>
      </c>
      <c r="G216" s="41">
        <v>49600</v>
      </c>
      <c r="H216" s="54">
        <v>49600</v>
      </c>
      <c r="I216" s="65"/>
      <c r="J216" s="65"/>
      <c r="K216" s="65"/>
      <c r="L216" s="85" t="s">
        <v>497</v>
      </c>
      <c r="M216" s="77"/>
      <c r="N216" s="61"/>
      <c r="O216" s="61"/>
    </row>
    <row r="217" s="7" customFormat="1" ht="36" customHeight="1" spans="1:15">
      <c r="A217" s="30">
        <f>SUBTOTAL(3,$B$7:B217)</f>
        <v>205</v>
      </c>
      <c r="B217" s="73" t="s">
        <v>498</v>
      </c>
      <c r="C217" s="74"/>
      <c r="D217" s="71" t="s">
        <v>20</v>
      </c>
      <c r="E217" s="69" t="s">
        <v>495</v>
      </c>
      <c r="F217" s="40" t="s">
        <v>499</v>
      </c>
      <c r="G217" s="41">
        <v>6000</v>
      </c>
      <c r="H217" s="54">
        <v>6000</v>
      </c>
      <c r="I217" s="65"/>
      <c r="J217" s="65"/>
      <c r="K217" s="65"/>
      <c r="L217" s="85" t="s">
        <v>497</v>
      </c>
      <c r="M217" s="77"/>
      <c r="N217" s="61"/>
      <c r="O217" s="61"/>
    </row>
    <row r="218" s="7" customFormat="1" ht="31.5" spans="1:15">
      <c r="A218" s="30">
        <f>SUBTOTAL(3,$B$7:B218)</f>
        <v>206</v>
      </c>
      <c r="B218" s="73" t="s">
        <v>500</v>
      </c>
      <c r="C218" s="74"/>
      <c r="D218" s="71" t="s">
        <v>20</v>
      </c>
      <c r="E218" s="69" t="s">
        <v>501</v>
      </c>
      <c r="F218" s="40" t="s">
        <v>502</v>
      </c>
      <c r="G218" s="41">
        <v>6000</v>
      </c>
      <c r="H218" s="54">
        <v>6000</v>
      </c>
      <c r="I218" s="65"/>
      <c r="J218" s="65"/>
      <c r="K218" s="65"/>
      <c r="L218" s="85" t="s">
        <v>497</v>
      </c>
      <c r="M218" s="77"/>
      <c r="N218" s="61"/>
      <c r="O218" s="61"/>
    </row>
    <row r="219" s="7" customFormat="1" ht="48" customHeight="1" spans="1:15">
      <c r="A219" s="30">
        <f>SUBTOTAL(3,$B$7:B219)</f>
        <v>207</v>
      </c>
      <c r="B219" s="73" t="s">
        <v>503</v>
      </c>
      <c r="C219" s="74"/>
      <c r="D219" s="71" t="s">
        <v>20</v>
      </c>
      <c r="E219" s="69" t="s">
        <v>501</v>
      </c>
      <c r="F219" s="40" t="s">
        <v>504</v>
      </c>
      <c r="G219" s="41">
        <v>1000</v>
      </c>
      <c r="H219" s="54">
        <v>1000</v>
      </c>
      <c r="I219" s="65"/>
      <c r="J219" s="65"/>
      <c r="K219" s="65"/>
      <c r="L219" s="85" t="s">
        <v>497</v>
      </c>
      <c r="M219" s="77"/>
      <c r="N219" s="61"/>
      <c r="O219" s="61"/>
    </row>
    <row r="220" s="7" customFormat="1" ht="36" customHeight="1" spans="1:15">
      <c r="A220" s="30">
        <f>SUBTOTAL(3,$B$7:B220)</f>
        <v>208</v>
      </c>
      <c r="B220" s="73" t="s">
        <v>505</v>
      </c>
      <c r="C220" s="74"/>
      <c r="D220" s="71" t="s">
        <v>20</v>
      </c>
      <c r="E220" s="74" t="s">
        <v>227</v>
      </c>
      <c r="F220" s="40" t="s">
        <v>506</v>
      </c>
      <c r="G220" s="41">
        <v>1000</v>
      </c>
      <c r="H220" s="54">
        <v>1000</v>
      </c>
      <c r="I220" s="65"/>
      <c r="J220" s="65"/>
      <c r="K220" s="65"/>
      <c r="L220" s="85" t="s">
        <v>497</v>
      </c>
      <c r="M220" s="77"/>
      <c r="N220" s="61"/>
      <c r="O220" s="61"/>
    </row>
    <row r="221" s="7" customFormat="1" ht="51" customHeight="1" spans="1:15">
      <c r="A221" s="30">
        <f>SUBTOTAL(3,$B$7:B221)</f>
        <v>209</v>
      </c>
      <c r="B221" s="73" t="s">
        <v>507</v>
      </c>
      <c r="C221" s="74"/>
      <c r="D221" s="71" t="s">
        <v>20</v>
      </c>
      <c r="E221" s="69" t="s">
        <v>508</v>
      </c>
      <c r="F221" s="46" t="s">
        <v>509</v>
      </c>
      <c r="G221" s="41">
        <v>12000</v>
      </c>
      <c r="H221" s="54">
        <v>12000</v>
      </c>
      <c r="I221" s="65"/>
      <c r="J221" s="65"/>
      <c r="K221" s="65"/>
      <c r="L221" s="85" t="s">
        <v>497</v>
      </c>
      <c r="M221" s="77"/>
      <c r="N221" s="61"/>
      <c r="O221" s="61"/>
    </row>
    <row r="222" s="7" customFormat="1" ht="29.1" customHeight="1" spans="1:15">
      <c r="A222" s="30">
        <f>SUBTOTAL(3,$B$7:B222)</f>
        <v>210</v>
      </c>
      <c r="B222" s="73" t="s">
        <v>510</v>
      </c>
      <c r="C222" s="74"/>
      <c r="D222" s="71" t="s">
        <v>20</v>
      </c>
      <c r="E222" s="69" t="s">
        <v>111</v>
      </c>
      <c r="F222" s="40" t="s">
        <v>511</v>
      </c>
      <c r="G222" s="41">
        <v>21000</v>
      </c>
      <c r="H222" s="54">
        <v>21000</v>
      </c>
      <c r="I222" s="65"/>
      <c r="J222" s="65"/>
      <c r="K222" s="65"/>
      <c r="L222" s="85" t="s">
        <v>497</v>
      </c>
      <c r="M222" s="77"/>
      <c r="N222" s="61"/>
      <c r="O222" s="61"/>
    </row>
    <row r="223" s="7" customFormat="1" ht="26.1" customHeight="1" spans="1:15">
      <c r="A223" s="30">
        <f>SUBTOTAL(3,$B$7:B223)</f>
        <v>211</v>
      </c>
      <c r="B223" s="73" t="s">
        <v>512</v>
      </c>
      <c r="C223" s="74"/>
      <c r="D223" s="71" t="s">
        <v>20</v>
      </c>
      <c r="E223" s="69" t="s">
        <v>513</v>
      </c>
      <c r="F223" s="40" t="s">
        <v>514</v>
      </c>
      <c r="G223" s="41">
        <v>6500</v>
      </c>
      <c r="H223" s="54">
        <v>6500</v>
      </c>
      <c r="I223" s="65"/>
      <c r="J223" s="65"/>
      <c r="K223" s="65"/>
      <c r="L223" s="85" t="s">
        <v>497</v>
      </c>
      <c r="M223" s="77"/>
      <c r="N223" s="61"/>
      <c r="O223" s="61"/>
    </row>
    <row r="224" s="7" customFormat="1" ht="21" spans="1:15">
      <c r="A224" s="30">
        <f>SUBTOTAL(3,$B$7:B224)</f>
        <v>212</v>
      </c>
      <c r="B224" s="73" t="s">
        <v>515</v>
      </c>
      <c r="C224" s="74"/>
      <c r="D224" s="71" t="s">
        <v>20</v>
      </c>
      <c r="E224" s="74" t="s">
        <v>227</v>
      </c>
      <c r="F224" s="40" t="s">
        <v>516</v>
      </c>
      <c r="G224" s="41">
        <v>500</v>
      </c>
      <c r="H224" s="54">
        <v>500</v>
      </c>
      <c r="I224" s="65"/>
      <c r="J224" s="65"/>
      <c r="K224" s="65"/>
      <c r="L224" s="85" t="s">
        <v>497</v>
      </c>
      <c r="M224" s="77"/>
      <c r="N224" s="61"/>
      <c r="O224" s="61"/>
    </row>
    <row r="225" s="1" customFormat="1" ht="21" spans="1:15">
      <c r="A225" s="30">
        <f>SUBTOTAL(3,$B$7:B225)</f>
        <v>213</v>
      </c>
      <c r="B225" s="73" t="s">
        <v>517</v>
      </c>
      <c r="C225" s="69" t="s">
        <v>19</v>
      </c>
      <c r="D225" s="71" t="s">
        <v>20</v>
      </c>
      <c r="E225" s="69" t="s">
        <v>518</v>
      </c>
      <c r="F225" s="40" t="s">
        <v>519</v>
      </c>
      <c r="G225" s="41">
        <v>1000</v>
      </c>
      <c r="H225" s="54">
        <v>1000</v>
      </c>
      <c r="I225" s="65"/>
      <c r="J225" s="65"/>
      <c r="K225" s="65"/>
      <c r="L225" s="76" t="s">
        <v>520</v>
      </c>
      <c r="M225" s="77"/>
      <c r="N225" s="61"/>
      <c r="O225" s="61"/>
    </row>
    <row r="226" s="1" customFormat="1" ht="21" spans="1:15">
      <c r="A226" s="30">
        <f>SUBTOTAL(3,$B$7:B226)</f>
        <v>214</v>
      </c>
      <c r="B226" s="73" t="s">
        <v>521</v>
      </c>
      <c r="C226" s="69" t="s">
        <v>19</v>
      </c>
      <c r="D226" s="71" t="s">
        <v>20</v>
      </c>
      <c r="E226" s="69" t="s">
        <v>522</v>
      </c>
      <c r="F226" s="40" t="s">
        <v>523</v>
      </c>
      <c r="G226" s="41">
        <v>1000</v>
      </c>
      <c r="H226" s="54">
        <v>1000</v>
      </c>
      <c r="I226" s="65"/>
      <c r="J226" s="65"/>
      <c r="K226" s="65"/>
      <c r="L226" s="76" t="s">
        <v>520</v>
      </c>
      <c r="M226" s="77"/>
      <c r="N226" s="61"/>
      <c r="O226" s="61"/>
    </row>
    <row r="227" s="1" customFormat="1" ht="21" spans="1:15">
      <c r="A227" s="30">
        <f>SUBTOTAL(3,$B$7:B227)</f>
        <v>215</v>
      </c>
      <c r="B227" s="73" t="s">
        <v>524</v>
      </c>
      <c r="C227" s="69" t="s">
        <v>19</v>
      </c>
      <c r="D227" s="71" t="s">
        <v>20</v>
      </c>
      <c r="E227" s="69" t="s">
        <v>525</v>
      </c>
      <c r="F227" s="40" t="s">
        <v>523</v>
      </c>
      <c r="G227" s="41">
        <v>500</v>
      </c>
      <c r="H227" s="54">
        <v>500</v>
      </c>
      <c r="I227" s="65"/>
      <c r="J227" s="65"/>
      <c r="K227" s="65"/>
      <c r="L227" s="76" t="s">
        <v>520</v>
      </c>
      <c r="M227" s="77"/>
      <c r="N227" s="61"/>
      <c r="O227" s="61"/>
    </row>
    <row r="228" s="1" customFormat="1" ht="29.1" customHeight="1" spans="1:15">
      <c r="A228" s="30">
        <f>SUBTOTAL(3,$B$7:B228)</f>
        <v>216</v>
      </c>
      <c r="B228" s="73" t="s">
        <v>526</v>
      </c>
      <c r="C228" s="69" t="s">
        <v>19</v>
      </c>
      <c r="D228" s="71" t="s">
        <v>20</v>
      </c>
      <c r="E228" s="69" t="s">
        <v>169</v>
      </c>
      <c r="F228" s="40" t="s">
        <v>527</v>
      </c>
      <c r="G228" s="41">
        <v>5000</v>
      </c>
      <c r="H228" s="54">
        <v>5000</v>
      </c>
      <c r="I228" s="65"/>
      <c r="J228" s="65"/>
      <c r="K228" s="65"/>
      <c r="L228" s="76" t="s">
        <v>520</v>
      </c>
      <c r="M228" s="77"/>
      <c r="N228" s="61"/>
      <c r="O228" s="61"/>
    </row>
    <row r="229" s="1" customFormat="1" ht="27.95" customHeight="1" spans="1:15">
      <c r="A229" s="30">
        <f>SUBTOTAL(3,$B$7:B229)</f>
        <v>217</v>
      </c>
      <c r="B229" s="73" t="s">
        <v>528</v>
      </c>
      <c r="C229" s="69" t="s">
        <v>19</v>
      </c>
      <c r="D229" s="71" t="s">
        <v>20</v>
      </c>
      <c r="E229" s="69" t="s">
        <v>529</v>
      </c>
      <c r="F229" s="40" t="s">
        <v>530</v>
      </c>
      <c r="G229" s="41">
        <v>3000</v>
      </c>
      <c r="H229" s="54">
        <v>3000</v>
      </c>
      <c r="I229" s="65"/>
      <c r="J229" s="65"/>
      <c r="K229" s="65"/>
      <c r="L229" s="76" t="s">
        <v>520</v>
      </c>
      <c r="M229" s="77"/>
      <c r="N229" s="61"/>
      <c r="O229" s="61"/>
    </row>
    <row r="230" s="1" customFormat="1" ht="21" spans="1:15">
      <c r="A230" s="30">
        <f>SUBTOTAL(3,$B$7:B230)</f>
        <v>218</v>
      </c>
      <c r="B230" s="73" t="s">
        <v>531</v>
      </c>
      <c r="C230" s="69" t="s">
        <v>19</v>
      </c>
      <c r="D230" s="71" t="s">
        <v>20</v>
      </c>
      <c r="E230" s="69" t="s">
        <v>55</v>
      </c>
      <c r="F230" s="40" t="s">
        <v>532</v>
      </c>
      <c r="G230" s="41">
        <v>2000</v>
      </c>
      <c r="H230" s="54">
        <v>2000</v>
      </c>
      <c r="I230" s="65"/>
      <c r="J230" s="65"/>
      <c r="K230" s="65"/>
      <c r="L230" s="76" t="s">
        <v>520</v>
      </c>
      <c r="M230" s="77"/>
      <c r="N230" s="61"/>
      <c r="O230" s="61"/>
    </row>
    <row r="231" s="1" customFormat="1" ht="21" spans="1:15">
      <c r="A231" s="30">
        <f>SUBTOTAL(3,$B$7:B231)</f>
        <v>219</v>
      </c>
      <c r="B231" s="73" t="s">
        <v>533</v>
      </c>
      <c r="C231" s="69" t="s">
        <v>19</v>
      </c>
      <c r="D231" s="71" t="s">
        <v>20</v>
      </c>
      <c r="E231" s="69" t="s">
        <v>55</v>
      </c>
      <c r="F231" s="40" t="s">
        <v>534</v>
      </c>
      <c r="G231" s="41">
        <v>500</v>
      </c>
      <c r="H231" s="54">
        <v>500</v>
      </c>
      <c r="I231" s="65"/>
      <c r="J231" s="65"/>
      <c r="K231" s="65"/>
      <c r="L231" s="76" t="s">
        <v>229</v>
      </c>
      <c r="M231" s="77"/>
      <c r="N231" s="61"/>
      <c r="O231" s="61"/>
    </row>
    <row r="232" s="1" customFormat="1" ht="47.1" customHeight="1" spans="1:15">
      <c r="A232" s="30">
        <f>SUBTOTAL(3,$B$7:B232)</f>
        <v>220</v>
      </c>
      <c r="B232" s="73" t="s">
        <v>535</v>
      </c>
      <c r="C232" s="69" t="s">
        <v>19</v>
      </c>
      <c r="D232" s="71" t="s">
        <v>197</v>
      </c>
      <c r="E232" s="69" t="s">
        <v>536</v>
      </c>
      <c r="F232" s="40" t="s">
        <v>537</v>
      </c>
      <c r="G232" s="41">
        <v>6000</v>
      </c>
      <c r="H232" s="54">
        <v>6000</v>
      </c>
      <c r="I232" s="65"/>
      <c r="J232" s="65"/>
      <c r="K232" s="65"/>
      <c r="L232" s="76" t="s">
        <v>229</v>
      </c>
      <c r="M232" s="77"/>
      <c r="N232" s="61"/>
      <c r="O232" s="61"/>
    </row>
    <row r="233" s="1" customFormat="1" ht="23.1" customHeight="1" spans="1:15">
      <c r="A233" s="30">
        <f>SUBTOTAL(3,$B$7:B233)</f>
        <v>221</v>
      </c>
      <c r="B233" s="73" t="s">
        <v>538</v>
      </c>
      <c r="C233" s="69" t="s">
        <v>19</v>
      </c>
      <c r="D233" s="71" t="s">
        <v>239</v>
      </c>
      <c r="E233" s="69" t="s">
        <v>539</v>
      </c>
      <c r="F233" s="40" t="s">
        <v>540</v>
      </c>
      <c r="G233" s="41">
        <v>67958</v>
      </c>
      <c r="H233" s="54">
        <v>67958</v>
      </c>
      <c r="I233" s="65"/>
      <c r="J233" s="65"/>
      <c r="K233" s="65"/>
      <c r="L233" s="76" t="s">
        <v>229</v>
      </c>
      <c r="M233" s="77"/>
      <c r="N233" s="61"/>
      <c r="O233" s="61"/>
    </row>
    <row r="234" s="1" customFormat="1" ht="15" spans="1:15">
      <c r="A234" s="30">
        <f>SUBTOTAL(3,$B$7:B234)</f>
        <v>222</v>
      </c>
      <c r="B234" s="73" t="s">
        <v>541</v>
      </c>
      <c r="C234" s="69" t="s">
        <v>19</v>
      </c>
      <c r="D234" s="71" t="s">
        <v>239</v>
      </c>
      <c r="E234" s="74" t="s">
        <v>542</v>
      </c>
      <c r="F234" s="40" t="s">
        <v>543</v>
      </c>
      <c r="G234" s="41">
        <v>51510</v>
      </c>
      <c r="H234" s="54">
        <v>10510</v>
      </c>
      <c r="I234" s="65"/>
      <c r="J234" s="65"/>
      <c r="K234" s="65">
        <v>41000</v>
      </c>
      <c r="L234" s="76" t="s">
        <v>229</v>
      </c>
      <c r="M234" s="77"/>
      <c r="N234" s="61"/>
      <c r="O234" s="61"/>
    </row>
    <row r="235" s="1" customFormat="1" ht="22.5" spans="1:15">
      <c r="A235" s="30">
        <f>SUBTOTAL(3,$B$7:B235)</f>
        <v>223</v>
      </c>
      <c r="B235" s="73" t="s">
        <v>544</v>
      </c>
      <c r="C235" s="69" t="s">
        <v>19</v>
      </c>
      <c r="D235" s="71" t="s">
        <v>20</v>
      </c>
      <c r="E235" s="69" t="s">
        <v>545</v>
      </c>
      <c r="F235" s="40" t="s">
        <v>546</v>
      </c>
      <c r="G235" s="41">
        <v>22500</v>
      </c>
      <c r="H235" s="54">
        <v>22500</v>
      </c>
      <c r="I235" s="65"/>
      <c r="J235" s="65"/>
      <c r="K235" s="65"/>
      <c r="L235" s="76" t="s">
        <v>229</v>
      </c>
      <c r="M235" s="77"/>
      <c r="N235" s="61"/>
      <c r="O235" s="61"/>
    </row>
    <row r="236" s="1" customFormat="1" ht="31.5" spans="1:15">
      <c r="A236" s="30">
        <f>SUBTOTAL(3,$B$7:B236)</f>
        <v>224</v>
      </c>
      <c r="B236" s="73" t="s">
        <v>547</v>
      </c>
      <c r="C236" s="69" t="s">
        <v>19</v>
      </c>
      <c r="D236" s="71" t="s">
        <v>20</v>
      </c>
      <c r="E236" s="69" t="s">
        <v>548</v>
      </c>
      <c r="F236" s="40" t="s">
        <v>549</v>
      </c>
      <c r="G236" s="41">
        <v>87300</v>
      </c>
      <c r="H236" s="54">
        <v>67300</v>
      </c>
      <c r="I236" s="65"/>
      <c r="J236" s="65"/>
      <c r="K236" s="65">
        <v>20000</v>
      </c>
      <c r="L236" s="76" t="s">
        <v>229</v>
      </c>
      <c r="M236" s="77"/>
      <c r="N236" s="61"/>
      <c r="O236" s="61"/>
    </row>
    <row r="237" s="1" customFormat="1" ht="15" spans="1:15">
      <c r="A237" s="30">
        <f>SUBTOTAL(3,$B$7:B237)</f>
        <v>225</v>
      </c>
      <c r="B237" s="73" t="s">
        <v>550</v>
      </c>
      <c r="C237" s="69" t="s">
        <v>19</v>
      </c>
      <c r="D237" s="71" t="s">
        <v>20</v>
      </c>
      <c r="E237" s="74"/>
      <c r="F237" s="40" t="s">
        <v>551</v>
      </c>
      <c r="G237" s="41">
        <v>1500</v>
      </c>
      <c r="H237" s="54">
        <v>1500</v>
      </c>
      <c r="I237" s="65"/>
      <c r="J237" s="65"/>
      <c r="K237" s="65"/>
      <c r="L237" s="76" t="s">
        <v>229</v>
      </c>
      <c r="M237" s="77"/>
      <c r="N237" s="61"/>
      <c r="O237" s="61"/>
    </row>
    <row r="238" s="1" customFormat="1" ht="24" customHeight="1" spans="1:15">
      <c r="A238" s="30">
        <f>SUBTOTAL(3,$B$7:B238)</f>
        <v>226</v>
      </c>
      <c r="B238" s="73" t="s">
        <v>552</v>
      </c>
      <c r="C238" s="69" t="s">
        <v>172</v>
      </c>
      <c r="D238" s="71" t="s">
        <v>20</v>
      </c>
      <c r="E238" s="74" t="s">
        <v>227</v>
      </c>
      <c r="F238" s="40" t="s">
        <v>553</v>
      </c>
      <c r="G238" s="41">
        <v>1850</v>
      </c>
      <c r="H238" s="54">
        <v>1850</v>
      </c>
      <c r="I238" s="65"/>
      <c r="J238" s="65"/>
      <c r="K238" s="65"/>
      <c r="L238" s="76" t="s">
        <v>229</v>
      </c>
      <c r="M238" s="77"/>
      <c r="N238" s="61"/>
      <c r="O238" s="61"/>
    </row>
    <row r="239" s="1" customFormat="1" ht="15" spans="1:15">
      <c r="A239" s="30">
        <f>SUBTOTAL(3,$B$7:B239)</f>
        <v>227</v>
      </c>
      <c r="B239" s="73" t="s">
        <v>554</v>
      </c>
      <c r="C239" s="69" t="s">
        <v>19</v>
      </c>
      <c r="D239" s="71" t="s">
        <v>20</v>
      </c>
      <c r="E239" s="74"/>
      <c r="F239" s="40" t="s">
        <v>555</v>
      </c>
      <c r="G239" s="41">
        <v>720</v>
      </c>
      <c r="H239" s="54">
        <v>720</v>
      </c>
      <c r="I239" s="65"/>
      <c r="J239" s="65"/>
      <c r="K239" s="65"/>
      <c r="L239" s="76" t="s">
        <v>229</v>
      </c>
      <c r="M239" s="77"/>
      <c r="N239" s="61"/>
      <c r="O239" s="61"/>
    </row>
    <row r="240" s="1" customFormat="1" ht="15" spans="1:15">
      <c r="A240" s="30">
        <f>SUBTOTAL(3,$B$7:B240)</f>
        <v>228</v>
      </c>
      <c r="B240" s="73" t="s">
        <v>556</v>
      </c>
      <c r="C240" s="69" t="s">
        <v>19</v>
      </c>
      <c r="D240" s="71" t="s">
        <v>20</v>
      </c>
      <c r="E240" s="74"/>
      <c r="F240" s="40" t="s">
        <v>557</v>
      </c>
      <c r="G240" s="41">
        <v>700</v>
      </c>
      <c r="H240" s="54">
        <v>700</v>
      </c>
      <c r="I240" s="65"/>
      <c r="J240" s="65"/>
      <c r="K240" s="65"/>
      <c r="L240" s="76" t="s">
        <v>229</v>
      </c>
      <c r="M240" s="77"/>
      <c r="N240" s="61"/>
      <c r="O240" s="61"/>
    </row>
    <row r="241" s="1" customFormat="1" ht="15" spans="1:15">
      <c r="A241" s="30">
        <f>SUBTOTAL(3,$B$7:B241)</f>
        <v>229</v>
      </c>
      <c r="B241" s="73" t="s">
        <v>558</v>
      </c>
      <c r="C241" s="69" t="s">
        <v>172</v>
      </c>
      <c r="D241" s="71" t="s">
        <v>239</v>
      </c>
      <c r="E241" s="74" t="s">
        <v>227</v>
      </c>
      <c r="F241" s="46"/>
      <c r="G241" s="41">
        <v>3224</v>
      </c>
      <c r="H241" s="54">
        <v>3224</v>
      </c>
      <c r="I241" s="65"/>
      <c r="J241" s="65"/>
      <c r="K241" s="65"/>
      <c r="L241" s="76" t="s">
        <v>229</v>
      </c>
      <c r="M241" s="77"/>
      <c r="N241" s="61"/>
      <c r="O241" s="61"/>
    </row>
    <row r="242" s="1" customFormat="1" ht="15" spans="1:15">
      <c r="A242" s="30">
        <f>SUBTOTAL(3,$B$7:B242)</f>
        <v>230</v>
      </c>
      <c r="B242" s="73" t="s">
        <v>559</v>
      </c>
      <c r="C242" s="69" t="s">
        <v>19</v>
      </c>
      <c r="D242" s="71" t="s">
        <v>20</v>
      </c>
      <c r="E242" s="74" t="s">
        <v>227</v>
      </c>
      <c r="F242" s="40" t="s">
        <v>560</v>
      </c>
      <c r="G242" s="41">
        <v>900</v>
      </c>
      <c r="H242" s="54">
        <v>900</v>
      </c>
      <c r="I242" s="65"/>
      <c r="J242" s="65"/>
      <c r="K242" s="65" t="s">
        <v>561</v>
      </c>
      <c r="L242" s="76" t="s">
        <v>229</v>
      </c>
      <c r="M242" s="77"/>
      <c r="N242" s="61"/>
      <c r="O242" s="61"/>
    </row>
    <row r="243" s="1" customFormat="1" ht="15" spans="1:15">
      <c r="A243" s="30">
        <f>SUBTOTAL(3,$B$7:B243)</f>
        <v>231</v>
      </c>
      <c r="B243" s="73" t="s">
        <v>562</v>
      </c>
      <c r="C243" s="69" t="s">
        <v>172</v>
      </c>
      <c r="D243" s="71" t="s">
        <v>20</v>
      </c>
      <c r="E243" s="74" t="s">
        <v>227</v>
      </c>
      <c r="F243" s="40" t="s">
        <v>563</v>
      </c>
      <c r="G243" s="41">
        <v>9932</v>
      </c>
      <c r="H243" s="54">
        <v>9932</v>
      </c>
      <c r="I243" s="65"/>
      <c r="J243" s="65"/>
      <c r="K243" s="65"/>
      <c r="L243" s="76" t="s">
        <v>229</v>
      </c>
      <c r="M243" s="77"/>
      <c r="N243" s="61"/>
      <c r="O243" s="61"/>
    </row>
    <row r="244" s="1" customFormat="1" ht="24" customHeight="1" spans="1:15">
      <c r="A244" s="30">
        <f>SUBTOTAL(3,$B$7:B244)</f>
        <v>232</v>
      </c>
      <c r="B244" s="73" t="s">
        <v>564</v>
      </c>
      <c r="C244" s="69" t="s">
        <v>172</v>
      </c>
      <c r="D244" s="71" t="s">
        <v>20</v>
      </c>
      <c r="E244" s="74" t="s">
        <v>227</v>
      </c>
      <c r="F244" s="40" t="s">
        <v>565</v>
      </c>
      <c r="G244" s="41">
        <v>2646</v>
      </c>
      <c r="H244" s="54">
        <v>2646</v>
      </c>
      <c r="I244" s="65"/>
      <c r="J244" s="65"/>
      <c r="K244" s="65"/>
      <c r="L244" s="76" t="s">
        <v>229</v>
      </c>
      <c r="M244" s="77"/>
      <c r="N244" s="61"/>
      <c r="O244" s="61"/>
    </row>
    <row r="245" s="1" customFormat="1" ht="15" spans="1:15">
      <c r="A245" s="30">
        <f>SUBTOTAL(3,$B$7:B245)</f>
        <v>233</v>
      </c>
      <c r="B245" s="73" t="s">
        <v>566</v>
      </c>
      <c r="C245" s="69" t="s">
        <v>19</v>
      </c>
      <c r="D245" s="71" t="s">
        <v>20</v>
      </c>
      <c r="E245" s="74" t="s">
        <v>227</v>
      </c>
      <c r="F245" s="40" t="s">
        <v>567</v>
      </c>
      <c r="G245" s="41">
        <v>40000</v>
      </c>
      <c r="H245" s="54">
        <v>24000</v>
      </c>
      <c r="I245" s="65"/>
      <c r="J245" s="65"/>
      <c r="K245" s="65">
        <v>16000</v>
      </c>
      <c r="L245" s="76" t="s">
        <v>229</v>
      </c>
      <c r="M245" s="77"/>
      <c r="N245" s="61"/>
      <c r="O245" s="61"/>
    </row>
    <row r="246" s="1" customFormat="1" ht="15" spans="1:15">
      <c r="A246" s="30">
        <f>SUBTOTAL(3,$B$7:B246)</f>
        <v>234</v>
      </c>
      <c r="B246" s="73" t="s">
        <v>568</v>
      </c>
      <c r="C246" s="69" t="s">
        <v>19</v>
      </c>
      <c r="D246" s="71" t="s">
        <v>20</v>
      </c>
      <c r="E246" s="74" t="s">
        <v>227</v>
      </c>
      <c r="F246" s="40" t="s">
        <v>569</v>
      </c>
      <c r="G246" s="41">
        <v>25000</v>
      </c>
      <c r="H246" s="54">
        <v>5000</v>
      </c>
      <c r="I246" s="65"/>
      <c r="J246" s="65"/>
      <c r="K246" s="65">
        <v>20000</v>
      </c>
      <c r="L246" s="76" t="s">
        <v>229</v>
      </c>
      <c r="M246" s="77"/>
      <c r="N246" s="61"/>
      <c r="O246" s="61"/>
    </row>
    <row r="247" s="1" customFormat="1" ht="24" customHeight="1" spans="1:15">
      <c r="A247" s="30">
        <f>SUBTOTAL(3,$B$7:B247)</f>
        <v>235</v>
      </c>
      <c r="B247" s="73" t="s">
        <v>570</v>
      </c>
      <c r="C247" s="69" t="s">
        <v>19</v>
      </c>
      <c r="D247" s="71" t="s">
        <v>20</v>
      </c>
      <c r="E247" s="74" t="s">
        <v>227</v>
      </c>
      <c r="F247" s="40" t="s">
        <v>571</v>
      </c>
      <c r="G247" s="41">
        <v>1000</v>
      </c>
      <c r="H247" s="54">
        <v>1000</v>
      </c>
      <c r="I247" s="65"/>
      <c r="J247" s="65"/>
      <c r="K247" s="65"/>
      <c r="L247" s="76" t="s">
        <v>229</v>
      </c>
      <c r="M247" s="77"/>
      <c r="N247" s="61"/>
      <c r="O247" s="61"/>
    </row>
    <row r="248" s="1" customFormat="1" ht="33.95" customHeight="1" spans="1:15">
      <c r="A248" s="30">
        <f>SUBTOTAL(3,$B$7:B248)</f>
        <v>236</v>
      </c>
      <c r="B248" s="73" t="s">
        <v>572</v>
      </c>
      <c r="C248" s="69" t="s">
        <v>19</v>
      </c>
      <c r="D248" s="71" t="s">
        <v>20</v>
      </c>
      <c r="E248" s="74" t="s">
        <v>227</v>
      </c>
      <c r="F248" s="40" t="s">
        <v>573</v>
      </c>
      <c r="G248" s="41">
        <v>2000</v>
      </c>
      <c r="H248" s="54">
        <v>2000</v>
      </c>
      <c r="I248" s="65"/>
      <c r="J248" s="65"/>
      <c r="K248" s="65"/>
      <c r="L248" s="76" t="s">
        <v>229</v>
      </c>
      <c r="M248" s="77"/>
      <c r="N248" s="61"/>
      <c r="O248" s="61"/>
    </row>
    <row r="249" s="1" customFormat="1" ht="32.25" spans="1:15">
      <c r="A249" s="30">
        <f>SUBTOTAL(3,$B$7:B249)</f>
        <v>237</v>
      </c>
      <c r="B249" s="73" t="s">
        <v>574</v>
      </c>
      <c r="C249" s="69" t="s">
        <v>172</v>
      </c>
      <c r="D249" s="71" t="s">
        <v>20</v>
      </c>
      <c r="E249" s="69" t="s">
        <v>111</v>
      </c>
      <c r="F249" s="40" t="s">
        <v>575</v>
      </c>
      <c r="G249" s="41">
        <v>200</v>
      </c>
      <c r="H249" s="54">
        <v>200</v>
      </c>
      <c r="I249" s="65"/>
      <c r="J249" s="65"/>
      <c r="K249" s="65"/>
      <c r="L249" s="76" t="s">
        <v>229</v>
      </c>
      <c r="M249" s="77"/>
      <c r="N249" s="61"/>
      <c r="O249" s="61"/>
    </row>
    <row r="250" s="1" customFormat="1" ht="42.95" customHeight="1" spans="1:15">
      <c r="A250" s="30">
        <f>SUBTOTAL(3,$B$7:B250)</f>
        <v>238</v>
      </c>
      <c r="B250" s="73" t="s">
        <v>576</v>
      </c>
      <c r="C250" s="69" t="s">
        <v>19</v>
      </c>
      <c r="D250" s="71" t="s">
        <v>20</v>
      </c>
      <c r="E250" s="69" t="s">
        <v>111</v>
      </c>
      <c r="F250" s="40" t="s">
        <v>577</v>
      </c>
      <c r="G250" s="41">
        <v>5100</v>
      </c>
      <c r="H250" s="54">
        <v>5100</v>
      </c>
      <c r="I250" s="65"/>
      <c r="J250" s="65"/>
      <c r="K250" s="65"/>
      <c r="L250" s="76" t="s">
        <v>229</v>
      </c>
      <c r="M250" s="77"/>
      <c r="N250" s="61"/>
      <c r="O250" s="61"/>
    </row>
    <row r="251" s="1" customFormat="1" ht="36.95" customHeight="1" spans="1:15">
      <c r="A251" s="30">
        <f>SUBTOTAL(3,$B$7:B251)</f>
        <v>239</v>
      </c>
      <c r="B251" s="73" t="s">
        <v>578</v>
      </c>
      <c r="C251" s="69" t="s">
        <v>19</v>
      </c>
      <c r="D251" s="71" t="s">
        <v>20</v>
      </c>
      <c r="E251" s="74" t="s">
        <v>227</v>
      </c>
      <c r="F251" s="40" t="s">
        <v>579</v>
      </c>
      <c r="G251" s="41">
        <v>68000</v>
      </c>
      <c r="H251" s="54">
        <v>68000</v>
      </c>
      <c r="I251" s="65"/>
      <c r="J251" s="65"/>
      <c r="K251" s="65"/>
      <c r="L251" s="76" t="s">
        <v>229</v>
      </c>
      <c r="M251" s="77"/>
      <c r="N251" s="61"/>
      <c r="O251" s="61"/>
    </row>
    <row r="252" s="1" customFormat="1" ht="15" spans="1:15">
      <c r="A252" s="30">
        <f>SUBTOTAL(3,$B$7:B252)</f>
        <v>240</v>
      </c>
      <c r="B252" s="73" t="s">
        <v>580</v>
      </c>
      <c r="C252" s="69" t="s">
        <v>19</v>
      </c>
      <c r="D252" s="71" t="s">
        <v>20</v>
      </c>
      <c r="E252" s="74" t="s">
        <v>227</v>
      </c>
      <c r="F252" s="46" t="s">
        <v>581</v>
      </c>
      <c r="G252" s="41">
        <v>400</v>
      </c>
      <c r="H252" s="54">
        <v>400</v>
      </c>
      <c r="I252" s="65"/>
      <c r="J252" s="65"/>
      <c r="K252" s="65"/>
      <c r="L252" s="76" t="s">
        <v>229</v>
      </c>
      <c r="M252" s="77"/>
      <c r="N252" s="61"/>
      <c r="O252" s="61"/>
    </row>
    <row r="253" s="1" customFormat="1" ht="15" spans="1:15">
      <c r="A253" s="30">
        <f>SUBTOTAL(3,$B$7:B253)</f>
        <v>241</v>
      </c>
      <c r="B253" s="73" t="s">
        <v>582</v>
      </c>
      <c r="C253" s="69" t="s">
        <v>19</v>
      </c>
      <c r="D253" s="71" t="s">
        <v>20</v>
      </c>
      <c r="E253" s="74" t="s">
        <v>227</v>
      </c>
      <c r="F253" s="46" t="s">
        <v>583</v>
      </c>
      <c r="G253" s="41">
        <v>75000</v>
      </c>
      <c r="H253" s="54">
        <v>75000</v>
      </c>
      <c r="I253" s="65"/>
      <c r="J253" s="65"/>
      <c r="K253" s="65"/>
      <c r="L253" s="76" t="s">
        <v>229</v>
      </c>
      <c r="M253" s="77"/>
      <c r="N253" s="61"/>
      <c r="O253" s="61"/>
    </row>
    <row r="254" s="1" customFormat="1" ht="15" spans="1:15">
      <c r="A254" s="30">
        <f>SUBTOTAL(3,$B$7:B254)</f>
        <v>242</v>
      </c>
      <c r="B254" s="73" t="s">
        <v>584</v>
      </c>
      <c r="C254" s="69" t="s">
        <v>19</v>
      </c>
      <c r="D254" s="71" t="s">
        <v>20</v>
      </c>
      <c r="E254" s="74" t="s">
        <v>227</v>
      </c>
      <c r="F254" s="46" t="s">
        <v>585</v>
      </c>
      <c r="G254" s="41">
        <v>3300</v>
      </c>
      <c r="H254" s="54">
        <v>3300</v>
      </c>
      <c r="I254" s="65"/>
      <c r="J254" s="65"/>
      <c r="K254" s="65"/>
      <c r="L254" s="76" t="s">
        <v>229</v>
      </c>
      <c r="M254" s="77"/>
      <c r="N254" s="61"/>
      <c r="O254" s="61"/>
    </row>
    <row r="255" s="1" customFormat="1" ht="15" spans="1:15">
      <c r="A255" s="30">
        <f>SUBTOTAL(3,$B$7:B255)</f>
        <v>243</v>
      </c>
      <c r="B255" s="73" t="s">
        <v>586</v>
      </c>
      <c r="C255" s="69" t="s">
        <v>19</v>
      </c>
      <c r="D255" s="71" t="s">
        <v>20</v>
      </c>
      <c r="E255" s="74" t="s">
        <v>227</v>
      </c>
      <c r="F255" s="46" t="s">
        <v>587</v>
      </c>
      <c r="G255" s="41">
        <v>30000</v>
      </c>
      <c r="H255" s="54">
        <v>30000</v>
      </c>
      <c r="I255" s="65"/>
      <c r="J255" s="65"/>
      <c r="K255" s="65"/>
      <c r="L255" s="76" t="s">
        <v>229</v>
      </c>
      <c r="M255" s="77"/>
      <c r="N255" s="61"/>
      <c r="O255" s="61"/>
    </row>
    <row r="256" s="1" customFormat="1" ht="15" spans="1:15">
      <c r="A256" s="30">
        <f>SUBTOTAL(3,$B$7:B256)</f>
        <v>244</v>
      </c>
      <c r="B256" s="73" t="s">
        <v>588</v>
      </c>
      <c r="C256" s="69" t="s">
        <v>19</v>
      </c>
      <c r="D256" s="71" t="s">
        <v>20</v>
      </c>
      <c r="E256" s="74"/>
      <c r="F256" s="46" t="s">
        <v>589</v>
      </c>
      <c r="G256" s="41">
        <v>800</v>
      </c>
      <c r="H256" s="54">
        <v>800</v>
      </c>
      <c r="I256" s="65"/>
      <c r="J256" s="65"/>
      <c r="K256" s="65"/>
      <c r="L256" s="76" t="s">
        <v>229</v>
      </c>
      <c r="M256" s="77"/>
      <c r="N256" s="61"/>
      <c r="O256" s="61"/>
    </row>
    <row r="257" s="1" customFormat="1" ht="15" spans="1:15">
      <c r="A257" s="30">
        <f>SUBTOTAL(3,$B$7:B257)</f>
        <v>245</v>
      </c>
      <c r="B257" s="73" t="s">
        <v>590</v>
      </c>
      <c r="C257" s="69" t="s">
        <v>19</v>
      </c>
      <c r="D257" s="71" t="s">
        <v>20</v>
      </c>
      <c r="E257" s="74" t="s">
        <v>227</v>
      </c>
      <c r="F257" s="46" t="s">
        <v>591</v>
      </c>
      <c r="G257" s="41">
        <v>400</v>
      </c>
      <c r="H257" s="54">
        <v>400</v>
      </c>
      <c r="I257" s="65"/>
      <c r="J257" s="65"/>
      <c r="K257" s="65"/>
      <c r="L257" s="76" t="s">
        <v>229</v>
      </c>
      <c r="M257" s="77"/>
      <c r="N257" s="61"/>
      <c r="O257" s="61"/>
    </row>
    <row r="258" s="1" customFormat="1" ht="24.95" customHeight="1" spans="1:15">
      <c r="A258" s="30">
        <f>SUBTOTAL(3,$B$7:B258)</f>
        <v>246</v>
      </c>
      <c r="B258" s="73" t="s">
        <v>592</v>
      </c>
      <c r="C258" s="69" t="s">
        <v>19</v>
      </c>
      <c r="D258" s="71" t="s">
        <v>20</v>
      </c>
      <c r="E258" s="74" t="s">
        <v>227</v>
      </c>
      <c r="F258" s="40" t="s">
        <v>593</v>
      </c>
      <c r="G258" s="41">
        <v>2660</v>
      </c>
      <c r="H258" s="54">
        <v>2660</v>
      </c>
      <c r="I258" s="65"/>
      <c r="J258" s="65"/>
      <c r="K258" s="65"/>
      <c r="L258" s="76" t="s">
        <v>229</v>
      </c>
      <c r="M258" s="77"/>
      <c r="N258" s="61"/>
      <c r="O258" s="61"/>
    </row>
    <row r="259" s="1" customFormat="1" ht="34" customHeight="1" spans="1:15">
      <c r="A259" s="30">
        <f>SUBTOTAL(3,$B$7:B259)</f>
        <v>247</v>
      </c>
      <c r="B259" s="73" t="s">
        <v>594</v>
      </c>
      <c r="C259" s="69" t="s">
        <v>19</v>
      </c>
      <c r="D259" s="71" t="s">
        <v>20</v>
      </c>
      <c r="E259" s="74" t="s">
        <v>595</v>
      </c>
      <c r="F259" s="40" t="s">
        <v>596</v>
      </c>
      <c r="G259" s="41">
        <v>885</v>
      </c>
      <c r="H259" s="54">
        <v>885</v>
      </c>
      <c r="I259" s="65"/>
      <c r="J259" s="65"/>
      <c r="K259" s="65"/>
      <c r="L259" s="76" t="s">
        <v>597</v>
      </c>
      <c r="M259" s="77"/>
      <c r="N259" s="61"/>
      <c r="O259" s="61"/>
    </row>
    <row r="260" s="1" customFormat="1" ht="108" customHeight="1" spans="1:15">
      <c r="A260" s="30">
        <f>SUBTOTAL(3,$B$7:B260)</f>
        <v>248</v>
      </c>
      <c r="B260" s="86" t="s">
        <v>598</v>
      </c>
      <c r="C260" s="69" t="s">
        <v>19</v>
      </c>
      <c r="D260" s="71" t="s">
        <v>20</v>
      </c>
      <c r="E260" s="87"/>
      <c r="F260" s="88" t="s">
        <v>599</v>
      </c>
      <c r="G260" s="89">
        <v>420000</v>
      </c>
      <c r="H260" s="89">
        <v>420000</v>
      </c>
      <c r="I260" s="96"/>
      <c r="J260" s="96"/>
      <c r="K260" s="96"/>
      <c r="L260" s="69" t="s">
        <v>600</v>
      </c>
      <c r="M260" s="77"/>
      <c r="N260" s="61"/>
      <c r="O260" s="61"/>
    </row>
    <row r="261" s="1" customFormat="1" ht="111.95" customHeight="1" spans="1:15">
      <c r="A261" s="30">
        <f>SUBTOTAL(3,$B$7:B261)</f>
        <v>249</v>
      </c>
      <c r="B261" s="90" t="s">
        <v>601</v>
      </c>
      <c r="C261" s="69" t="s">
        <v>19</v>
      </c>
      <c r="D261" s="71" t="s">
        <v>20</v>
      </c>
      <c r="E261" s="91"/>
      <c r="F261" s="88" t="s">
        <v>602</v>
      </c>
      <c r="G261" s="92">
        <v>210000</v>
      </c>
      <c r="H261" s="92">
        <v>210000</v>
      </c>
      <c r="I261" s="65"/>
      <c r="J261" s="65"/>
      <c r="K261" s="65"/>
      <c r="L261" s="69" t="s">
        <v>600</v>
      </c>
      <c r="M261" s="77"/>
      <c r="N261" s="61"/>
      <c r="O261" s="61"/>
    </row>
    <row r="262" s="1" customFormat="1" ht="111" customHeight="1" spans="1:15">
      <c r="A262" s="30">
        <f>SUBTOTAL(3,$B$7:B262)</f>
        <v>250</v>
      </c>
      <c r="B262" s="90" t="s">
        <v>603</v>
      </c>
      <c r="C262" s="69" t="s">
        <v>19</v>
      </c>
      <c r="D262" s="71" t="s">
        <v>20</v>
      </c>
      <c r="E262" s="91"/>
      <c r="F262" s="88" t="s">
        <v>604</v>
      </c>
      <c r="G262" s="92">
        <v>255000</v>
      </c>
      <c r="H262" s="92">
        <v>255000</v>
      </c>
      <c r="I262" s="65"/>
      <c r="J262" s="65"/>
      <c r="K262" s="65"/>
      <c r="L262" s="69" t="s">
        <v>600</v>
      </c>
      <c r="M262" s="77"/>
      <c r="N262" s="61"/>
      <c r="O262" s="61"/>
    </row>
    <row r="263" s="1" customFormat="1" ht="99.95" customHeight="1" spans="1:15">
      <c r="A263" s="30">
        <f>SUBTOTAL(3,$B$7:B263)</f>
        <v>251</v>
      </c>
      <c r="B263" s="90" t="s">
        <v>605</v>
      </c>
      <c r="C263" s="69" t="s">
        <v>19</v>
      </c>
      <c r="D263" s="71" t="s">
        <v>20</v>
      </c>
      <c r="E263" s="91"/>
      <c r="F263" s="88" t="s">
        <v>606</v>
      </c>
      <c r="G263" s="92">
        <v>150000</v>
      </c>
      <c r="H263" s="92">
        <v>150000</v>
      </c>
      <c r="I263" s="65"/>
      <c r="J263" s="65"/>
      <c r="K263" s="65"/>
      <c r="L263" s="69" t="s">
        <v>600</v>
      </c>
      <c r="M263" s="77"/>
      <c r="N263" s="61"/>
      <c r="O263" s="61"/>
    </row>
    <row r="264" s="1" customFormat="1" ht="99" customHeight="1" spans="1:15">
      <c r="A264" s="30">
        <f>SUBTOTAL(3,$B$7:B264)</f>
        <v>252</v>
      </c>
      <c r="B264" s="90" t="s">
        <v>607</v>
      </c>
      <c r="C264" s="69" t="s">
        <v>19</v>
      </c>
      <c r="D264" s="71" t="s">
        <v>20</v>
      </c>
      <c r="E264" s="91"/>
      <c r="F264" s="88" t="s">
        <v>608</v>
      </c>
      <c r="G264" s="92">
        <v>120000</v>
      </c>
      <c r="H264" s="92">
        <v>120000</v>
      </c>
      <c r="I264" s="65"/>
      <c r="J264" s="65"/>
      <c r="K264" s="65"/>
      <c r="L264" s="69" t="s">
        <v>600</v>
      </c>
      <c r="M264" s="77"/>
      <c r="N264" s="61"/>
      <c r="O264" s="61"/>
    </row>
    <row r="265" s="1" customFormat="1" ht="111.95" customHeight="1" spans="1:15">
      <c r="A265" s="30">
        <f>SUBTOTAL(3,$B$7:B265)</f>
        <v>253</v>
      </c>
      <c r="B265" s="90" t="s">
        <v>609</v>
      </c>
      <c r="C265" s="69" t="s">
        <v>19</v>
      </c>
      <c r="D265" s="71" t="s">
        <v>20</v>
      </c>
      <c r="E265" s="91"/>
      <c r="F265" s="88" t="s">
        <v>610</v>
      </c>
      <c r="G265" s="92">
        <v>120000</v>
      </c>
      <c r="H265" s="92">
        <v>120000</v>
      </c>
      <c r="I265" s="65"/>
      <c r="J265" s="65"/>
      <c r="K265" s="65"/>
      <c r="L265" s="69" t="s">
        <v>600</v>
      </c>
      <c r="M265" s="77"/>
      <c r="N265" s="61"/>
      <c r="O265" s="61"/>
    </row>
    <row r="266" s="1" customFormat="1" ht="111.95" customHeight="1" spans="1:15">
      <c r="A266" s="30">
        <f>SUBTOTAL(3,$B$7:B266)</f>
        <v>254</v>
      </c>
      <c r="B266" s="93" t="s">
        <v>611</v>
      </c>
      <c r="C266" s="69" t="s">
        <v>19</v>
      </c>
      <c r="D266" s="71" t="s">
        <v>20</v>
      </c>
      <c r="E266" s="91"/>
      <c r="F266" s="88" t="s">
        <v>612</v>
      </c>
      <c r="G266" s="92">
        <v>180000</v>
      </c>
      <c r="H266" s="92">
        <v>180000</v>
      </c>
      <c r="I266" s="65"/>
      <c r="J266" s="65"/>
      <c r="K266" s="65"/>
      <c r="L266" s="69" t="s">
        <v>600</v>
      </c>
      <c r="M266" s="77"/>
      <c r="N266" s="61"/>
      <c r="O266" s="61"/>
    </row>
    <row r="267" s="1" customFormat="1" ht="114" customHeight="1" spans="1:15">
      <c r="A267" s="30">
        <f>SUBTOTAL(3,$B$7:B267)</f>
        <v>255</v>
      </c>
      <c r="B267" s="90" t="s">
        <v>613</v>
      </c>
      <c r="C267" s="69" t="s">
        <v>19</v>
      </c>
      <c r="D267" s="71" t="s">
        <v>20</v>
      </c>
      <c r="E267" s="91"/>
      <c r="F267" s="88" t="s">
        <v>614</v>
      </c>
      <c r="G267" s="92">
        <v>105000</v>
      </c>
      <c r="H267" s="92">
        <v>105000</v>
      </c>
      <c r="I267" s="65"/>
      <c r="J267" s="65"/>
      <c r="K267" s="65"/>
      <c r="L267" s="69" t="s">
        <v>600</v>
      </c>
      <c r="M267" s="77"/>
      <c r="N267" s="61"/>
      <c r="O267" s="61"/>
    </row>
    <row r="268" s="1" customFormat="1" ht="108.95" customHeight="1" spans="1:15">
      <c r="A268" s="30">
        <f>SUBTOTAL(3,$B$7:B268)</f>
        <v>256</v>
      </c>
      <c r="B268" s="90" t="s">
        <v>615</v>
      </c>
      <c r="C268" s="69" t="s">
        <v>19</v>
      </c>
      <c r="D268" s="71" t="s">
        <v>20</v>
      </c>
      <c r="E268" s="91"/>
      <c r="F268" s="88" t="s">
        <v>616</v>
      </c>
      <c r="G268" s="92">
        <v>165000</v>
      </c>
      <c r="H268" s="92">
        <v>165000</v>
      </c>
      <c r="I268" s="65"/>
      <c r="J268" s="65"/>
      <c r="K268" s="65"/>
      <c r="L268" s="69" t="s">
        <v>600</v>
      </c>
      <c r="M268" s="77"/>
      <c r="N268" s="61"/>
      <c r="O268" s="61"/>
    </row>
    <row r="269" s="1" customFormat="1" ht="111" customHeight="1" spans="1:15">
      <c r="A269" s="30">
        <f>SUBTOTAL(3,$B$7:B269)</f>
        <v>257</v>
      </c>
      <c r="B269" s="90" t="s">
        <v>617</v>
      </c>
      <c r="C269" s="69" t="s">
        <v>19</v>
      </c>
      <c r="D269" s="71" t="s">
        <v>20</v>
      </c>
      <c r="E269" s="91"/>
      <c r="F269" s="88" t="s">
        <v>618</v>
      </c>
      <c r="G269" s="92">
        <v>120000</v>
      </c>
      <c r="H269" s="92">
        <v>120000</v>
      </c>
      <c r="I269" s="65"/>
      <c r="J269" s="65"/>
      <c r="K269" s="65"/>
      <c r="L269" s="69" t="s">
        <v>600</v>
      </c>
      <c r="M269" s="77"/>
      <c r="N269" s="61"/>
      <c r="O269" s="61"/>
    </row>
    <row r="270" s="1" customFormat="1" ht="114" customHeight="1" spans="1:15">
      <c r="A270" s="30">
        <f>SUBTOTAL(3,$B$7:B270)</f>
        <v>258</v>
      </c>
      <c r="B270" s="90" t="s">
        <v>619</v>
      </c>
      <c r="C270" s="69" t="s">
        <v>19</v>
      </c>
      <c r="D270" s="71" t="s">
        <v>20</v>
      </c>
      <c r="E270" s="91"/>
      <c r="F270" s="88" t="s">
        <v>620</v>
      </c>
      <c r="G270" s="92">
        <v>135000</v>
      </c>
      <c r="H270" s="92">
        <v>135000</v>
      </c>
      <c r="I270" s="65"/>
      <c r="J270" s="65"/>
      <c r="K270" s="65"/>
      <c r="L270" s="69" t="s">
        <v>600</v>
      </c>
      <c r="M270" s="77"/>
      <c r="N270" s="61"/>
      <c r="O270" s="61"/>
    </row>
    <row r="271" s="4" customFormat="1" ht="28.5" customHeight="1" spans="1:15">
      <c r="A271" s="28" t="s">
        <v>621</v>
      </c>
      <c r="B271" s="28"/>
      <c r="C271" s="28"/>
      <c r="D271" s="28"/>
      <c r="E271" s="28"/>
      <c r="F271" s="29"/>
      <c r="G271" s="84">
        <f>SUBTOTAL(9,G272:G316)</f>
        <v>285820</v>
      </c>
      <c r="H271" s="84">
        <f t="shared" ref="H271:K271" si="41">SUBTOTAL(9,H272:H316)</f>
        <v>265331</v>
      </c>
      <c r="I271" s="84">
        <f t="shared" si="41"/>
        <v>7881</v>
      </c>
      <c r="J271" s="84">
        <f t="shared" si="41"/>
        <v>12608</v>
      </c>
      <c r="K271" s="84">
        <f t="shared" si="41"/>
        <v>0</v>
      </c>
      <c r="L271" s="62"/>
      <c r="M271" s="62"/>
      <c r="N271" s="61"/>
      <c r="O271" s="61"/>
    </row>
    <row r="272" s="7" customFormat="1" ht="39.95" customHeight="1" spans="1:15">
      <c r="A272" s="30">
        <f>SUBTOTAL(3,$B$7:B272)</f>
        <v>259</v>
      </c>
      <c r="B272" s="73" t="s">
        <v>622</v>
      </c>
      <c r="C272" s="74"/>
      <c r="D272" s="71" t="s">
        <v>20</v>
      </c>
      <c r="E272" s="69" t="s">
        <v>111</v>
      </c>
      <c r="F272" s="40" t="s">
        <v>623</v>
      </c>
      <c r="G272" s="41">
        <v>5000</v>
      </c>
      <c r="H272" s="54">
        <v>5000</v>
      </c>
      <c r="I272" s="65"/>
      <c r="J272" s="65"/>
      <c r="K272" s="65"/>
      <c r="L272" s="85" t="s">
        <v>497</v>
      </c>
      <c r="M272" s="77"/>
      <c r="N272" s="61"/>
      <c r="O272" s="61"/>
    </row>
    <row r="273" s="7" customFormat="1" ht="21" spans="1:15">
      <c r="A273" s="30">
        <f>SUBTOTAL(3,$B$7:B273)</f>
        <v>260</v>
      </c>
      <c r="B273" s="73" t="s">
        <v>624</v>
      </c>
      <c r="C273" s="74"/>
      <c r="D273" s="71" t="s">
        <v>625</v>
      </c>
      <c r="E273" s="69" t="s">
        <v>31</v>
      </c>
      <c r="F273" s="40" t="s">
        <v>626</v>
      </c>
      <c r="G273" s="41">
        <v>1000</v>
      </c>
      <c r="H273" s="54">
        <v>1000</v>
      </c>
      <c r="I273" s="65"/>
      <c r="J273" s="65"/>
      <c r="K273" s="65"/>
      <c r="L273" s="85" t="s">
        <v>497</v>
      </c>
      <c r="M273" s="77"/>
      <c r="N273" s="61"/>
      <c r="O273" s="61"/>
    </row>
    <row r="274" s="5" customFormat="1" ht="36" customHeight="1" spans="1:15">
      <c r="A274" s="30">
        <f>SUBTOTAL(3,$B$7:B274)</f>
        <v>261</v>
      </c>
      <c r="B274" s="31" t="s">
        <v>627</v>
      </c>
      <c r="C274" s="32" t="s">
        <v>19</v>
      </c>
      <c r="D274" s="30" t="s">
        <v>20</v>
      </c>
      <c r="E274" s="32" t="s">
        <v>111</v>
      </c>
      <c r="F274" s="33" t="s">
        <v>628</v>
      </c>
      <c r="G274" s="34">
        <v>6000</v>
      </c>
      <c r="H274" s="35">
        <v>6000</v>
      </c>
      <c r="I274" s="35"/>
      <c r="J274" s="35"/>
      <c r="K274" s="35"/>
      <c r="L274" s="32" t="s">
        <v>629</v>
      </c>
      <c r="M274" s="63"/>
      <c r="N274" s="61"/>
      <c r="O274" s="61"/>
    </row>
    <row r="275" s="5" customFormat="1" ht="54" customHeight="1" spans="1:15">
      <c r="A275" s="30">
        <f>SUBTOTAL(3,$B$7:B275)</f>
        <v>262</v>
      </c>
      <c r="B275" s="55" t="s">
        <v>630</v>
      </c>
      <c r="C275" s="39"/>
      <c r="D275" s="43" t="s">
        <v>20</v>
      </c>
      <c r="E275" s="38" t="s">
        <v>129</v>
      </c>
      <c r="F275" s="40" t="s">
        <v>631</v>
      </c>
      <c r="G275" s="41">
        <v>12000</v>
      </c>
      <c r="H275" s="65">
        <v>12000</v>
      </c>
      <c r="I275" s="65"/>
      <c r="J275" s="41"/>
      <c r="K275" s="65"/>
      <c r="L275" s="76" t="s">
        <v>632</v>
      </c>
      <c r="M275" s="66"/>
      <c r="N275" s="61"/>
      <c r="O275" s="61"/>
    </row>
    <row r="276" s="5" customFormat="1" ht="35.1" customHeight="1" spans="1:15">
      <c r="A276" s="30">
        <f>SUBTOTAL(3,$B$7:B276)</f>
        <v>263</v>
      </c>
      <c r="B276" s="31" t="s">
        <v>633</v>
      </c>
      <c r="C276" s="32" t="s">
        <v>19</v>
      </c>
      <c r="D276" s="30" t="s">
        <v>20</v>
      </c>
      <c r="E276" s="32" t="s">
        <v>90</v>
      </c>
      <c r="F276" s="33" t="s">
        <v>634</v>
      </c>
      <c r="G276" s="34">
        <v>20000</v>
      </c>
      <c r="H276" s="35">
        <v>20000</v>
      </c>
      <c r="I276" s="35"/>
      <c r="J276" s="35"/>
      <c r="K276" s="35"/>
      <c r="L276" s="32" t="s">
        <v>33</v>
      </c>
      <c r="M276" s="63"/>
      <c r="N276" s="61"/>
      <c r="O276" s="61"/>
    </row>
    <row r="277" s="5" customFormat="1" ht="30" customHeight="1" spans="1:15">
      <c r="A277" s="30">
        <f>SUBTOTAL(3,$B$7:B277)</f>
        <v>264</v>
      </c>
      <c r="B277" s="31" t="s">
        <v>635</v>
      </c>
      <c r="C277" s="32" t="s">
        <v>19</v>
      </c>
      <c r="D277" s="30" t="s">
        <v>20</v>
      </c>
      <c r="E277" s="32" t="s">
        <v>111</v>
      </c>
      <c r="F277" s="33" t="s">
        <v>636</v>
      </c>
      <c r="G277" s="34">
        <v>6000</v>
      </c>
      <c r="H277" s="35">
        <v>6000</v>
      </c>
      <c r="I277" s="35"/>
      <c r="J277" s="35"/>
      <c r="K277" s="35"/>
      <c r="L277" s="32" t="s">
        <v>33</v>
      </c>
      <c r="M277" s="63"/>
      <c r="N277" s="61"/>
      <c r="O277" s="61"/>
    </row>
    <row r="278" s="5" customFormat="1" ht="27.95" customHeight="1" spans="1:15">
      <c r="A278" s="30">
        <f>SUBTOTAL(3,$B$7:B278)</f>
        <v>265</v>
      </c>
      <c r="B278" s="31" t="s">
        <v>637</v>
      </c>
      <c r="C278" s="32" t="s">
        <v>19</v>
      </c>
      <c r="D278" s="30" t="s">
        <v>20</v>
      </c>
      <c r="E278" s="32" t="s">
        <v>90</v>
      </c>
      <c r="F278" s="33" t="s">
        <v>638</v>
      </c>
      <c r="G278" s="34">
        <v>6000</v>
      </c>
      <c r="H278" s="35">
        <v>6000</v>
      </c>
      <c r="I278" s="35"/>
      <c r="J278" s="35"/>
      <c r="K278" s="35"/>
      <c r="L278" s="32" t="s">
        <v>33</v>
      </c>
      <c r="M278" s="63"/>
      <c r="N278" s="61"/>
      <c r="O278" s="61"/>
    </row>
    <row r="279" s="5" customFormat="1" ht="48" customHeight="1" spans="1:15">
      <c r="A279" s="30">
        <f>SUBTOTAL(3,$B$7:B279)</f>
        <v>266</v>
      </c>
      <c r="B279" s="31" t="s">
        <v>639</v>
      </c>
      <c r="C279" s="32" t="s">
        <v>19</v>
      </c>
      <c r="D279" s="30" t="s">
        <v>20</v>
      </c>
      <c r="E279" s="32" t="s">
        <v>90</v>
      </c>
      <c r="F279" s="33" t="s">
        <v>640</v>
      </c>
      <c r="G279" s="34">
        <v>10000</v>
      </c>
      <c r="H279" s="35">
        <v>10000</v>
      </c>
      <c r="I279" s="35"/>
      <c r="J279" s="35"/>
      <c r="K279" s="35"/>
      <c r="L279" s="32" t="s">
        <v>33</v>
      </c>
      <c r="M279" s="63"/>
      <c r="N279" s="61"/>
      <c r="O279" s="61"/>
    </row>
    <row r="280" s="5" customFormat="1" ht="36" customHeight="1" spans="1:15">
      <c r="A280" s="30">
        <f>SUBTOTAL(3,$B$7:B280)</f>
        <v>267</v>
      </c>
      <c r="B280" s="31" t="s">
        <v>641</v>
      </c>
      <c r="C280" s="32" t="s">
        <v>19</v>
      </c>
      <c r="D280" s="30" t="s">
        <v>20</v>
      </c>
      <c r="E280" s="32" t="s">
        <v>90</v>
      </c>
      <c r="F280" s="33" t="s">
        <v>642</v>
      </c>
      <c r="G280" s="34">
        <v>6000</v>
      </c>
      <c r="H280" s="35">
        <v>6000</v>
      </c>
      <c r="I280" s="35"/>
      <c r="J280" s="35"/>
      <c r="K280" s="35"/>
      <c r="L280" s="32" t="s">
        <v>33</v>
      </c>
      <c r="M280" s="63"/>
      <c r="N280" s="61"/>
      <c r="O280" s="61"/>
    </row>
    <row r="281" s="5" customFormat="1" ht="24.95" customHeight="1" spans="1:15">
      <c r="A281" s="30">
        <f>SUBTOTAL(3,$B$7:B281)</f>
        <v>268</v>
      </c>
      <c r="B281" s="31" t="s">
        <v>643</v>
      </c>
      <c r="C281" s="32" t="s">
        <v>19</v>
      </c>
      <c r="D281" s="30" t="s">
        <v>20</v>
      </c>
      <c r="E281" s="32" t="s">
        <v>90</v>
      </c>
      <c r="F281" s="33" t="s">
        <v>644</v>
      </c>
      <c r="G281" s="34">
        <v>6000</v>
      </c>
      <c r="H281" s="35">
        <v>6000</v>
      </c>
      <c r="I281" s="35"/>
      <c r="J281" s="35"/>
      <c r="K281" s="35"/>
      <c r="L281" s="32" t="s">
        <v>33</v>
      </c>
      <c r="M281" s="63"/>
      <c r="N281" s="61"/>
      <c r="O281" s="61"/>
    </row>
    <row r="282" s="5" customFormat="1" ht="29.1" customHeight="1" spans="1:15">
      <c r="A282" s="30">
        <f>SUBTOTAL(3,$B$7:B282)</f>
        <v>269</v>
      </c>
      <c r="B282" s="31" t="s">
        <v>645</v>
      </c>
      <c r="C282" s="32" t="s">
        <v>19</v>
      </c>
      <c r="D282" s="30" t="s">
        <v>20</v>
      </c>
      <c r="E282" s="32" t="s">
        <v>111</v>
      </c>
      <c r="F282" s="33" t="s">
        <v>646</v>
      </c>
      <c r="G282" s="34">
        <v>2000</v>
      </c>
      <c r="H282" s="35">
        <v>2000</v>
      </c>
      <c r="I282" s="35"/>
      <c r="J282" s="35"/>
      <c r="K282" s="35"/>
      <c r="L282" s="32" t="s">
        <v>33</v>
      </c>
      <c r="M282" s="63"/>
      <c r="N282" s="61"/>
      <c r="O282" s="61"/>
    </row>
    <row r="283" s="5" customFormat="1" ht="27.95" customHeight="1" spans="1:15">
      <c r="A283" s="30">
        <f>SUBTOTAL(3,$B$7:B283)</f>
        <v>270</v>
      </c>
      <c r="B283" s="31" t="s">
        <v>647</v>
      </c>
      <c r="C283" s="32" t="s">
        <v>19</v>
      </c>
      <c r="D283" s="30" t="s">
        <v>20</v>
      </c>
      <c r="E283" s="32" t="s">
        <v>90</v>
      </c>
      <c r="F283" s="33" t="s">
        <v>648</v>
      </c>
      <c r="G283" s="34">
        <v>600</v>
      </c>
      <c r="H283" s="35">
        <v>600</v>
      </c>
      <c r="I283" s="35"/>
      <c r="J283" s="35"/>
      <c r="K283" s="35"/>
      <c r="L283" s="32" t="s">
        <v>33</v>
      </c>
      <c r="M283" s="63"/>
      <c r="N283" s="61"/>
      <c r="O283" s="61"/>
    </row>
    <row r="284" s="5" customFormat="1" ht="27" customHeight="1" spans="1:15">
      <c r="A284" s="30">
        <f>SUBTOTAL(3,$B$7:B284)</f>
        <v>271</v>
      </c>
      <c r="B284" s="31" t="s">
        <v>649</v>
      </c>
      <c r="C284" s="32" t="s">
        <v>19</v>
      </c>
      <c r="D284" s="30" t="s">
        <v>20</v>
      </c>
      <c r="E284" s="32" t="s">
        <v>111</v>
      </c>
      <c r="F284" s="33" t="s">
        <v>650</v>
      </c>
      <c r="G284" s="34">
        <v>2000</v>
      </c>
      <c r="H284" s="35">
        <v>2000</v>
      </c>
      <c r="I284" s="35"/>
      <c r="J284" s="35"/>
      <c r="K284" s="35"/>
      <c r="L284" s="32" t="s">
        <v>33</v>
      </c>
      <c r="M284" s="63"/>
      <c r="N284" s="61"/>
      <c r="O284" s="61"/>
    </row>
    <row r="285" s="5" customFormat="1" ht="26.1" customHeight="1" spans="1:15">
      <c r="A285" s="30">
        <f>SUBTOTAL(3,$B$7:B285)</f>
        <v>272</v>
      </c>
      <c r="B285" s="31" t="s">
        <v>651</v>
      </c>
      <c r="C285" s="32" t="s">
        <v>19</v>
      </c>
      <c r="D285" s="30" t="s">
        <v>20</v>
      </c>
      <c r="E285" s="32" t="s">
        <v>111</v>
      </c>
      <c r="F285" s="33" t="s">
        <v>652</v>
      </c>
      <c r="G285" s="34">
        <v>2000</v>
      </c>
      <c r="H285" s="35">
        <v>2000</v>
      </c>
      <c r="I285" s="35"/>
      <c r="J285" s="35"/>
      <c r="K285" s="35"/>
      <c r="L285" s="32" t="s">
        <v>33</v>
      </c>
      <c r="M285" s="63"/>
      <c r="N285" s="61"/>
      <c r="O285" s="61"/>
    </row>
    <row r="286" s="5" customFormat="1" ht="36" customHeight="1" spans="1:15">
      <c r="A286" s="30">
        <f>SUBTOTAL(3,$B$7:B286)</f>
        <v>273</v>
      </c>
      <c r="B286" s="31" t="s">
        <v>653</v>
      </c>
      <c r="C286" s="32" t="s">
        <v>19</v>
      </c>
      <c r="D286" s="30" t="s">
        <v>20</v>
      </c>
      <c r="E286" s="32" t="s">
        <v>90</v>
      </c>
      <c r="F286" s="33" t="s">
        <v>654</v>
      </c>
      <c r="G286" s="34">
        <v>8000</v>
      </c>
      <c r="H286" s="35">
        <v>8000</v>
      </c>
      <c r="I286" s="35"/>
      <c r="J286" s="35"/>
      <c r="K286" s="35"/>
      <c r="L286" s="32" t="s">
        <v>33</v>
      </c>
      <c r="M286" s="63"/>
      <c r="N286" s="61"/>
      <c r="O286" s="61"/>
    </row>
    <row r="287" s="5" customFormat="1" ht="31.5" spans="1:15">
      <c r="A287" s="30">
        <f>SUBTOTAL(3,$B$7:B287)</f>
        <v>274</v>
      </c>
      <c r="B287" s="31" t="s">
        <v>655</v>
      </c>
      <c r="C287" s="32" t="s">
        <v>19</v>
      </c>
      <c r="D287" s="30" t="s">
        <v>20</v>
      </c>
      <c r="E287" s="32" t="s">
        <v>90</v>
      </c>
      <c r="F287" s="33" t="s">
        <v>656</v>
      </c>
      <c r="G287" s="34">
        <v>10000</v>
      </c>
      <c r="H287" s="35">
        <v>10000</v>
      </c>
      <c r="I287" s="35"/>
      <c r="J287" s="35"/>
      <c r="K287" s="35"/>
      <c r="L287" s="32" t="s">
        <v>33</v>
      </c>
      <c r="M287" s="63"/>
      <c r="N287" s="61"/>
      <c r="O287" s="61"/>
    </row>
    <row r="288" s="5" customFormat="1" ht="39.95" customHeight="1" spans="1:15">
      <c r="A288" s="30">
        <f>SUBTOTAL(3,$B$7:B288)</f>
        <v>275</v>
      </c>
      <c r="B288" s="31" t="s">
        <v>657</v>
      </c>
      <c r="C288" s="32" t="s">
        <v>19</v>
      </c>
      <c r="D288" s="30" t="s">
        <v>20</v>
      </c>
      <c r="E288" s="32" t="s">
        <v>124</v>
      </c>
      <c r="F288" s="33" t="s">
        <v>658</v>
      </c>
      <c r="G288" s="34">
        <v>900</v>
      </c>
      <c r="H288" s="35">
        <v>900</v>
      </c>
      <c r="I288" s="35"/>
      <c r="J288" s="35"/>
      <c r="K288" s="35"/>
      <c r="L288" s="32" t="s">
        <v>33</v>
      </c>
      <c r="M288" s="63"/>
      <c r="N288" s="61"/>
      <c r="O288" s="61"/>
    </row>
    <row r="289" s="5" customFormat="1" ht="47.1" customHeight="1" spans="1:15">
      <c r="A289" s="30">
        <f>SUBTOTAL(3,$B$7:B289)</f>
        <v>276</v>
      </c>
      <c r="B289" s="31" t="s">
        <v>659</v>
      </c>
      <c r="C289" s="32" t="s">
        <v>19</v>
      </c>
      <c r="D289" s="30" t="s">
        <v>20</v>
      </c>
      <c r="E289" s="32" t="s">
        <v>124</v>
      </c>
      <c r="F289" s="33" t="s">
        <v>660</v>
      </c>
      <c r="G289" s="34">
        <v>15200</v>
      </c>
      <c r="H289" s="35">
        <v>15200</v>
      </c>
      <c r="I289" s="35"/>
      <c r="J289" s="35"/>
      <c r="K289" s="35"/>
      <c r="L289" s="32" t="s">
        <v>33</v>
      </c>
      <c r="M289" s="63"/>
      <c r="N289" s="61"/>
      <c r="O289" s="61"/>
    </row>
    <row r="290" s="5" customFormat="1" ht="27" customHeight="1" spans="1:15">
      <c r="A290" s="30">
        <f>SUBTOTAL(3,$B$7:B290)</f>
        <v>277</v>
      </c>
      <c r="B290" s="31" t="s">
        <v>661</v>
      </c>
      <c r="C290" s="32" t="s">
        <v>19</v>
      </c>
      <c r="D290" s="30" t="s">
        <v>20</v>
      </c>
      <c r="E290" s="32" t="s">
        <v>124</v>
      </c>
      <c r="F290" s="33" t="s">
        <v>662</v>
      </c>
      <c r="G290" s="34">
        <v>1500</v>
      </c>
      <c r="H290" s="35">
        <v>1500</v>
      </c>
      <c r="I290" s="35"/>
      <c r="J290" s="35"/>
      <c r="K290" s="35"/>
      <c r="L290" s="32" t="s">
        <v>33</v>
      </c>
      <c r="M290" s="63"/>
      <c r="N290" s="61"/>
      <c r="O290" s="61"/>
    </row>
    <row r="291" s="5" customFormat="1" ht="26.1" customHeight="1" spans="1:15">
      <c r="A291" s="30">
        <f>SUBTOTAL(3,$B$7:B291)</f>
        <v>278</v>
      </c>
      <c r="B291" s="31" t="s">
        <v>663</v>
      </c>
      <c r="C291" s="32" t="s">
        <v>19</v>
      </c>
      <c r="D291" s="30" t="s">
        <v>20</v>
      </c>
      <c r="E291" s="32" t="s">
        <v>124</v>
      </c>
      <c r="F291" s="33" t="s">
        <v>664</v>
      </c>
      <c r="G291" s="34">
        <v>300</v>
      </c>
      <c r="H291" s="35">
        <v>300</v>
      </c>
      <c r="I291" s="35"/>
      <c r="J291" s="35"/>
      <c r="K291" s="35"/>
      <c r="L291" s="32" t="s">
        <v>33</v>
      </c>
      <c r="M291" s="63"/>
      <c r="N291" s="61"/>
      <c r="O291" s="61"/>
    </row>
    <row r="292" s="5" customFormat="1" ht="39.95" customHeight="1" spans="1:15">
      <c r="A292" s="30">
        <f>SUBTOTAL(3,$B$7:B292)</f>
        <v>279</v>
      </c>
      <c r="B292" s="31" t="s">
        <v>665</v>
      </c>
      <c r="C292" s="32" t="s">
        <v>19</v>
      </c>
      <c r="D292" s="30" t="s">
        <v>20</v>
      </c>
      <c r="E292" s="32" t="s">
        <v>124</v>
      </c>
      <c r="F292" s="33" t="s">
        <v>666</v>
      </c>
      <c r="G292" s="34">
        <v>1000</v>
      </c>
      <c r="H292" s="35">
        <v>1000</v>
      </c>
      <c r="I292" s="35"/>
      <c r="J292" s="35"/>
      <c r="K292" s="35"/>
      <c r="L292" s="32" t="s">
        <v>33</v>
      </c>
      <c r="M292" s="63"/>
      <c r="N292" s="61"/>
      <c r="O292" s="61"/>
    </row>
    <row r="293" s="5" customFormat="1" ht="39" customHeight="1" spans="1:15">
      <c r="A293" s="30">
        <f>SUBTOTAL(3,$B$7:B293)</f>
        <v>280</v>
      </c>
      <c r="B293" s="31" t="s">
        <v>667</v>
      </c>
      <c r="C293" s="32" t="s">
        <v>19</v>
      </c>
      <c r="D293" s="30" t="s">
        <v>20</v>
      </c>
      <c r="E293" s="32" t="s">
        <v>668</v>
      </c>
      <c r="F293" s="33" t="s">
        <v>669</v>
      </c>
      <c r="G293" s="34">
        <v>20000</v>
      </c>
      <c r="H293" s="35">
        <v>20000</v>
      </c>
      <c r="I293" s="35"/>
      <c r="J293" s="35"/>
      <c r="K293" s="35"/>
      <c r="L293" s="32" t="s">
        <v>23</v>
      </c>
      <c r="M293" s="63"/>
      <c r="N293" s="61"/>
      <c r="O293" s="61"/>
    </row>
    <row r="294" s="5" customFormat="1" ht="102" customHeight="1" spans="1:15">
      <c r="A294" s="30">
        <f>SUBTOTAL(3,$B$7:B294)</f>
        <v>281</v>
      </c>
      <c r="B294" s="31" t="s">
        <v>670</v>
      </c>
      <c r="C294" s="32" t="s">
        <v>19</v>
      </c>
      <c r="D294" s="30" t="s">
        <v>671</v>
      </c>
      <c r="E294" s="32" t="s">
        <v>672</v>
      </c>
      <c r="F294" s="36" t="s">
        <v>673</v>
      </c>
      <c r="G294" s="34">
        <v>20550</v>
      </c>
      <c r="H294" s="35">
        <v>20550</v>
      </c>
      <c r="I294" s="35"/>
      <c r="J294" s="35"/>
      <c r="K294" s="35"/>
      <c r="L294" s="32" t="s">
        <v>23</v>
      </c>
      <c r="M294" s="63"/>
      <c r="N294" s="61"/>
      <c r="O294" s="61"/>
    </row>
    <row r="295" s="5" customFormat="1" ht="24.95" customHeight="1" spans="1:15">
      <c r="A295" s="30">
        <f>SUBTOTAL(3,$B$7:B295)</f>
        <v>282</v>
      </c>
      <c r="B295" s="31" t="s">
        <v>674</v>
      </c>
      <c r="C295" s="32" t="s">
        <v>19</v>
      </c>
      <c r="D295" s="30" t="s">
        <v>20</v>
      </c>
      <c r="E295" s="32" t="s">
        <v>21</v>
      </c>
      <c r="F295" s="33" t="s">
        <v>675</v>
      </c>
      <c r="G295" s="34">
        <v>2000</v>
      </c>
      <c r="H295" s="35">
        <v>2000</v>
      </c>
      <c r="I295" s="35"/>
      <c r="J295" s="35"/>
      <c r="K295" s="35"/>
      <c r="L295" s="32" t="s">
        <v>23</v>
      </c>
      <c r="M295" s="63"/>
      <c r="N295" s="61"/>
      <c r="O295" s="61"/>
    </row>
    <row r="296" s="5" customFormat="1" ht="38.1" customHeight="1" spans="1:15">
      <c r="A296" s="30">
        <f>SUBTOTAL(3,$B$7:B296)</f>
        <v>283</v>
      </c>
      <c r="B296" s="31" t="s">
        <v>676</v>
      </c>
      <c r="C296" s="32" t="s">
        <v>19</v>
      </c>
      <c r="D296" s="30" t="s">
        <v>20</v>
      </c>
      <c r="E296" s="32" t="s">
        <v>21</v>
      </c>
      <c r="F296" s="33" t="s">
        <v>677</v>
      </c>
      <c r="G296" s="34">
        <v>2200</v>
      </c>
      <c r="H296" s="35">
        <v>2200</v>
      </c>
      <c r="I296" s="35"/>
      <c r="J296" s="35"/>
      <c r="K296" s="35"/>
      <c r="L296" s="32" t="s">
        <v>23</v>
      </c>
      <c r="M296" s="63"/>
      <c r="N296" s="61"/>
      <c r="O296" s="61"/>
    </row>
    <row r="297" s="5" customFormat="1" ht="21" spans="1:15">
      <c r="A297" s="30">
        <f>SUBTOTAL(3,$B$7:B297)</f>
        <v>284</v>
      </c>
      <c r="B297" s="37" t="s">
        <v>678</v>
      </c>
      <c r="C297" s="32" t="s">
        <v>19</v>
      </c>
      <c r="D297" s="30" t="s">
        <v>20</v>
      </c>
      <c r="E297" s="38" t="s">
        <v>55</v>
      </c>
      <c r="F297" s="40" t="s">
        <v>679</v>
      </c>
      <c r="G297" s="41">
        <v>200</v>
      </c>
      <c r="H297" s="54">
        <v>200</v>
      </c>
      <c r="I297" s="35"/>
      <c r="J297" s="35"/>
      <c r="K297" s="35"/>
      <c r="L297" s="38" t="s">
        <v>680</v>
      </c>
      <c r="M297" s="63"/>
      <c r="N297" s="61"/>
      <c r="O297" s="61"/>
    </row>
    <row r="298" s="5" customFormat="1" ht="92.1" customHeight="1" spans="1:15">
      <c r="A298" s="30">
        <f>SUBTOTAL(3,$B$7:B298)</f>
        <v>285</v>
      </c>
      <c r="B298" s="31" t="s">
        <v>681</v>
      </c>
      <c r="C298" s="32" t="s">
        <v>19</v>
      </c>
      <c r="D298" s="30" t="s">
        <v>20</v>
      </c>
      <c r="E298" s="32" t="s">
        <v>21</v>
      </c>
      <c r="F298" s="33" t="s">
        <v>682</v>
      </c>
      <c r="G298" s="34">
        <v>29500</v>
      </c>
      <c r="H298" s="35">
        <v>29500</v>
      </c>
      <c r="I298" s="35"/>
      <c r="J298" s="35"/>
      <c r="K298" s="35"/>
      <c r="L298" s="32" t="s">
        <v>23</v>
      </c>
      <c r="M298" s="63"/>
      <c r="N298" s="61"/>
      <c r="O298" s="61"/>
    </row>
    <row r="299" s="5" customFormat="1" ht="22.5" spans="1:15">
      <c r="A299" s="30">
        <f>SUBTOTAL(3,$B$7:B299)</f>
        <v>286</v>
      </c>
      <c r="B299" s="31" t="s">
        <v>683</v>
      </c>
      <c r="C299" s="32" t="s">
        <v>19</v>
      </c>
      <c r="D299" s="30" t="s">
        <v>20</v>
      </c>
      <c r="E299" s="32" t="s">
        <v>21</v>
      </c>
      <c r="F299" s="33" t="s">
        <v>684</v>
      </c>
      <c r="G299" s="34">
        <v>20000</v>
      </c>
      <c r="H299" s="35">
        <v>20000</v>
      </c>
      <c r="I299" s="35"/>
      <c r="J299" s="35"/>
      <c r="K299" s="35"/>
      <c r="L299" s="32" t="s">
        <v>23</v>
      </c>
      <c r="M299" s="63"/>
      <c r="N299" s="61"/>
      <c r="O299" s="61"/>
    </row>
    <row r="300" s="5" customFormat="1" ht="31.5" spans="1:15">
      <c r="A300" s="30">
        <f>SUBTOTAL(3,$B$7:B300)</f>
        <v>287</v>
      </c>
      <c r="B300" s="31" t="s">
        <v>685</v>
      </c>
      <c r="C300" s="32" t="s">
        <v>19</v>
      </c>
      <c r="D300" s="30" t="s">
        <v>20</v>
      </c>
      <c r="E300" s="32" t="s">
        <v>21</v>
      </c>
      <c r="F300" s="33" t="s">
        <v>686</v>
      </c>
      <c r="G300" s="34">
        <v>35000</v>
      </c>
      <c r="H300" s="35">
        <v>35000</v>
      </c>
      <c r="I300" s="35"/>
      <c r="J300" s="35"/>
      <c r="K300" s="35"/>
      <c r="L300" s="32" t="s">
        <v>23</v>
      </c>
      <c r="M300" s="63"/>
      <c r="N300" s="61"/>
      <c r="O300" s="61"/>
    </row>
    <row r="301" s="5" customFormat="1" ht="56.1" customHeight="1" spans="1:15">
      <c r="A301" s="30">
        <f>SUBTOTAL(3,$B$7:B301)</f>
        <v>288</v>
      </c>
      <c r="B301" s="31" t="s">
        <v>687</v>
      </c>
      <c r="C301" s="32" t="s">
        <v>19</v>
      </c>
      <c r="D301" s="30" t="s">
        <v>20</v>
      </c>
      <c r="E301" s="32" t="s">
        <v>90</v>
      </c>
      <c r="F301" s="33" t="s">
        <v>688</v>
      </c>
      <c r="G301" s="34">
        <v>20000</v>
      </c>
      <c r="H301" s="35">
        <f t="shared" ref="H301" si="42">G301*0.3</f>
        <v>6000</v>
      </c>
      <c r="I301" s="35">
        <f t="shared" ref="I301" si="43">H301</f>
        <v>6000</v>
      </c>
      <c r="J301" s="35">
        <f t="shared" ref="J301" si="44">G301-H301-I301</f>
        <v>8000</v>
      </c>
      <c r="K301" s="35"/>
      <c r="L301" s="32" t="s">
        <v>33</v>
      </c>
      <c r="M301" s="63"/>
      <c r="N301" s="61"/>
      <c r="O301" s="61"/>
    </row>
    <row r="302" s="5" customFormat="1" ht="32.1" customHeight="1" spans="1:15">
      <c r="A302" s="30">
        <f>SUBTOTAL(3,$B$7:B302)</f>
        <v>289</v>
      </c>
      <c r="B302" s="37" t="s">
        <v>622</v>
      </c>
      <c r="C302" s="38" t="s">
        <v>19</v>
      </c>
      <c r="D302" s="43" t="s">
        <v>20</v>
      </c>
      <c r="E302" s="38" t="s">
        <v>111</v>
      </c>
      <c r="F302" s="45" t="s">
        <v>623</v>
      </c>
      <c r="G302" s="54">
        <v>5000</v>
      </c>
      <c r="H302" s="35">
        <f t="shared" ref="H302:H310" si="45">G302*0.3</f>
        <v>1500</v>
      </c>
      <c r="I302" s="35">
        <f t="shared" ref="I302:I310" si="46">H302</f>
        <v>1500</v>
      </c>
      <c r="J302" s="35">
        <f t="shared" ref="J302:J310" si="47">G302-H302-I302</f>
        <v>2000</v>
      </c>
      <c r="K302" s="54"/>
      <c r="L302" s="38" t="s">
        <v>151</v>
      </c>
      <c r="M302" s="66"/>
      <c r="N302" s="61"/>
      <c r="O302" s="61"/>
    </row>
    <row r="303" s="5" customFormat="1" ht="14.25" spans="1:15">
      <c r="A303" s="30">
        <f>SUBTOTAL(3,$B$7:B303)</f>
        <v>290</v>
      </c>
      <c r="B303" s="55" t="s">
        <v>689</v>
      </c>
      <c r="C303" s="32" t="s">
        <v>19</v>
      </c>
      <c r="D303" s="30" t="s">
        <v>20</v>
      </c>
      <c r="E303" s="38" t="s">
        <v>169</v>
      </c>
      <c r="F303" s="40" t="s">
        <v>690</v>
      </c>
      <c r="G303" s="41">
        <v>50</v>
      </c>
      <c r="H303" s="35">
        <f t="shared" si="45"/>
        <v>15</v>
      </c>
      <c r="I303" s="35">
        <f t="shared" si="46"/>
        <v>15</v>
      </c>
      <c r="J303" s="35">
        <f t="shared" si="47"/>
        <v>20</v>
      </c>
      <c r="K303" s="35"/>
      <c r="L303" s="38" t="s">
        <v>167</v>
      </c>
      <c r="M303" s="63"/>
      <c r="N303" s="61"/>
      <c r="O303" s="61"/>
    </row>
    <row r="304" s="5" customFormat="1" ht="36" customHeight="1" spans="1:15">
      <c r="A304" s="30">
        <f>SUBTOTAL(3,$B$7:B304)</f>
        <v>291</v>
      </c>
      <c r="B304" s="55" t="s">
        <v>691</v>
      </c>
      <c r="C304" s="32" t="s">
        <v>19</v>
      </c>
      <c r="D304" s="30" t="s">
        <v>20</v>
      </c>
      <c r="E304" s="38" t="s">
        <v>169</v>
      </c>
      <c r="F304" s="40" t="s">
        <v>692</v>
      </c>
      <c r="G304" s="41">
        <v>300</v>
      </c>
      <c r="H304" s="35">
        <f t="shared" si="45"/>
        <v>90</v>
      </c>
      <c r="I304" s="35">
        <f t="shared" si="46"/>
        <v>90</v>
      </c>
      <c r="J304" s="35">
        <f t="shared" si="47"/>
        <v>120</v>
      </c>
      <c r="K304" s="35"/>
      <c r="L304" s="38" t="s">
        <v>167</v>
      </c>
      <c r="M304" s="63"/>
      <c r="N304" s="61"/>
      <c r="O304" s="61"/>
    </row>
    <row r="305" s="5" customFormat="1" ht="21" spans="1:15">
      <c r="A305" s="30">
        <f>SUBTOTAL(3,$B$7:B305)</f>
        <v>292</v>
      </c>
      <c r="B305" s="55" t="s">
        <v>693</v>
      </c>
      <c r="C305" s="32" t="s">
        <v>19</v>
      </c>
      <c r="D305" s="30" t="s">
        <v>20</v>
      </c>
      <c r="E305" s="38" t="s">
        <v>169</v>
      </c>
      <c r="F305" s="40" t="s">
        <v>694</v>
      </c>
      <c r="G305" s="41">
        <v>420</v>
      </c>
      <c r="H305" s="35">
        <f t="shared" si="45"/>
        <v>126</v>
      </c>
      <c r="I305" s="35">
        <f t="shared" si="46"/>
        <v>126</v>
      </c>
      <c r="J305" s="35">
        <f t="shared" si="47"/>
        <v>168</v>
      </c>
      <c r="K305" s="35"/>
      <c r="L305" s="38" t="s">
        <v>167</v>
      </c>
      <c r="M305" s="63"/>
      <c r="N305" s="61"/>
      <c r="O305" s="61"/>
    </row>
    <row r="306" s="5" customFormat="1" ht="24" customHeight="1" spans="1:15">
      <c r="A306" s="30">
        <f>SUBTOTAL(3,$B$7:B306)</f>
        <v>293</v>
      </c>
      <c r="B306" s="55" t="s">
        <v>695</v>
      </c>
      <c r="C306" s="32" t="s">
        <v>19</v>
      </c>
      <c r="D306" s="30" t="s">
        <v>20</v>
      </c>
      <c r="E306" s="38" t="s">
        <v>169</v>
      </c>
      <c r="F306" s="40" t="s">
        <v>696</v>
      </c>
      <c r="G306" s="41">
        <v>50</v>
      </c>
      <c r="H306" s="35">
        <f t="shared" si="45"/>
        <v>15</v>
      </c>
      <c r="I306" s="35">
        <f t="shared" si="46"/>
        <v>15</v>
      </c>
      <c r="J306" s="35">
        <f t="shared" si="47"/>
        <v>20</v>
      </c>
      <c r="K306" s="35"/>
      <c r="L306" s="38" t="s">
        <v>167</v>
      </c>
      <c r="M306" s="63"/>
      <c r="N306" s="61"/>
      <c r="O306" s="61"/>
    </row>
    <row r="307" s="5" customFormat="1" ht="31.5" spans="1:15">
      <c r="A307" s="30">
        <f>SUBTOTAL(3,$B$7:B307)</f>
        <v>294</v>
      </c>
      <c r="B307" s="55" t="s">
        <v>697</v>
      </c>
      <c r="C307" s="32" t="s">
        <v>19</v>
      </c>
      <c r="D307" s="30" t="s">
        <v>20</v>
      </c>
      <c r="E307" s="38" t="s">
        <v>169</v>
      </c>
      <c r="F307" s="40" t="s">
        <v>698</v>
      </c>
      <c r="G307" s="41">
        <v>60</v>
      </c>
      <c r="H307" s="35">
        <f t="shared" si="45"/>
        <v>18</v>
      </c>
      <c r="I307" s="35">
        <f t="shared" si="46"/>
        <v>18</v>
      </c>
      <c r="J307" s="35">
        <f t="shared" si="47"/>
        <v>24</v>
      </c>
      <c r="K307" s="35"/>
      <c r="L307" s="38" t="s">
        <v>167</v>
      </c>
      <c r="M307" s="63"/>
      <c r="N307" s="61"/>
      <c r="O307" s="61"/>
    </row>
    <row r="308" s="5" customFormat="1" ht="31.5" spans="1:15">
      <c r="A308" s="30">
        <f>SUBTOTAL(3,$B$7:B308)</f>
        <v>295</v>
      </c>
      <c r="B308" s="55" t="s">
        <v>699</v>
      </c>
      <c r="C308" s="32" t="s">
        <v>19</v>
      </c>
      <c r="D308" s="30" t="s">
        <v>20</v>
      </c>
      <c r="E308" s="38" t="s">
        <v>700</v>
      </c>
      <c r="F308" s="40" t="s">
        <v>701</v>
      </c>
      <c r="G308" s="41">
        <v>200</v>
      </c>
      <c r="H308" s="35">
        <f t="shared" si="45"/>
        <v>60</v>
      </c>
      <c r="I308" s="35">
        <f t="shared" si="46"/>
        <v>60</v>
      </c>
      <c r="J308" s="35">
        <f t="shared" si="47"/>
        <v>80</v>
      </c>
      <c r="K308" s="35"/>
      <c r="L308" s="38" t="s">
        <v>167</v>
      </c>
      <c r="M308" s="63"/>
      <c r="N308" s="61"/>
      <c r="O308" s="61"/>
    </row>
    <row r="309" s="5" customFormat="1" ht="39" customHeight="1" spans="1:15">
      <c r="A309" s="30">
        <f>SUBTOTAL(3,$B$7:B309)</f>
        <v>296</v>
      </c>
      <c r="B309" s="55" t="s">
        <v>702</v>
      </c>
      <c r="C309" s="32" t="s">
        <v>19</v>
      </c>
      <c r="D309" s="30" t="s">
        <v>20</v>
      </c>
      <c r="E309" s="38" t="s">
        <v>169</v>
      </c>
      <c r="F309" s="40" t="s">
        <v>642</v>
      </c>
      <c r="G309" s="41">
        <v>150</v>
      </c>
      <c r="H309" s="35">
        <f t="shared" si="45"/>
        <v>45</v>
      </c>
      <c r="I309" s="35">
        <f t="shared" si="46"/>
        <v>45</v>
      </c>
      <c r="J309" s="35">
        <f t="shared" si="47"/>
        <v>60</v>
      </c>
      <c r="K309" s="35"/>
      <c r="L309" s="38" t="s">
        <v>167</v>
      </c>
      <c r="M309" s="63"/>
      <c r="N309" s="61"/>
      <c r="O309" s="61"/>
    </row>
    <row r="310" s="5" customFormat="1" ht="26.1" customHeight="1" spans="1:15">
      <c r="A310" s="30">
        <f>SUBTOTAL(3,$B$7:B310)</f>
        <v>297</v>
      </c>
      <c r="B310" s="55" t="s">
        <v>703</v>
      </c>
      <c r="C310" s="32" t="s">
        <v>19</v>
      </c>
      <c r="D310" s="30" t="s">
        <v>20</v>
      </c>
      <c r="E310" s="38" t="s">
        <v>169</v>
      </c>
      <c r="F310" s="46" t="s">
        <v>704</v>
      </c>
      <c r="G310" s="41">
        <v>40</v>
      </c>
      <c r="H310" s="35">
        <f t="shared" si="45"/>
        <v>12</v>
      </c>
      <c r="I310" s="35">
        <f t="shared" si="46"/>
        <v>12</v>
      </c>
      <c r="J310" s="35">
        <f t="shared" si="47"/>
        <v>16</v>
      </c>
      <c r="K310" s="35"/>
      <c r="L310" s="38" t="s">
        <v>167</v>
      </c>
      <c r="M310" s="63"/>
      <c r="N310" s="61"/>
      <c r="O310" s="61"/>
    </row>
    <row r="311" s="1" customFormat="1" ht="15" spans="1:15">
      <c r="A311" s="30">
        <f>SUBTOTAL(3,$B$7:B311)</f>
        <v>298</v>
      </c>
      <c r="B311" s="55" t="s">
        <v>705</v>
      </c>
      <c r="C311" s="39"/>
      <c r="D311" s="43" t="s">
        <v>20</v>
      </c>
      <c r="E311" s="38" t="s">
        <v>706</v>
      </c>
      <c r="F311" s="46"/>
      <c r="G311" s="41">
        <v>500</v>
      </c>
      <c r="H311" s="41">
        <v>500</v>
      </c>
      <c r="I311" s="65"/>
      <c r="J311" s="65"/>
      <c r="K311" s="65"/>
      <c r="L311" s="85" t="s">
        <v>497</v>
      </c>
      <c r="M311" s="77"/>
      <c r="N311" s="61"/>
      <c r="O311" s="61"/>
    </row>
    <row r="312" s="1" customFormat="1" ht="15" spans="1:15">
      <c r="A312" s="30">
        <f>SUBTOTAL(3,$B$7:B312)</f>
        <v>299</v>
      </c>
      <c r="B312" s="94" t="s">
        <v>707</v>
      </c>
      <c r="C312" s="74"/>
      <c r="D312" s="71" t="s">
        <v>20</v>
      </c>
      <c r="E312" s="38" t="s">
        <v>706</v>
      </c>
      <c r="F312" s="45" t="s">
        <v>708</v>
      </c>
      <c r="G312" s="41">
        <v>100</v>
      </c>
      <c r="H312" s="54">
        <v>100</v>
      </c>
      <c r="I312" s="65"/>
      <c r="J312" s="65"/>
      <c r="K312" s="65"/>
      <c r="L312" s="85" t="s">
        <v>497</v>
      </c>
      <c r="M312" s="77"/>
      <c r="N312" s="61"/>
      <c r="O312" s="61"/>
    </row>
    <row r="313" s="1" customFormat="1" ht="21" spans="1:15">
      <c r="A313" s="30">
        <f>SUBTOTAL(3,$B$7:B313)</f>
        <v>300</v>
      </c>
      <c r="B313" s="73" t="s">
        <v>709</v>
      </c>
      <c r="C313" s="69" t="s">
        <v>19</v>
      </c>
      <c r="D313" s="95" t="s">
        <v>20</v>
      </c>
      <c r="E313" s="69" t="s">
        <v>124</v>
      </c>
      <c r="F313" s="40" t="s">
        <v>710</v>
      </c>
      <c r="G313" s="41">
        <v>2000</v>
      </c>
      <c r="H313" s="54">
        <v>1600</v>
      </c>
      <c r="I313" s="97"/>
      <c r="J313" s="54">
        <v>400</v>
      </c>
      <c r="K313" s="98"/>
      <c r="L313" s="99" t="s">
        <v>711</v>
      </c>
      <c r="M313" s="75"/>
      <c r="N313" s="61"/>
      <c r="O313" s="61"/>
    </row>
    <row r="314" s="1" customFormat="1" ht="15" spans="1:15">
      <c r="A314" s="30">
        <f>SUBTOTAL(3,$B$7:B314)</f>
        <v>301</v>
      </c>
      <c r="B314" s="73" t="s">
        <v>712</v>
      </c>
      <c r="C314" s="69" t="s">
        <v>19</v>
      </c>
      <c r="D314" s="95" t="s">
        <v>20</v>
      </c>
      <c r="E314" s="69" t="s">
        <v>124</v>
      </c>
      <c r="F314" s="40" t="s">
        <v>713</v>
      </c>
      <c r="G314" s="41">
        <v>3000</v>
      </c>
      <c r="H314" s="54">
        <v>2000</v>
      </c>
      <c r="I314" s="97"/>
      <c r="J314" s="54">
        <v>1000</v>
      </c>
      <c r="K314" s="98"/>
      <c r="L314" s="99" t="s">
        <v>711</v>
      </c>
      <c r="M314" s="75"/>
      <c r="N314" s="61"/>
      <c r="O314" s="61"/>
    </row>
    <row r="315" s="1" customFormat="1" ht="21" spans="1:15">
      <c r="A315" s="30">
        <f>SUBTOTAL(3,$B$7:B315)</f>
        <v>302</v>
      </c>
      <c r="B315" s="73" t="s">
        <v>714</v>
      </c>
      <c r="C315" s="69" t="s">
        <v>19</v>
      </c>
      <c r="D315" s="95" t="s">
        <v>20</v>
      </c>
      <c r="E315" s="69" t="s">
        <v>124</v>
      </c>
      <c r="F315" s="40" t="s">
        <v>715</v>
      </c>
      <c r="G315" s="41">
        <v>2000</v>
      </c>
      <c r="H315" s="54">
        <v>2000</v>
      </c>
      <c r="I315" s="97"/>
      <c r="J315" s="54"/>
      <c r="K315" s="98"/>
      <c r="L315" s="99" t="s">
        <v>716</v>
      </c>
      <c r="M315" s="75"/>
      <c r="N315" s="61"/>
      <c r="O315" s="61"/>
    </row>
    <row r="316" s="1" customFormat="1" ht="21.75" spans="1:15">
      <c r="A316" s="30">
        <f>SUBTOTAL(3,$B$7:B316)</f>
        <v>303</v>
      </c>
      <c r="B316" s="73" t="s">
        <v>717</v>
      </c>
      <c r="C316" s="69" t="s">
        <v>19</v>
      </c>
      <c r="D316" s="95" t="s">
        <v>20</v>
      </c>
      <c r="E316" s="69" t="s">
        <v>124</v>
      </c>
      <c r="F316" s="40" t="s">
        <v>718</v>
      </c>
      <c r="G316" s="41">
        <v>1000</v>
      </c>
      <c r="H316" s="54">
        <v>300</v>
      </c>
      <c r="I316" s="97"/>
      <c r="J316" s="54">
        <v>700</v>
      </c>
      <c r="K316" s="98"/>
      <c r="L316" s="99" t="s">
        <v>716</v>
      </c>
      <c r="M316" s="75"/>
      <c r="N316" s="61"/>
      <c r="O316" s="61"/>
    </row>
    <row r="317" s="4" customFormat="1" ht="28.5" customHeight="1" spans="1:15">
      <c r="A317" s="28" t="s">
        <v>719</v>
      </c>
      <c r="B317" s="28"/>
      <c r="C317" s="28"/>
      <c r="D317" s="28"/>
      <c r="E317" s="28"/>
      <c r="F317" s="29"/>
      <c r="G317" s="84">
        <f>SUBTOTAL(9,G318:G351)</f>
        <v>809333</v>
      </c>
      <c r="H317" s="84">
        <f t="shared" ref="H317:K317" si="48">SUBTOTAL(9,H318:H351)</f>
        <v>516393</v>
      </c>
      <c r="I317" s="84">
        <f t="shared" si="48"/>
        <v>0</v>
      </c>
      <c r="J317" s="84">
        <f t="shared" si="48"/>
        <v>5100</v>
      </c>
      <c r="K317" s="84">
        <f t="shared" si="48"/>
        <v>287840</v>
      </c>
      <c r="L317" s="62"/>
      <c r="M317" s="62"/>
      <c r="N317" s="61"/>
      <c r="O317" s="61"/>
    </row>
    <row r="318" s="1" customFormat="1" ht="24.95" customHeight="1" spans="1:15">
      <c r="A318" s="30">
        <f>SUBTOTAL(3,$B$7:B318)</f>
        <v>304</v>
      </c>
      <c r="B318" s="73" t="s">
        <v>720</v>
      </c>
      <c r="C318" s="69" t="s">
        <v>19</v>
      </c>
      <c r="D318" s="71" t="s">
        <v>20</v>
      </c>
      <c r="E318" s="69" t="s">
        <v>31</v>
      </c>
      <c r="F318" s="40" t="s">
        <v>721</v>
      </c>
      <c r="G318" s="41">
        <v>6500</v>
      </c>
      <c r="H318" s="54">
        <v>6500</v>
      </c>
      <c r="I318" s="65"/>
      <c r="J318" s="65"/>
      <c r="K318" s="65"/>
      <c r="L318" s="76" t="s">
        <v>520</v>
      </c>
      <c r="M318" s="77"/>
      <c r="N318" s="61"/>
      <c r="O318" s="61"/>
    </row>
    <row r="319" s="5" customFormat="1" ht="22.5" spans="1:15">
      <c r="A319" s="30">
        <f>SUBTOTAL(3,$B$7:B319)</f>
        <v>305</v>
      </c>
      <c r="B319" s="31" t="s">
        <v>722</v>
      </c>
      <c r="C319" s="32" t="s">
        <v>19</v>
      </c>
      <c r="D319" s="30" t="s">
        <v>61</v>
      </c>
      <c r="E319" s="32" t="s">
        <v>21</v>
      </c>
      <c r="F319" s="33" t="s">
        <v>723</v>
      </c>
      <c r="G319" s="34">
        <v>260000</v>
      </c>
      <c r="H319" s="35">
        <f t="shared" ref="H319:H320" si="49">G319*0.3</f>
        <v>78000</v>
      </c>
      <c r="I319" s="35"/>
      <c r="J319" s="35"/>
      <c r="K319" s="35">
        <f t="shared" ref="K319:K320" si="50">G319*0.7</f>
        <v>182000</v>
      </c>
      <c r="L319" s="32" t="s">
        <v>33</v>
      </c>
      <c r="M319" s="63"/>
      <c r="N319" s="61"/>
      <c r="O319" s="61"/>
    </row>
    <row r="320" s="5" customFormat="1" ht="78.75" spans="1:15">
      <c r="A320" s="30">
        <f>SUBTOTAL(3,$B$7:B320)</f>
        <v>306</v>
      </c>
      <c r="B320" s="31" t="s">
        <v>724</v>
      </c>
      <c r="C320" s="32" t="s">
        <v>19</v>
      </c>
      <c r="D320" s="30" t="s">
        <v>20</v>
      </c>
      <c r="E320" s="32" t="s">
        <v>90</v>
      </c>
      <c r="F320" s="33" t="s">
        <v>725</v>
      </c>
      <c r="G320" s="34">
        <v>151200</v>
      </c>
      <c r="H320" s="35">
        <f t="shared" si="49"/>
        <v>45360</v>
      </c>
      <c r="I320" s="35"/>
      <c r="J320" s="35"/>
      <c r="K320" s="35">
        <f t="shared" si="50"/>
        <v>105840</v>
      </c>
      <c r="L320" s="32" t="s">
        <v>23</v>
      </c>
      <c r="M320" s="63"/>
      <c r="N320" s="61"/>
      <c r="O320" s="61"/>
    </row>
    <row r="321" s="1" customFormat="1" ht="42" customHeight="1" spans="1:15">
      <c r="A321" s="30">
        <f>SUBTOTAL(3,$B$7:B321)</f>
        <v>307</v>
      </c>
      <c r="B321" s="55" t="s">
        <v>726</v>
      </c>
      <c r="C321" s="69" t="s">
        <v>19</v>
      </c>
      <c r="D321" s="71" t="s">
        <v>281</v>
      </c>
      <c r="E321" s="38" t="s">
        <v>21</v>
      </c>
      <c r="F321" s="40" t="s">
        <v>727</v>
      </c>
      <c r="G321" s="41">
        <v>3000</v>
      </c>
      <c r="H321" s="65"/>
      <c r="I321" s="65"/>
      <c r="J321" s="41">
        <v>3000</v>
      </c>
      <c r="K321" s="65"/>
      <c r="L321" s="76" t="s">
        <v>728</v>
      </c>
      <c r="M321" s="66"/>
      <c r="N321" s="61"/>
      <c r="O321" s="61"/>
    </row>
    <row r="322" s="1" customFormat="1" ht="36.95" customHeight="1" spans="1:15">
      <c r="A322" s="30">
        <f>SUBTOTAL(3,$B$7:B322)</f>
        <v>308</v>
      </c>
      <c r="B322" s="55" t="s">
        <v>729</v>
      </c>
      <c r="C322" s="69" t="s">
        <v>19</v>
      </c>
      <c r="D322" s="71" t="s">
        <v>281</v>
      </c>
      <c r="E322" s="38" t="s">
        <v>21</v>
      </c>
      <c r="F322" s="40" t="s">
        <v>730</v>
      </c>
      <c r="G322" s="41">
        <v>2000</v>
      </c>
      <c r="H322" s="65"/>
      <c r="I322" s="65"/>
      <c r="J322" s="41">
        <v>2000</v>
      </c>
      <c r="K322" s="65"/>
      <c r="L322" s="76" t="s">
        <v>728</v>
      </c>
      <c r="M322" s="66"/>
      <c r="N322" s="61"/>
      <c r="O322" s="61"/>
    </row>
    <row r="323" s="7" customFormat="1" ht="35.1" customHeight="1" spans="1:15">
      <c r="A323" s="30">
        <f>SUBTOTAL(3,$B$7:B323)</f>
        <v>309</v>
      </c>
      <c r="B323" s="73" t="s">
        <v>731</v>
      </c>
      <c r="C323" s="74"/>
      <c r="D323" s="71" t="s">
        <v>20</v>
      </c>
      <c r="E323" s="69" t="s">
        <v>732</v>
      </c>
      <c r="F323" s="46" t="s">
        <v>733</v>
      </c>
      <c r="G323" s="41">
        <v>8600</v>
      </c>
      <c r="H323" s="54">
        <v>8600</v>
      </c>
      <c r="I323" s="65"/>
      <c r="J323" s="54"/>
      <c r="K323" s="65"/>
      <c r="L323" s="85" t="s">
        <v>497</v>
      </c>
      <c r="M323" s="77"/>
      <c r="N323" s="61"/>
      <c r="O323" s="61"/>
    </row>
    <row r="324" s="7" customFormat="1" ht="57.95" customHeight="1" spans="1:15">
      <c r="A324" s="30">
        <f>SUBTOTAL(3,$B$7:B324)</f>
        <v>310</v>
      </c>
      <c r="B324" s="73" t="s">
        <v>734</v>
      </c>
      <c r="C324" s="74"/>
      <c r="D324" s="71" t="s">
        <v>20</v>
      </c>
      <c r="E324" s="69" t="s">
        <v>735</v>
      </c>
      <c r="F324" s="40" t="s">
        <v>736</v>
      </c>
      <c r="G324" s="41">
        <v>5000</v>
      </c>
      <c r="H324" s="54">
        <v>5000</v>
      </c>
      <c r="I324" s="65"/>
      <c r="J324" s="65"/>
      <c r="K324" s="65"/>
      <c r="L324" s="85" t="s">
        <v>497</v>
      </c>
      <c r="M324" s="77"/>
      <c r="N324" s="61"/>
      <c r="O324" s="61"/>
    </row>
    <row r="325" s="7" customFormat="1" ht="36" customHeight="1" spans="1:15">
      <c r="A325" s="30">
        <f>SUBTOTAL(3,$B$7:B325)</f>
        <v>311</v>
      </c>
      <c r="B325" s="73" t="s">
        <v>737</v>
      </c>
      <c r="C325" s="74"/>
      <c r="D325" s="71" t="s">
        <v>20</v>
      </c>
      <c r="E325" s="69" t="s">
        <v>738</v>
      </c>
      <c r="F325" s="40" t="s">
        <v>739</v>
      </c>
      <c r="G325" s="41">
        <v>5200</v>
      </c>
      <c r="H325" s="54">
        <v>5200</v>
      </c>
      <c r="I325" s="65"/>
      <c r="J325" s="65"/>
      <c r="K325" s="65"/>
      <c r="L325" s="85" t="s">
        <v>497</v>
      </c>
      <c r="M325" s="77"/>
      <c r="N325" s="61"/>
      <c r="O325" s="61"/>
    </row>
    <row r="326" s="7" customFormat="1" ht="27.95" customHeight="1" spans="1:15">
      <c r="A326" s="30">
        <f>SUBTOTAL(3,$B$7:B326)</f>
        <v>312</v>
      </c>
      <c r="B326" s="73" t="s">
        <v>740</v>
      </c>
      <c r="C326" s="74"/>
      <c r="D326" s="71" t="s">
        <v>20</v>
      </c>
      <c r="E326" s="69" t="s">
        <v>741</v>
      </c>
      <c r="F326" s="40" t="s">
        <v>742</v>
      </c>
      <c r="G326" s="41">
        <v>5000</v>
      </c>
      <c r="H326" s="54">
        <v>5000</v>
      </c>
      <c r="I326" s="65"/>
      <c r="J326" s="65"/>
      <c r="K326" s="65"/>
      <c r="L326" s="85" t="s">
        <v>497</v>
      </c>
      <c r="M326" s="77"/>
      <c r="N326" s="61"/>
      <c r="O326" s="61"/>
    </row>
    <row r="327" s="7" customFormat="1" ht="21.75" spans="1:15">
      <c r="A327" s="30">
        <f>SUBTOTAL(3,$B$7:B327)</f>
        <v>313</v>
      </c>
      <c r="B327" s="37" t="s">
        <v>743</v>
      </c>
      <c r="C327" s="39"/>
      <c r="D327" s="43" t="s">
        <v>20</v>
      </c>
      <c r="E327" s="38" t="s">
        <v>732</v>
      </c>
      <c r="F327" s="46" t="s">
        <v>744</v>
      </c>
      <c r="G327" s="41">
        <v>20000</v>
      </c>
      <c r="H327" s="54">
        <v>20000</v>
      </c>
      <c r="I327" s="65"/>
      <c r="J327" s="65"/>
      <c r="K327" s="65"/>
      <c r="L327" s="85" t="s">
        <v>497</v>
      </c>
      <c r="M327" s="77"/>
      <c r="N327" s="61"/>
      <c r="O327" s="61"/>
    </row>
    <row r="328" s="8" customFormat="1" ht="36.95" customHeight="1" spans="1:15">
      <c r="A328" s="30">
        <f>SUBTOTAL(3,$B$7:B328)</f>
        <v>314</v>
      </c>
      <c r="B328" s="31" t="s">
        <v>745</v>
      </c>
      <c r="C328" s="32" t="s">
        <v>746</v>
      </c>
      <c r="D328" s="30" t="s">
        <v>197</v>
      </c>
      <c r="E328" s="32" t="s">
        <v>129</v>
      </c>
      <c r="F328" s="33" t="s">
        <v>747</v>
      </c>
      <c r="G328" s="35">
        <v>28259</v>
      </c>
      <c r="H328" s="35">
        <v>28259</v>
      </c>
      <c r="I328" s="117"/>
      <c r="J328" s="117"/>
      <c r="K328" s="117"/>
      <c r="L328" s="32" t="s">
        <v>748</v>
      </c>
      <c r="M328" s="64"/>
      <c r="N328" s="61"/>
      <c r="O328" s="61"/>
    </row>
    <row r="329" s="8" customFormat="1" ht="36.95" customHeight="1" spans="1:15">
      <c r="A329" s="30">
        <f>SUBTOTAL(3,$B$7:B329)</f>
        <v>315</v>
      </c>
      <c r="B329" s="31" t="s">
        <v>749</v>
      </c>
      <c r="C329" s="32" t="s">
        <v>746</v>
      </c>
      <c r="D329" s="30" t="s">
        <v>197</v>
      </c>
      <c r="E329" s="32" t="s">
        <v>453</v>
      </c>
      <c r="F329" s="33" t="s">
        <v>750</v>
      </c>
      <c r="G329" s="35">
        <v>19787</v>
      </c>
      <c r="H329" s="35">
        <v>19787</v>
      </c>
      <c r="I329" s="117"/>
      <c r="J329" s="117"/>
      <c r="K329" s="117"/>
      <c r="L329" s="32" t="s">
        <v>748</v>
      </c>
      <c r="M329" s="64"/>
      <c r="N329" s="61"/>
      <c r="O329" s="61"/>
    </row>
    <row r="330" s="8" customFormat="1" ht="36.95" customHeight="1" spans="1:15">
      <c r="A330" s="30">
        <f>SUBTOTAL(3,$B$7:B330)</f>
        <v>316</v>
      </c>
      <c r="B330" s="31" t="s">
        <v>751</v>
      </c>
      <c r="C330" s="32" t="s">
        <v>746</v>
      </c>
      <c r="D330" s="30" t="s">
        <v>197</v>
      </c>
      <c r="E330" s="32" t="s">
        <v>459</v>
      </c>
      <c r="F330" s="33" t="s">
        <v>752</v>
      </c>
      <c r="G330" s="35">
        <v>13171</v>
      </c>
      <c r="H330" s="35">
        <v>13171</v>
      </c>
      <c r="I330" s="117"/>
      <c r="J330" s="117"/>
      <c r="K330" s="117"/>
      <c r="L330" s="32" t="s">
        <v>748</v>
      </c>
      <c r="M330" s="64"/>
      <c r="N330" s="61"/>
      <c r="O330" s="61"/>
    </row>
    <row r="331" s="8" customFormat="1" ht="36.95" customHeight="1" spans="1:15">
      <c r="A331" s="30">
        <f>SUBTOTAL(3,$B$7:B331)</f>
        <v>317</v>
      </c>
      <c r="B331" s="31" t="s">
        <v>753</v>
      </c>
      <c r="C331" s="32" t="s">
        <v>746</v>
      </c>
      <c r="D331" s="30" t="s">
        <v>197</v>
      </c>
      <c r="E331" s="32" t="s">
        <v>439</v>
      </c>
      <c r="F331" s="33" t="s">
        <v>754</v>
      </c>
      <c r="G331" s="35">
        <v>14883</v>
      </c>
      <c r="H331" s="35">
        <v>14883</v>
      </c>
      <c r="I331" s="117"/>
      <c r="J331" s="117"/>
      <c r="K331" s="117"/>
      <c r="L331" s="32" t="s">
        <v>748</v>
      </c>
      <c r="M331" s="64"/>
      <c r="N331" s="61"/>
      <c r="O331" s="61"/>
    </row>
    <row r="332" s="8" customFormat="1" ht="36.95" customHeight="1" spans="1:15">
      <c r="A332" s="30">
        <f>SUBTOTAL(3,$B$7:B332)</f>
        <v>318</v>
      </c>
      <c r="B332" s="31" t="s">
        <v>755</v>
      </c>
      <c r="C332" s="32" t="s">
        <v>746</v>
      </c>
      <c r="D332" s="30" t="s">
        <v>197</v>
      </c>
      <c r="E332" s="32" t="s">
        <v>47</v>
      </c>
      <c r="F332" s="33" t="s">
        <v>756</v>
      </c>
      <c r="G332" s="35">
        <v>9989</v>
      </c>
      <c r="H332" s="35">
        <v>9989</v>
      </c>
      <c r="I332" s="117"/>
      <c r="J332" s="117"/>
      <c r="K332" s="117"/>
      <c r="L332" s="32" t="s">
        <v>748</v>
      </c>
      <c r="M332" s="64"/>
      <c r="N332" s="61"/>
      <c r="O332" s="61"/>
    </row>
    <row r="333" s="8" customFormat="1" ht="36.95" customHeight="1" spans="1:15">
      <c r="A333" s="30">
        <f>SUBTOTAL(3,$B$7:B333)</f>
        <v>319</v>
      </c>
      <c r="B333" s="31" t="s">
        <v>757</v>
      </c>
      <c r="C333" s="32" t="s">
        <v>746</v>
      </c>
      <c r="D333" s="30" t="s">
        <v>197</v>
      </c>
      <c r="E333" s="32" t="s">
        <v>436</v>
      </c>
      <c r="F333" s="33" t="s">
        <v>758</v>
      </c>
      <c r="G333" s="35">
        <v>13960</v>
      </c>
      <c r="H333" s="35">
        <v>13960</v>
      </c>
      <c r="I333" s="117"/>
      <c r="J333" s="117"/>
      <c r="K333" s="117"/>
      <c r="L333" s="32" t="s">
        <v>748</v>
      </c>
      <c r="M333" s="64"/>
      <c r="N333" s="61"/>
      <c r="O333" s="61"/>
    </row>
    <row r="334" s="8" customFormat="1" ht="36.95" customHeight="1" spans="1:15">
      <c r="A334" s="30">
        <f>SUBTOTAL(3,$B$7:B334)</f>
        <v>320</v>
      </c>
      <c r="B334" s="31" t="s">
        <v>759</v>
      </c>
      <c r="C334" s="32" t="s">
        <v>746</v>
      </c>
      <c r="D334" s="30" t="s">
        <v>197</v>
      </c>
      <c r="E334" s="32" t="s">
        <v>369</v>
      </c>
      <c r="F334" s="33" t="s">
        <v>760</v>
      </c>
      <c r="G334" s="35">
        <v>12482</v>
      </c>
      <c r="H334" s="35">
        <v>12482</v>
      </c>
      <c r="I334" s="117"/>
      <c r="J334" s="117"/>
      <c r="K334" s="117"/>
      <c r="L334" s="32" t="s">
        <v>748</v>
      </c>
      <c r="M334" s="64"/>
      <c r="N334" s="61"/>
      <c r="O334" s="61"/>
    </row>
    <row r="335" s="8" customFormat="1" ht="36.95" customHeight="1" spans="1:15">
      <c r="A335" s="30">
        <f>SUBTOTAL(3,$B$7:B335)</f>
        <v>321</v>
      </c>
      <c r="B335" s="31" t="s">
        <v>761</v>
      </c>
      <c r="C335" s="32" t="s">
        <v>746</v>
      </c>
      <c r="D335" s="30" t="s">
        <v>197</v>
      </c>
      <c r="E335" s="32" t="s">
        <v>762</v>
      </c>
      <c r="F335" s="33" t="s">
        <v>763</v>
      </c>
      <c r="G335" s="35">
        <v>11651</v>
      </c>
      <c r="H335" s="35">
        <v>11651</v>
      </c>
      <c r="I335" s="117"/>
      <c r="J335" s="117"/>
      <c r="K335" s="117"/>
      <c r="L335" s="32" t="s">
        <v>748</v>
      </c>
      <c r="M335" s="64"/>
      <c r="N335" s="61"/>
      <c r="O335" s="61"/>
    </row>
    <row r="336" s="8" customFormat="1" ht="36.95" customHeight="1" spans="1:15">
      <c r="A336" s="30">
        <f>SUBTOTAL(3,$B$7:B336)</f>
        <v>322</v>
      </c>
      <c r="B336" s="31" t="s">
        <v>764</v>
      </c>
      <c r="C336" s="32" t="s">
        <v>746</v>
      </c>
      <c r="D336" s="30" t="s">
        <v>197</v>
      </c>
      <c r="E336" s="32" t="s">
        <v>765</v>
      </c>
      <c r="F336" s="33" t="s">
        <v>766</v>
      </c>
      <c r="G336" s="35">
        <v>9619</v>
      </c>
      <c r="H336" s="35">
        <v>9619</v>
      </c>
      <c r="I336" s="117"/>
      <c r="J336" s="117"/>
      <c r="K336" s="117"/>
      <c r="L336" s="32" t="s">
        <v>748</v>
      </c>
      <c r="M336" s="64"/>
      <c r="N336" s="61"/>
      <c r="O336" s="61"/>
    </row>
    <row r="337" s="8" customFormat="1" ht="36.95" customHeight="1" spans="1:15">
      <c r="A337" s="30">
        <f>SUBTOTAL(3,$B$7:B337)</f>
        <v>323</v>
      </c>
      <c r="B337" s="31" t="s">
        <v>767</v>
      </c>
      <c r="C337" s="32" t="s">
        <v>746</v>
      </c>
      <c r="D337" s="30" t="s">
        <v>197</v>
      </c>
      <c r="E337" s="32" t="s">
        <v>456</v>
      </c>
      <c r="F337" s="33" t="s">
        <v>768</v>
      </c>
      <c r="G337" s="35">
        <v>6479</v>
      </c>
      <c r="H337" s="35">
        <v>6479</v>
      </c>
      <c r="I337" s="117"/>
      <c r="J337" s="117"/>
      <c r="K337" s="117"/>
      <c r="L337" s="32" t="s">
        <v>748</v>
      </c>
      <c r="M337" s="64"/>
      <c r="N337" s="61"/>
      <c r="O337" s="61"/>
    </row>
    <row r="338" s="8" customFormat="1" ht="36.95" customHeight="1" spans="1:15">
      <c r="A338" s="30">
        <f>SUBTOTAL(3,$B$7:B338)</f>
        <v>324</v>
      </c>
      <c r="B338" s="31" t="s">
        <v>769</v>
      </c>
      <c r="C338" s="32" t="s">
        <v>746</v>
      </c>
      <c r="D338" s="30" t="s">
        <v>197</v>
      </c>
      <c r="E338" s="32" t="s">
        <v>379</v>
      </c>
      <c r="F338" s="33" t="s">
        <v>770</v>
      </c>
      <c r="G338" s="35">
        <v>7403</v>
      </c>
      <c r="H338" s="35">
        <v>7403</v>
      </c>
      <c r="I338" s="117"/>
      <c r="J338" s="117"/>
      <c r="K338" s="117"/>
      <c r="L338" s="32" t="s">
        <v>748</v>
      </c>
      <c r="M338" s="64"/>
      <c r="N338" s="61"/>
      <c r="O338" s="61"/>
    </row>
    <row r="339" s="7" customFormat="1" ht="27.95" customHeight="1" spans="1:15">
      <c r="A339" s="30">
        <f>SUBTOTAL(3,$B$7:B339)</f>
        <v>325</v>
      </c>
      <c r="B339" s="37" t="s">
        <v>771</v>
      </c>
      <c r="C339" s="39"/>
      <c r="D339" s="43" t="s">
        <v>20</v>
      </c>
      <c r="E339" s="38" t="s">
        <v>47</v>
      </c>
      <c r="F339" s="40" t="s">
        <v>772</v>
      </c>
      <c r="G339" s="41">
        <v>9800</v>
      </c>
      <c r="H339" s="54">
        <v>9800</v>
      </c>
      <c r="I339" s="65"/>
      <c r="J339" s="65"/>
      <c r="K339" s="65"/>
      <c r="L339" s="85" t="s">
        <v>497</v>
      </c>
      <c r="M339" s="77"/>
      <c r="N339" s="61"/>
      <c r="O339" s="61"/>
    </row>
    <row r="340" s="7" customFormat="1" ht="21" spans="1:15">
      <c r="A340" s="30">
        <f>SUBTOTAL(3,$B$7:B340)</f>
        <v>326</v>
      </c>
      <c r="B340" s="37" t="s">
        <v>773</v>
      </c>
      <c r="C340" s="39"/>
      <c r="D340" s="43" t="s">
        <v>20</v>
      </c>
      <c r="E340" s="38" t="s">
        <v>50</v>
      </c>
      <c r="F340" s="40" t="s">
        <v>774</v>
      </c>
      <c r="G340" s="34">
        <v>27000</v>
      </c>
      <c r="H340" s="35">
        <v>27000</v>
      </c>
      <c r="I340" s="65"/>
      <c r="J340" s="65"/>
      <c r="K340" s="65"/>
      <c r="L340" s="85" t="s">
        <v>497</v>
      </c>
      <c r="M340" s="77"/>
      <c r="N340" s="61"/>
      <c r="O340" s="61"/>
    </row>
    <row r="341" s="7" customFormat="1" ht="21" spans="1:15">
      <c r="A341" s="30">
        <f>SUBTOTAL(3,$B$7:B341)</f>
        <v>327</v>
      </c>
      <c r="B341" s="31" t="s">
        <v>775</v>
      </c>
      <c r="C341" s="39"/>
      <c r="D341" s="43" t="s">
        <v>20</v>
      </c>
      <c r="E341" s="32" t="s">
        <v>86</v>
      </c>
      <c r="F341" s="33" t="s">
        <v>776</v>
      </c>
      <c r="G341" s="34">
        <v>24200</v>
      </c>
      <c r="H341" s="35">
        <v>24200</v>
      </c>
      <c r="I341" s="65"/>
      <c r="J341" s="65"/>
      <c r="K341" s="65"/>
      <c r="L341" s="85" t="s">
        <v>497</v>
      </c>
      <c r="M341" s="77"/>
      <c r="N341" s="61"/>
      <c r="O341" s="61"/>
    </row>
    <row r="342" s="1" customFormat="1" ht="21.75" spans="1:15">
      <c r="A342" s="30">
        <f>SUBTOTAL(3,$B$7:B342)</f>
        <v>328</v>
      </c>
      <c r="B342" s="73" t="s">
        <v>777</v>
      </c>
      <c r="C342" s="74"/>
      <c r="D342" s="71" t="s">
        <v>20</v>
      </c>
      <c r="E342" s="38" t="s">
        <v>706</v>
      </c>
      <c r="F342" s="40" t="s">
        <v>778</v>
      </c>
      <c r="G342" s="41">
        <v>1350</v>
      </c>
      <c r="H342" s="54">
        <v>1350</v>
      </c>
      <c r="I342" s="65"/>
      <c r="J342" s="65"/>
      <c r="K342" s="65"/>
      <c r="L342" s="85" t="s">
        <v>497</v>
      </c>
      <c r="M342" s="77"/>
      <c r="N342" s="61"/>
      <c r="O342" s="61"/>
    </row>
    <row r="343" s="1" customFormat="1" ht="21.75" spans="1:15">
      <c r="A343" s="30">
        <f>SUBTOTAL(3,$B$7:B343)</f>
        <v>329</v>
      </c>
      <c r="B343" s="75" t="s">
        <v>779</v>
      </c>
      <c r="C343" s="69" t="s">
        <v>19</v>
      </c>
      <c r="D343" s="71" t="s">
        <v>20</v>
      </c>
      <c r="E343" s="74"/>
      <c r="F343" s="46" t="s">
        <v>780</v>
      </c>
      <c r="G343" s="41">
        <v>60400</v>
      </c>
      <c r="H343" s="54">
        <v>60400</v>
      </c>
      <c r="I343" s="65"/>
      <c r="J343" s="65"/>
      <c r="K343" s="65"/>
      <c r="L343" s="76" t="s">
        <v>229</v>
      </c>
      <c r="M343" s="77"/>
      <c r="N343" s="61"/>
      <c r="O343" s="61"/>
    </row>
    <row r="344" s="8" customFormat="1" ht="22.5" spans="1:15">
      <c r="A344" s="30">
        <f>SUBTOTAL(3,$B$7:B344)</f>
        <v>330</v>
      </c>
      <c r="B344" s="73" t="s">
        <v>781</v>
      </c>
      <c r="C344" s="69" t="s">
        <v>19</v>
      </c>
      <c r="D344" s="71" t="s">
        <v>20</v>
      </c>
      <c r="E344" s="69" t="s">
        <v>436</v>
      </c>
      <c r="F344" s="40" t="s">
        <v>782</v>
      </c>
      <c r="G344" s="65">
        <v>1000</v>
      </c>
      <c r="H344" s="65">
        <v>1000</v>
      </c>
      <c r="I344" s="65"/>
      <c r="J344" s="65"/>
      <c r="K344" s="65"/>
      <c r="L344" s="69" t="s">
        <v>443</v>
      </c>
      <c r="M344" s="77"/>
      <c r="N344" s="61"/>
      <c r="O344" s="61"/>
    </row>
    <row r="345" s="8" customFormat="1" ht="33" spans="1:15">
      <c r="A345" s="30">
        <f>SUBTOTAL(3,$B$7:B345)</f>
        <v>331</v>
      </c>
      <c r="B345" s="73" t="s">
        <v>783</v>
      </c>
      <c r="C345" s="69" t="s">
        <v>19</v>
      </c>
      <c r="D345" s="71" t="s">
        <v>20</v>
      </c>
      <c r="E345" s="69" t="s">
        <v>436</v>
      </c>
      <c r="F345" s="40" t="s">
        <v>784</v>
      </c>
      <c r="G345" s="65">
        <v>800</v>
      </c>
      <c r="H345" s="65">
        <v>800</v>
      </c>
      <c r="I345" s="65"/>
      <c r="J345" s="65"/>
      <c r="K345" s="65"/>
      <c r="L345" s="69" t="s">
        <v>443</v>
      </c>
      <c r="M345" s="77"/>
      <c r="N345" s="61"/>
      <c r="O345" s="61"/>
    </row>
    <row r="346" s="8" customFormat="1" ht="48" customHeight="1" spans="1:15">
      <c r="A346" s="30">
        <f>SUBTOTAL(3,$B$7:B346)</f>
        <v>332</v>
      </c>
      <c r="B346" s="73" t="s">
        <v>785</v>
      </c>
      <c r="C346" s="69" t="s">
        <v>19</v>
      </c>
      <c r="D346" s="71" t="s">
        <v>20</v>
      </c>
      <c r="E346" s="69" t="s">
        <v>439</v>
      </c>
      <c r="F346" s="40" t="s">
        <v>786</v>
      </c>
      <c r="G346" s="65">
        <v>64000</v>
      </c>
      <c r="H346" s="65">
        <v>64000</v>
      </c>
      <c r="I346" s="65"/>
      <c r="J346" s="65"/>
      <c r="K346" s="65"/>
      <c r="L346" s="69" t="s">
        <v>443</v>
      </c>
      <c r="M346" s="77"/>
      <c r="N346" s="61"/>
      <c r="O346" s="61"/>
    </row>
    <row r="347" s="8" customFormat="1" ht="24" customHeight="1" spans="1:15">
      <c r="A347" s="30">
        <f>SUBTOTAL(3,$B$7:B347)</f>
        <v>333</v>
      </c>
      <c r="B347" s="73" t="s">
        <v>787</v>
      </c>
      <c r="C347" s="69" t="s">
        <v>19</v>
      </c>
      <c r="D347" s="71" t="s">
        <v>20</v>
      </c>
      <c r="E347" s="69" t="s">
        <v>31</v>
      </c>
      <c r="F347" s="40" t="s">
        <v>788</v>
      </c>
      <c r="G347" s="65">
        <v>5000</v>
      </c>
      <c r="H347" s="65">
        <v>5000</v>
      </c>
      <c r="I347" s="65"/>
      <c r="J347" s="65"/>
      <c r="K347" s="65"/>
      <c r="L347" s="69" t="s">
        <v>443</v>
      </c>
      <c r="M347" s="77"/>
      <c r="N347" s="61"/>
      <c r="O347" s="61"/>
    </row>
    <row r="348" s="1" customFormat="1" ht="57.95" customHeight="1" spans="1:15">
      <c r="A348" s="30">
        <f>SUBTOTAL(3,$B$7:B348)</f>
        <v>334</v>
      </c>
      <c r="B348" s="73" t="s">
        <v>789</v>
      </c>
      <c r="C348" s="69" t="s">
        <v>19</v>
      </c>
      <c r="D348" s="71" t="s">
        <v>20</v>
      </c>
      <c r="E348" s="69" t="s">
        <v>790</v>
      </c>
      <c r="F348" s="40" t="s">
        <v>791</v>
      </c>
      <c r="G348" s="54">
        <v>500</v>
      </c>
      <c r="H348" s="54">
        <v>500</v>
      </c>
      <c r="I348" s="65"/>
      <c r="J348" s="65"/>
      <c r="K348" s="54"/>
      <c r="L348" s="69" t="s">
        <v>425</v>
      </c>
      <c r="M348" s="83"/>
      <c r="N348" s="61"/>
      <c r="O348" s="61"/>
    </row>
    <row r="349" s="1" customFormat="1" ht="24" customHeight="1" spans="1:15">
      <c r="A349" s="30">
        <f>SUBTOTAL(3,$B$7:B349)</f>
        <v>335</v>
      </c>
      <c r="B349" s="73" t="s">
        <v>792</v>
      </c>
      <c r="C349" s="69" t="s">
        <v>19</v>
      </c>
      <c r="D349" s="71" t="s">
        <v>20</v>
      </c>
      <c r="E349" s="69" t="s">
        <v>439</v>
      </c>
      <c r="F349" s="40" t="s">
        <v>793</v>
      </c>
      <c r="G349" s="65">
        <v>50</v>
      </c>
      <c r="H349" s="65"/>
      <c r="I349" s="65"/>
      <c r="J349" s="65">
        <v>50</v>
      </c>
      <c r="K349" s="65"/>
      <c r="L349" s="82" t="s">
        <v>680</v>
      </c>
      <c r="M349" s="77"/>
      <c r="N349" s="61"/>
      <c r="O349" s="61"/>
    </row>
    <row r="350" s="1" customFormat="1" ht="21" spans="1:15">
      <c r="A350" s="30">
        <f>SUBTOTAL(3,$B$7:B350)</f>
        <v>336</v>
      </c>
      <c r="B350" s="73" t="s">
        <v>794</v>
      </c>
      <c r="C350" s="69" t="s">
        <v>19</v>
      </c>
      <c r="D350" s="71" t="s">
        <v>20</v>
      </c>
      <c r="E350" s="69" t="s">
        <v>129</v>
      </c>
      <c r="F350" s="40" t="s">
        <v>795</v>
      </c>
      <c r="G350" s="65">
        <v>50</v>
      </c>
      <c r="H350" s="65"/>
      <c r="I350" s="65"/>
      <c r="J350" s="65">
        <v>50</v>
      </c>
      <c r="K350" s="65"/>
      <c r="L350" s="82" t="s">
        <v>680</v>
      </c>
      <c r="M350" s="77"/>
      <c r="N350" s="61"/>
      <c r="O350" s="61"/>
    </row>
    <row r="351" s="1" customFormat="1" ht="21" spans="1:15">
      <c r="A351" s="30">
        <f>SUBTOTAL(3,$B$7:B351)</f>
        <v>337</v>
      </c>
      <c r="B351" s="100" t="s">
        <v>796</v>
      </c>
      <c r="C351" s="101" t="s">
        <v>797</v>
      </c>
      <c r="D351" s="102" t="s">
        <v>281</v>
      </c>
      <c r="E351" s="103" t="s">
        <v>798</v>
      </c>
      <c r="F351" s="104" t="s">
        <v>799</v>
      </c>
      <c r="G351" s="105">
        <v>1000</v>
      </c>
      <c r="H351" s="105">
        <v>1000</v>
      </c>
      <c r="I351" s="118"/>
      <c r="J351" s="118"/>
      <c r="K351" s="118"/>
      <c r="L351" s="101" t="s">
        <v>800</v>
      </c>
      <c r="M351" s="119"/>
      <c r="N351" s="61"/>
      <c r="O351" s="61"/>
    </row>
    <row r="352" s="3" customFormat="1" ht="37.5" customHeight="1" spans="1:15">
      <c r="A352" s="25" t="s">
        <v>801</v>
      </c>
      <c r="B352" s="25"/>
      <c r="C352" s="25"/>
      <c r="D352" s="25"/>
      <c r="E352" s="25"/>
      <c r="F352" s="26"/>
      <c r="G352" s="27">
        <f>G353+G358+G364</f>
        <v>244810</v>
      </c>
      <c r="H352" s="27">
        <f t="shared" ref="H352:K352" si="51">H353+H358+H364</f>
        <v>89810</v>
      </c>
      <c r="I352" s="27">
        <f t="shared" si="51"/>
        <v>124000</v>
      </c>
      <c r="J352" s="27">
        <f t="shared" si="51"/>
        <v>0</v>
      </c>
      <c r="K352" s="27">
        <f t="shared" si="51"/>
        <v>31000</v>
      </c>
      <c r="L352" s="60"/>
      <c r="M352" s="60"/>
      <c r="N352" s="61"/>
      <c r="O352" s="61"/>
    </row>
    <row r="353" s="4" customFormat="1" ht="28.5" customHeight="1" spans="1:15">
      <c r="A353" s="28" t="s">
        <v>802</v>
      </c>
      <c r="B353" s="28"/>
      <c r="C353" s="28"/>
      <c r="D353" s="28"/>
      <c r="E353" s="28"/>
      <c r="F353" s="29"/>
      <c r="G353" s="84">
        <f>SUBTOTAL(9,G354:G357)</f>
        <v>10900</v>
      </c>
      <c r="H353" s="84">
        <f t="shared" ref="H353:K353" si="52">SUBTOTAL(9,H354:H357)</f>
        <v>10900</v>
      </c>
      <c r="I353" s="84">
        <f t="shared" si="52"/>
        <v>0</v>
      </c>
      <c r="J353" s="84">
        <f t="shared" si="52"/>
        <v>0</v>
      </c>
      <c r="K353" s="84">
        <f t="shared" si="52"/>
        <v>0</v>
      </c>
      <c r="L353" s="62"/>
      <c r="M353" s="62"/>
      <c r="N353" s="61"/>
      <c r="O353" s="61"/>
    </row>
    <row r="354" s="1" customFormat="1" ht="21" spans="1:15">
      <c r="A354" s="30">
        <f>SUBTOTAL(3,$B$7:B354)</f>
        <v>338</v>
      </c>
      <c r="B354" s="73" t="s">
        <v>803</v>
      </c>
      <c r="C354" s="69" t="s">
        <v>19</v>
      </c>
      <c r="D354" s="71" t="s">
        <v>804</v>
      </c>
      <c r="E354" s="69" t="s">
        <v>805</v>
      </c>
      <c r="F354" s="106" t="s">
        <v>806</v>
      </c>
      <c r="G354" s="65">
        <v>1200</v>
      </c>
      <c r="H354" s="65">
        <v>1200</v>
      </c>
      <c r="I354" s="65"/>
      <c r="J354" s="65"/>
      <c r="K354" s="65"/>
      <c r="L354" s="69" t="s">
        <v>443</v>
      </c>
      <c r="M354" s="77"/>
      <c r="N354" s="61"/>
      <c r="O354" s="61"/>
    </row>
    <row r="355" s="1" customFormat="1" ht="125.1" customHeight="1" spans="1:15">
      <c r="A355" s="30">
        <f>SUBTOTAL(3,$B$7:B355)</f>
        <v>339</v>
      </c>
      <c r="B355" s="73" t="s">
        <v>807</v>
      </c>
      <c r="C355" s="69" t="s">
        <v>172</v>
      </c>
      <c r="D355" s="74" t="s">
        <v>20</v>
      </c>
      <c r="E355" s="69" t="s">
        <v>808</v>
      </c>
      <c r="F355" s="46" t="s">
        <v>809</v>
      </c>
      <c r="G355" s="54">
        <v>1800</v>
      </c>
      <c r="H355" s="107">
        <v>1800</v>
      </c>
      <c r="I355" s="107"/>
      <c r="J355" s="107"/>
      <c r="K355" s="107"/>
      <c r="L355" s="69" t="s">
        <v>443</v>
      </c>
      <c r="M355" s="75"/>
      <c r="N355" s="61"/>
      <c r="O355" s="61"/>
    </row>
    <row r="356" s="1" customFormat="1" ht="99.75" spans="1:15">
      <c r="A356" s="30">
        <f>SUBTOTAL(3,$B$7:B356)</f>
        <v>340</v>
      </c>
      <c r="B356" s="73" t="s">
        <v>810</v>
      </c>
      <c r="C356" s="69" t="s">
        <v>19</v>
      </c>
      <c r="D356" s="71" t="s">
        <v>20</v>
      </c>
      <c r="E356" s="69" t="s">
        <v>811</v>
      </c>
      <c r="F356" s="46" t="s">
        <v>812</v>
      </c>
      <c r="G356" s="65">
        <v>2100</v>
      </c>
      <c r="H356" s="65">
        <v>2100</v>
      </c>
      <c r="I356" s="120" t="s">
        <v>813</v>
      </c>
      <c r="J356" s="120" t="s">
        <v>813</v>
      </c>
      <c r="K356" s="120" t="s">
        <v>813</v>
      </c>
      <c r="L356" s="69" t="s">
        <v>443</v>
      </c>
      <c r="M356" s="77"/>
      <c r="N356" s="61"/>
      <c r="O356" s="61"/>
    </row>
    <row r="357" s="1" customFormat="1" ht="26.25" customHeight="1" spans="1:15">
      <c r="A357" s="30">
        <f>SUBTOTAL(3,$B$7:B357)</f>
        <v>341</v>
      </c>
      <c r="B357" s="73" t="s">
        <v>814</v>
      </c>
      <c r="C357" s="69" t="s">
        <v>19</v>
      </c>
      <c r="D357" s="71" t="s">
        <v>815</v>
      </c>
      <c r="E357" s="69" t="s">
        <v>55</v>
      </c>
      <c r="F357" s="106" t="s">
        <v>816</v>
      </c>
      <c r="G357" s="65">
        <v>5800</v>
      </c>
      <c r="H357" s="65">
        <v>5800</v>
      </c>
      <c r="I357" s="65"/>
      <c r="J357" s="65"/>
      <c r="K357" s="65"/>
      <c r="L357" s="69" t="s">
        <v>443</v>
      </c>
      <c r="M357" s="77"/>
      <c r="N357" s="61"/>
      <c r="O357" s="61"/>
    </row>
    <row r="358" s="4" customFormat="1" ht="28.5" customHeight="1" spans="1:15">
      <c r="A358" s="28" t="s">
        <v>817</v>
      </c>
      <c r="B358" s="28"/>
      <c r="C358" s="28"/>
      <c r="D358" s="28"/>
      <c r="E358" s="28"/>
      <c r="F358" s="29"/>
      <c r="G358" s="84">
        <f>SUBTOTAL(9,G359:G363)</f>
        <v>155000</v>
      </c>
      <c r="H358" s="84">
        <f t="shared" ref="H358:K358" si="53">SUBTOTAL(9,H359:H363)</f>
        <v>0</v>
      </c>
      <c r="I358" s="84">
        <f t="shared" si="53"/>
        <v>124000</v>
      </c>
      <c r="J358" s="84">
        <f t="shared" si="53"/>
        <v>0</v>
      </c>
      <c r="K358" s="84">
        <f t="shared" si="53"/>
        <v>31000</v>
      </c>
      <c r="L358" s="62"/>
      <c r="M358" s="62"/>
      <c r="N358" s="61"/>
      <c r="O358" s="61"/>
    </row>
    <row r="359" s="1" customFormat="1" ht="65.1" customHeight="1" spans="1:15">
      <c r="A359" s="30">
        <f>SUBTOTAL(3,$B$7:B359)</f>
        <v>342</v>
      </c>
      <c r="B359" s="73" t="s">
        <v>818</v>
      </c>
      <c r="C359" s="69" t="s">
        <v>19</v>
      </c>
      <c r="D359" s="71" t="s">
        <v>815</v>
      </c>
      <c r="E359" s="69" t="s">
        <v>121</v>
      </c>
      <c r="F359" s="40" t="s">
        <v>819</v>
      </c>
      <c r="G359" s="54">
        <v>28000</v>
      </c>
      <c r="H359" s="54"/>
      <c r="I359" s="65"/>
      <c r="J359" s="65"/>
      <c r="K359" s="65">
        <v>28000</v>
      </c>
      <c r="L359" s="82" t="s">
        <v>381</v>
      </c>
      <c r="M359" s="77"/>
      <c r="N359" s="61"/>
      <c r="O359" s="61"/>
    </row>
    <row r="360" s="1" customFormat="1" ht="36" customHeight="1" spans="1:15">
      <c r="A360" s="30">
        <f>SUBTOTAL(3,$B$7:B360)</f>
        <v>343</v>
      </c>
      <c r="B360" s="73" t="s">
        <v>820</v>
      </c>
      <c r="C360" s="69" t="s">
        <v>19</v>
      </c>
      <c r="D360" s="71" t="s">
        <v>20</v>
      </c>
      <c r="E360" s="69" t="s">
        <v>144</v>
      </c>
      <c r="F360" s="40" t="s">
        <v>821</v>
      </c>
      <c r="G360" s="65">
        <v>3000</v>
      </c>
      <c r="H360" s="65"/>
      <c r="I360" s="65"/>
      <c r="J360" s="65"/>
      <c r="K360" s="65">
        <v>3000</v>
      </c>
      <c r="L360" s="82" t="s">
        <v>144</v>
      </c>
      <c r="M360" s="77"/>
      <c r="N360" s="61"/>
      <c r="O360" s="61"/>
    </row>
    <row r="361" s="9" customFormat="1" ht="53.1" customHeight="1" spans="1:15">
      <c r="A361" s="30">
        <f>SUBTOTAL(3,$B$7:B361)</f>
        <v>344</v>
      </c>
      <c r="B361" s="108" t="s">
        <v>822</v>
      </c>
      <c r="C361" s="109" t="s">
        <v>19</v>
      </c>
      <c r="D361" s="110" t="s">
        <v>20</v>
      </c>
      <c r="E361" s="109" t="s">
        <v>55</v>
      </c>
      <c r="F361" s="45" t="s">
        <v>823</v>
      </c>
      <c r="G361" s="53">
        <v>50000</v>
      </c>
      <c r="H361" s="53"/>
      <c r="I361" s="53">
        <v>50000</v>
      </c>
      <c r="J361" s="67"/>
      <c r="K361" s="67"/>
      <c r="L361" s="121" t="s">
        <v>151</v>
      </c>
      <c r="M361" s="122"/>
      <c r="N361" s="61"/>
      <c r="O361" s="61"/>
    </row>
    <row r="362" s="9" customFormat="1" ht="39" customHeight="1" spans="1:15">
      <c r="A362" s="30">
        <f>SUBTOTAL(3,$B$7:B362)</f>
        <v>345</v>
      </c>
      <c r="B362" s="73" t="s">
        <v>824</v>
      </c>
      <c r="C362" s="111" t="s">
        <v>19</v>
      </c>
      <c r="D362" s="95" t="s">
        <v>815</v>
      </c>
      <c r="E362" s="69" t="s">
        <v>121</v>
      </c>
      <c r="F362" s="45" t="s">
        <v>825</v>
      </c>
      <c r="G362" s="41">
        <v>58000</v>
      </c>
      <c r="H362" s="41"/>
      <c r="I362" s="41">
        <v>58000</v>
      </c>
      <c r="J362" s="97"/>
      <c r="K362" s="54"/>
      <c r="L362" s="121" t="s">
        <v>151</v>
      </c>
      <c r="M362" s="122"/>
      <c r="N362" s="61"/>
      <c r="O362" s="61"/>
    </row>
    <row r="363" s="9" customFormat="1" ht="21" spans="1:15">
      <c r="A363" s="30">
        <f>SUBTOTAL(3,$B$7:B363)</f>
        <v>346</v>
      </c>
      <c r="B363" s="73" t="s">
        <v>826</v>
      </c>
      <c r="C363" s="32" t="s">
        <v>19</v>
      </c>
      <c r="D363" s="30" t="s">
        <v>20</v>
      </c>
      <c r="E363" s="69" t="s">
        <v>827</v>
      </c>
      <c r="F363" s="40" t="s">
        <v>828</v>
      </c>
      <c r="G363" s="65">
        <v>16000</v>
      </c>
      <c r="H363" s="112"/>
      <c r="I363" s="112">
        <v>16000</v>
      </c>
      <c r="J363" s="112"/>
      <c r="K363" s="112"/>
      <c r="L363" s="121" t="s">
        <v>151</v>
      </c>
      <c r="M363" s="77"/>
      <c r="N363" s="61"/>
      <c r="O363" s="61"/>
    </row>
    <row r="364" s="4" customFormat="1" ht="36" customHeight="1" spans="1:15">
      <c r="A364" s="28" t="s">
        <v>829</v>
      </c>
      <c r="B364" s="28"/>
      <c r="C364" s="28"/>
      <c r="D364" s="28"/>
      <c r="E364" s="28"/>
      <c r="F364" s="29"/>
      <c r="G364" s="27">
        <f>SUBTOTAL(9,G365:G384)</f>
        <v>78910</v>
      </c>
      <c r="H364" s="27">
        <f t="shared" ref="H364:K364" si="54">SUBTOTAL(9,H365:H384)</f>
        <v>78910</v>
      </c>
      <c r="I364" s="27">
        <f t="shared" si="54"/>
        <v>0</v>
      </c>
      <c r="J364" s="27">
        <f t="shared" si="54"/>
        <v>0</v>
      </c>
      <c r="K364" s="27">
        <f t="shared" si="54"/>
        <v>0</v>
      </c>
      <c r="L364" s="62"/>
      <c r="M364" s="62"/>
      <c r="N364" s="61"/>
      <c r="O364" s="61"/>
    </row>
    <row r="365" s="8" customFormat="1" ht="21.75" spans="1:15">
      <c r="A365" s="30">
        <f>SUBTOTAL(3,$B$7:B365)</f>
        <v>347</v>
      </c>
      <c r="B365" s="73" t="s">
        <v>830</v>
      </c>
      <c r="C365" s="69" t="s">
        <v>19</v>
      </c>
      <c r="D365" s="71" t="s">
        <v>20</v>
      </c>
      <c r="E365" s="69" t="s">
        <v>453</v>
      </c>
      <c r="F365" s="40" t="s">
        <v>831</v>
      </c>
      <c r="G365" s="65">
        <v>300</v>
      </c>
      <c r="H365" s="65">
        <v>300</v>
      </c>
      <c r="I365" s="65"/>
      <c r="J365" s="65"/>
      <c r="K365" s="65"/>
      <c r="L365" s="69" t="s">
        <v>429</v>
      </c>
      <c r="M365" s="77"/>
      <c r="N365" s="61"/>
      <c r="O365" s="61"/>
    </row>
    <row r="366" s="1" customFormat="1" ht="57.95" customHeight="1" spans="1:15">
      <c r="A366" s="30">
        <f>SUBTOTAL(3,$B$7:B366)</f>
        <v>348</v>
      </c>
      <c r="B366" s="73" t="s">
        <v>832</v>
      </c>
      <c r="C366" s="69" t="s">
        <v>19</v>
      </c>
      <c r="D366" s="71" t="s">
        <v>20</v>
      </c>
      <c r="E366" s="69" t="s">
        <v>833</v>
      </c>
      <c r="F366" s="46" t="s">
        <v>834</v>
      </c>
      <c r="G366" s="65">
        <v>360</v>
      </c>
      <c r="H366" s="65">
        <v>360</v>
      </c>
      <c r="I366" s="65"/>
      <c r="J366" s="65"/>
      <c r="K366" s="65"/>
      <c r="L366" s="69" t="s">
        <v>443</v>
      </c>
      <c r="M366" s="77"/>
      <c r="N366" s="61"/>
      <c r="O366" s="61"/>
    </row>
    <row r="367" s="1" customFormat="1" ht="21" spans="1:15">
      <c r="A367" s="30">
        <f>SUBTOTAL(3,$B$7:B367)</f>
        <v>349</v>
      </c>
      <c r="B367" s="73" t="s">
        <v>835</v>
      </c>
      <c r="C367" s="69" t="s">
        <v>172</v>
      </c>
      <c r="D367" s="71" t="s">
        <v>836</v>
      </c>
      <c r="E367" s="69" t="s">
        <v>833</v>
      </c>
      <c r="F367" s="106" t="s">
        <v>837</v>
      </c>
      <c r="G367" s="65">
        <v>450</v>
      </c>
      <c r="H367" s="65">
        <v>450</v>
      </c>
      <c r="I367" s="65"/>
      <c r="J367" s="65"/>
      <c r="K367" s="65"/>
      <c r="L367" s="82" t="s">
        <v>443</v>
      </c>
      <c r="M367" s="77"/>
      <c r="N367" s="61"/>
      <c r="O367" s="61"/>
    </row>
    <row r="368" s="1" customFormat="1" ht="21.75" spans="1:15">
      <c r="A368" s="30">
        <f>SUBTOTAL(3,$B$7:B368)</f>
        <v>350</v>
      </c>
      <c r="B368" s="73" t="s">
        <v>838</v>
      </c>
      <c r="C368" s="69" t="s">
        <v>172</v>
      </c>
      <c r="D368" s="71" t="s">
        <v>20</v>
      </c>
      <c r="E368" s="69" t="s">
        <v>839</v>
      </c>
      <c r="F368" s="106" t="s">
        <v>840</v>
      </c>
      <c r="G368" s="65">
        <v>500</v>
      </c>
      <c r="H368" s="65">
        <v>500</v>
      </c>
      <c r="I368" s="65"/>
      <c r="J368" s="65"/>
      <c r="K368" s="65"/>
      <c r="L368" s="82" t="s">
        <v>443</v>
      </c>
      <c r="M368" s="77"/>
      <c r="N368" s="61"/>
      <c r="O368" s="61"/>
    </row>
    <row r="369" s="1" customFormat="1" ht="21" spans="1:15">
      <c r="A369" s="30">
        <f>SUBTOTAL(3,$B$7:B369)</f>
        <v>351</v>
      </c>
      <c r="B369" s="73" t="s">
        <v>841</v>
      </c>
      <c r="C369" s="69" t="s">
        <v>19</v>
      </c>
      <c r="D369" s="71" t="s">
        <v>20</v>
      </c>
      <c r="E369" s="69" t="s">
        <v>842</v>
      </c>
      <c r="F369" s="106" t="s">
        <v>843</v>
      </c>
      <c r="G369" s="65">
        <v>1000</v>
      </c>
      <c r="H369" s="65">
        <v>1000</v>
      </c>
      <c r="I369" s="120" t="s">
        <v>813</v>
      </c>
      <c r="J369" s="120" t="s">
        <v>813</v>
      </c>
      <c r="K369" s="120" t="s">
        <v>813</v>
      </c>
      <c r="L369" s="82" t="s">
        <v>443</v>
      </c>
      <c r="M369" s="77"/>
      <c r="N369" s="61"/>
      <c r="O369" s="61"/>
    </row>
    <row r="370" s="1" customFormat="1" ht="15" spans="1:15">
      <c r="A370" s="30">
        <f>SUBTOTAL(3,$B$7:B370)</f>
        <v>352</v>
      </c>
      <c r="B370" s="55" t="s">
        <v>844</v>
      </c>
      <c r="C370" s="113"/>
      <c r="D370" s="74"/>
      <c r="E370" s="74"/>
      <c r="F370" s="40" t="s">
        <v>845</v>
      </c>
      <c r="G370" s="41">
        <v>1000</v>
      </c>
      <c r="H370" s="41">
        <v>1000</v>
      </c>
      <c r="I370" s="65"/>
      <c r="J370" s="65"/>
      <c r="K370" s="65"/>
      <c r="L370" s="111" t="s">
        <v>846</v>
      </c>
      <c r="M370" s="77"/>
      <c r="N370" s="61"/>
      <c r="O370" s="61"/>
    </row>
    <row r="371" s="1" customFormat="1" ht="24" customHeight="1" spans="1:15">
      <c r="A371" s="30">
        <f>SUBTOTAL(3,$B$7:B371)</f>
        <v>353</v>
      </c>
      <c r="B371" s="55" t="s">
        <v>847</v>
      </c>
      <c r="C371" s="114" t="s">
        <v>19</v>
      </c>
      <c r="D371" s="74" t="s">
        <v>20</v>
      </c>
      <c r="E371" s="69" t="s">
        <v>529</v>
      </c>
      <c r="F371" s="40" t="s">
        <v>848</v>
      </c>
      <c r="G371" s="41">
        <v>3000</v>
      </c>
      <c r="H371" s="54">
        <v>3000</v>
      </c>
      <c r="I371" s="65"/>
      <c r="J371" s="65"/>
      <c r="K371" s="65"/>
      <c r="L371" s="111" t="s">
        <v>846</v>
      </c>
      <c r="M371" s="77"/>
      <c r="N371" s="61"/>
      <c r="O371" s="61"/>
    </row>
    <row r="372" s="1" customFormat="1" ht="27.95" customHeight="1" spans="1:15">
      <c r="A372" s="30">
        <f>SUBTOTAL(3,$B$7:B372)</f>
        <v>354</v>
      </c>
      <c r="B372" s="55" t="s">
        <v>849</v>
      </c>
      <c r="C372" s="114" t="s">
        <v>19</v>
      </c>
      <c r="D372" s="74" t="s">
        <v>20</v>
      </c>
      <c r="E372" s="69" t="s">
        <v>111</v>
      </c>
      <c r="F372" s="40" t="s">
        <v>850</v>
      </c>
      <c r="G372" s="41">
        <v>10000</v>
      </c>
      <c r="H372" s="41">
        <v>10000</v>
      </c>
      <c r="I372" s="65"/>
      <c r="J372" s="65"/>
      <c r="K372" s="65"/>
      <c r="L372" s="111" t="s">
        <v>846</v>
      </c>
      <c r="M372" s="77"/>
      <c r="N372" s="61"/>
      <c r="O372" s="61"/>
    </row>
    <row r="373" s="1" customFormat="1" ht="27.95" customHeight="1" spans="1:15">
      <c r="A373" s="30">
        <f>SUBTOTAL(3,$B$7:B373)</f>
        <v>355</v>
      </c>
      <c r="B373" s="55" t="s">
        <v>851</v>
      </c>
      <c r="C373" s="113"/>
      <c r="D373" s="74"/>
      <c r="E373" s="74"/>
      <c r="F373" s="40" t="s">
        <v>852</v>
      </c>
      <c r="G373" s="41">
        <v>5500</v>
      </c>
      <c r="H373" s="41">
        <v>5500</v>
      </c>
      <c r="I373" s="65"/>
      <c r="J373" s="65"/>
      <c r="K373" s="65"/>
      <c r="L373" s="111" t="s">
        <v>846</v>
      </c>
      <c r="M373" s="77"/>
      <c r="N373" s="61"/>
      <c r="O373" s="61"/>
    </row>
    <row r="374" s="7" customFormat="1" ht="27.95" customHeight="1" spans="1:15">
      <c r="A374" s="30">
        <f>SUBTOTAL(3,$B$7:B374)</f>
        <v>356</v>
      </c>
      <c r="B374" s="55" t="s">
        <v>853</v>
      </c>
      <c r="C374" s="115" t="s">
        <v>19</v>
      </c>
      <c r="D374" s="39" t="s">
        <v>20</v>
      </c>
      <c r="E374" s="38" t="s">
        <v>111</v>
      </c>
      <c r="F374" s="68" t="s">
        <v>854</v>
      </c>
      <c r="G374" s="41">
        <v>5300</v>
      </c>
      <c r="H374" s="41">
        <v>5300</v>
      </c>
      <c r="I374" s="65"/>
      <c r="J374" s="65"/>
      <c r="K374" s="65"/>
      <c r="L374" s="111" t="s">
        <v>846</v>
      </c>
      <c r="M374" s="77"/>
      <c r="N374" s="61"/>
      <c r="O374" s="61"/>
    </row>
    <row r="375" s="7" customFormat="1" ht="27.95" customHeight="1" spans="1:15">
      <c r="A375" s="30">
        <f>SUBTOTAL(3,$B$7:B375)</f>
        <v>357</v>
      </c>
      <c r="B375" s="55" t="s">
        <v>855</v>
      </c>
      <c r="C375" s="115" t="s">
        <v>19</v>
      </c>
      <c r="D375" s="39" t="s">
        <v>20</v>
      </c>
      <c r="E375" s="38" t="s">
        <v>121</v>
      </c>
      <c r="F375" s="68" t="s">
        <v>854</v>
      </c>
      <c r="G375" s="41">
        <v>5200</v>
      </c>
      <c r="H375" s="41">
        <v>5200</v>
      </c>
      <c r="I375" s="65"/>
      <c r="J375" s="65"/>
      <c r="K375" s="65"/>
      <c r="L375" s="111" t="s">
        <v>846</v>
      </c>
      <c r="M375" s="77"/>
      <c r="N375" s="61"/>
      <c r="O375" s="61"/>
    </row>
    <row r="376" s="7" customFormat="1" ht="27.95" customHeight="1" spans="1:15">
      <c r="A376" s="30">
        <f>SUBTOTAL(3,$B$7:B376)</f>
        <v>358</v>
      </c>
      <c r="B376" s="55" t="s">
        <v>856</v>
      </c>
      <c r="C376" s="115" t="s">
        <v>19</v>
      </c>
      <c r="D376" s="39" t="s">
        <v>20</v>
      </c>
      <c r="E376" s="38" t="s">
        <v>169</v>
      </c>
      <c r="F376" s="68" t="s">
        <v>854</v>
      </c>
      <c r="G376" s="41">
        <v>5200</v>
      </c>
      <c r="H376" s="41">
        <v>5200</v>
      </c>
      <c r="I376" s="65"/>
      <c r="J376" s="65"/>
      <c r="K376" s="65"/>
      <c r="L376" s="111" t="s">
        <v>846</v>
      </c>
      <c r="M376" s="77"/>
      <c r="N376" s="61"/>
      <c r="O376" s="61"/>
    </row>
    <row r="377" s="7" customFormat="1" ht="27.95" customHeight="1" spans="1:15">
      <c r="A377" s="30">
        <f>SUBTOTAL(3,$B$7:B377)</f>
        <v>359</v>
      </c>
      <c r="B377" s="55" t="s">
        <v>857</v>
      </c>
      <c r="C377" s="115" t="s">
        <v>19</v>
      </c>
      <c r="D377" s="39" t="s">
        <v>20</v>
      </c>
      <c r="E377" s="38" t="s">
        <v>513</v>
      </c>
      <c r="F377" s="68" t="s">
        <v>854</v>
      </c>
      <c r="G377" s="41">
        <v>5100</v>
      </c>
      <c r="H377" s="41">
        <v>5100</v>
      </c>
      <c r="I377" s="65"/>
      <c r="J377" s="65"/>
      <c r="K377" s="65"/>
      <c r="L377" s="111" t="s">
        <v>846</v>
      </c>
      <c r="M377" s="77"/>
      <c r="N377" s="61"/>
      <c r="O377" s="61"/>
    </row>
    <row r="378" s="7" customFormat="1" ht="27.95" customHeight="1" spans="1:15">
      <c r="A378" s="30">
        <f>SUBTOTAL(3,$B$7:B378)</f>
        <v>360</v>
      </c>
      <c r="B378" s="55" t="s">
        <v>858</v>
      </c>
      <c r="C378" s="115" t="s">
        <v>19</v>
      </c>
      <c r="D378" s="39" t="s">
        <v>20</v>
      </c>
      <c r="E378" s="38" t="s">
        <v>86</v>
      </c>
      <c r="F378" s="68" t="s">
        <v>854</v>
      </c>
      <c r="G378" s="116">
        <v>5100</v>
      </c>
      <c r="H378" s="41">
        <v>5100</v>
      </c>
      <c r="I378" s="65"/>
      <c r="J378" s="65"/>
      <c r="K378" s="65"/>
      <c r="L378" s="111" t="s">
        <v>846</v>
      </c>
      <c r="M378" s="77"/>
      <c r="N378" s="61"/>
      <c r="O378" s="61"/>
    </row>
    <row r="379" s="7" customFormat="1" ht="27.95" customHeight="1" spans="1:15">
      <c r="A379" s="30">
        <f>SUBTOTAL(3,$B$7:B379)</f>
        <v>361</v>
      </c>
      <c r="B379" s="55" t="s">
        <v>859</v>
      </c>
      <c r="C379" s="115" t="s">
        <v>19</v>
      </c>
      <c r="D379" s="39" t="s">
        <v>20</v>
      </c>
      <c r="E379" s="38" t="s">
        <v>50</v>
      </c>
      <c r="F379" s="68" t="s">
        <v>854</v>
      </c>
      <c r="G379" s="41">
        <v>5100</v>
      </c>
      <c r="H379" s="41">
        <v>5100</v>
      </c>
      <c r="I379" s="65"/>
      <c r="J379" s="65"/>
      <c r="K379" s="65"/>
      <c r="L379" s="111" t="s">
        <v>846</v>
      </c>
      <c r="M379" s="77"/>
      <c r="N379" s="61"/>
      <c r="O379" s="61"/>
    </row>
    <row r="380" s="7" customFormat="1" ht="27.95" customHeight="1" spans="1:15">
      <c r="A380" s="30">
        <f>SUBTOTAL(3,$B$7:B380)</f>
        <v>362</v>
      </c>
      <c r="B380" s="55" t="s">
        <v>860</v>
      </c>
      <c r="C380" s="115" t="s">
        <v>19</v>
      </c>
      <c r="D380" s="39" t="s">
        <v>20</v>
      </c>
      <c r="E380" s="38" t="s">
        <v>55</v>
      </c>
      <c r="F380" s="68" t="s">
        <v>854</v>
      </c>
      <c r="G380" s="41">
        <v>5100</v>
      </c>
      <c r="H380" s="41">
        <v>5100</v>
      </c>
      <c r="I380" s="65"/>
      <c r="J380" s="65"/>
      <c r="K380" s="65"/>
      <c r="L380" s="111" t="s">
        <v>846</v>
      </c>
      <c r="M380" s="77"/>
      <c r="N380" s="61"/>
      <c r="O380" s="61"/>
    </row>
    <row r="381" s="7" customFormat="1" ht="27.95" customHeight="1" spans="1:15">
      <c r="A381" s="30">
        <f>SUBTOTAL(3,$B$7:B381)</f>
        <v>363</v>
      </c>
      <c r="B381" s="55" t="s">
        <v>861</v>
      </c>
      <c r="C381" s="115" t="s">
        <v>19</v>
      </c>
      <c r="D381" s="39" t="s">
        <v>20</v>
      </c>
      <c r="E381" s="38" t="s">
        <v>144</v>
      </c>
      <c r="F381" s="68" t="s">
        <v>854</v>
      </c>
      <c r="G381" s="41">
        <v>5100</v>
      </c>
      <c r="H381" s="41">
        <v>5100</v>
      </c>
      <c r="I381" s="65"/>
      <c r="J381" s="65"/>
      <c r="K381" s="65"/>
      <c r="L381" s="111" t="s">
        <v>846</v>
      </c>
      <c r="M381" s="77"/>
      <c r="N381" s="61"/>
      <c r="O381" s="61"/>
    </row>
    <row r="382" s="7" customFormat="1" ht="27.95" customHeight="1" spans="1:15">
      <c r="A382" s="30">
        <f>SUBTOTAL(3,$B$7:B382)</f>
        <v>364</v>
      </c>
      <c r="B382" s="55" t="s">
        <v>862</v>
      </c>
      <c r="C382" s="115" t="s">
        <v>19</v>
      </c>
      <c r="D382" s="39" t="s">
        <v>20</v>
      </c>
      <c r="E382" s="38" t="s">
        <v>863</v>
      </c>
      <c r="F382" s="68" t="s">
        <v>854</v>
      </c>
      <c r="G382" s="41">
        <v>5100</v>
      </c>
      <c r="H382" s="41">
        <v>5100</v>
      </c>
      <c r="I382" s="65"/>
      <c r="J382" s="65"/>
      <c r="K382" s="65"/>
      <c r="L382" s="111" t="s">
        <v>846</v>
      </c>
      <c r="M382" s="77"/>
      <c r="N382" s="61"/>
      <c r="O382" s="61"/>
    </row>
    <row r="383" s="7" customFormat="1" ht="27.95" customHeight="1" spans="1:15">
      <c r="A383" s="30">
        <f>SUBTOTAL(3,$B$7:B383)</f>
        <v>365</v>
      </c>
      <c r="B383" s="55" t="s">
        <v>864</v>
      </c>
      <c r="C383" s="115" t="s">
        <v>19</v>
      </c>
      <c r="D383" s="39" t="s">
        <v>20</v>
      </c>
      <c r="E383" s="38" t="s">
        <v>529</v>
      </c>
      <c r="F383" s="40" t="s">
        <v>854</v>
      </c>
      <c r="G383" s="41">
        <v>5100</v>
      </c>
      <c r="H383" s="41">
        <v>5100</v>
      </c>
      <c r="I383" s="65"/>
      <c r="J383" s="65"/>
      <c r="K383" s="65"/>
      <c r="L383" s="111" t="s">
        <v>846</v>
      </c>
      <c r="M383" s="77"/>
      <c r="N383" s="61"/>
      <c r="O383" s="61"/>
    </row>
    <row r="384" s="7" customFormat="1" ht="27.95" customHeight="1" spans="1:15">
      <c r="A384" s="30">
        <f>SUBTOTAL(3,$B$7:B384)</f>
        <v>366</v>
      </c>
      <c r="B384" s="37" t="s">
        <v>865</v>
      </c>
      <c r="C384" s="115" t="s">
        <v>19</v>
      </c>
      <c r="D384" s="39" t="s">
        <v>20</v>
      </c>
      <c r="E384" s="38" t="s">
        <v>347</v>
      </c>
      <c r="F384" s="40" t="s">
        <v>866</v>
      </c>
      <c r="G384" s="41">
        <v>5400</v>
      </c>
      <c r="H384" s="41">
        <v>5400</v>
      </c>
      <c r="I384" s="65"/>
      <c r="J384" s="65"/>
      <c r="K384" s="65"/>
      <c r="L384" s="76" t="s">
        <v>846</v>
      </c>
      <c r="M384" s="77"/>
      <c r="N384" s="61"/>
      <c r="O384" s="61"/>
    </row>
    <row r="385" s="3" customFormat="1" ht="27.75" customHeight="1" spans="1:15">
      <c r="A385" s="25" t="s">
        <v>867</v>
      </c>
      <c r="B385" s="25"/>
      <c r="C385" s="25"/>
      <c r="D385" s="25"/>
      <c r="E385" s="25"/>
      <c r="F385" s="26"/>
      <c r="G385" s="27">
        <f>G386</f>
        <v>27590</v>
      </c>
      <c r="H385" s="27">
        <f t="shared" ref="H385:K385" si="55">H386</f>
        <v>27590</v>
      </c>
      <c r="I385" s="27">
        <f t="shared" si="55"/>
        <v>0</v>
      </c>
      <c r="J385" s="27">
        <f t="shared" si="55"/>
        <v>0</v>
      </c>
      <c r="K385" s="27">
        <f t="shared" si="55"/>
        <v>0</v>
      </c>
      <c r="L385" s="60"/>
      <c r="M385" s="60"/>
      <c r="N385" s="61"/>
      <c r="O385" s="61"/>
    </row>
    <row r="386" s="4" customFormat="1" ht="28.5" customHeight="1" spans="1:15">
      <c r="A386" s="28" t="s">
        <v>868</v>
      </c>
      <c r="B386" s="28"/>
      <c r="C386" s="28"/>
      <c r="D386" s="28"/>
      <c r="E386" s="28"/>
      <c r="F386" s="29"/>
      <c r="G386" s="84">
        <f>SUBTOTAL(9,G387:G395)</f>
        <v>27590</v>
      </c>
      <c r="H386" s="84">
        <f>SUBTOTAL(9,H387:H395)</f>
        <v>27590</v>
      </c>
      <c r="I386" s="84">
        <f>SUBTOTAL(9,I387:I395)</f>
        <v>0</v>
      </c>
      <c r="J386" s="84">
        <f>SUBTOTAL(9,J387:J395)</f>
        <v>0</v>
      </c>
      <c r="K386" s="84">
        <f>SUBTOTAL(9,K387:K395)</f>
        <v>0</v>
      </c>
      <c r="L386" s="62"/>
      <c r="M386" s="62"/>
      <c r="N386" s="61"/>
      <c r="O386" s="61"/>
    </row>
    <row r="387" s="5" customFormat="1" ht="21" spans="1:15">
      <c r="A387" s="30">
        <f>SUBTOTAL(3,$B$7:B387)</f>
        <v>367</v>
      </c>
      <c r="B387" s="31" t="s">
        <v>869</v>
      </c>
      <c r="C387" s="32" t="s">
        <v>19</v>
      </c>
      <c r="D387" s="30" t="s">
        <v>20</v>
      </c>
      <c r="E387" s="32" t="s">
        <v>124</v>
      </c>
      <c r="F387" s="33" t="s">
        <v>870</v>
      </c>
      <c r="G387" s="34">
        <v>500</v>
      </c>
      <c r="H387" s="35">
        <v>500</v>
      </c>
      <c r="I387" s="35"/>
      <c r="J387" s="35"/>
      <c r="K387" s="35"/>
      <c r="L387" s="32" t="s">
        <v>33</v>
      </c>
      <c r="M387" s="63"/>
      <c r="N387" s="61"/>
      <c r="O387" s="61"/>
    </row>
    <row r="388" s="7" customFormat="1" ht="15" spans="1:15">
      <c r="A388" s="30">
        <f>SUBTOTAL(3,$B$7:B388)</f>
        <v>368</v>
      </c>
      <c r="B388" s="37" t="s">
        <v>871</v>
      </c>
      <c r="C388" s="69" t="s">
        <v>19</v>
      </c>
      <c r="D388" s="39" t="s">
        <v>20</v>
      </c>
      <c r="E388" s="39" t="s">
        <v>227</v>
      </c>
      <c r="F388" s="40" t="s">
        <v>872</v>
      </c>
      <c r="G388" s="42">
        <v>500</v>
      </c>
      <c r="H388" s="65">
        <v>500</v>
      </c>
      <c r="I388" s="65"/>
      <c r="J388" s="65"/>
      <c r="K388" s="65"/>
      <c r="L388" s="38" t="s">
        <v>195</v>
      </c>
      <c r="M388" s="66"/>
      <c r="N388" s="61"/>
      <c r="O388" s="61"/>
    </row>
    <row r="389" s="7" customFormat="1" ht="27" customHeight="1" spans="1:15">
      <c r="A389" s="30">
        <f>SUBTOTAL(3,$B$7:B389)</f>
        <v>369</v>
      </c>
      <c r="B389" s="37" t="s">
        <v>873</v>
      </c>
      <c r="C389" s="69" t="s">
        <v>19</v>
      </c>
      <c r="D389" s="39" t="s">
        <v>20</v>
      </c>
      <c r="E389" s="39" t="s">
        <v>227</v>
      </c>
      <c r="F389" s="40" t="s">
        <v>874</v>
      </c>
      <c r="G389" s="42">
        <v>500</v>
      </c>
      <c r="H389" s="65">
        <v>500</v>
      </c>
      <c r="I389" s="65"/>
      <c r="J389" s="65"/>
      <c r="K389" s="65"/>
      <c r="L389" s="38" t="s">
        <v>195</v>
      </c>
      <c r="M389" s="66"/>
      <c r="N389" s="61"/>
      <c r="O389" s="61"/>
    </row>
    <row r="390" s="1" customFormat="1" ht="48" customHeight="1" spans="1:15">
      <c r="A390" s="30">
        <f>SUBTOTAL(3,$B$7:B390)</f>
        <v>370</v>
      </c>
      <c r="B390" s="123" t="s">
        <v>875</v>
      </c>
      <c r="C390" s="99" t="s">
        <v>19</v>
      </c>
      <c r="D390" s="124" t="s">
        <v>20</v>
      </c>
      <c r="E390" s="99" t="s">
        <v>706</v>
      </c>
      <c r="F390" s="125" t="s">
        <v>876</v>
      </c>
      <c r="G390" s="126">
        <v>310</v>
      </c>
      <c r="H390" s="127">
        <v>310</v>
      </c>
      <c r="I390" s="54"/>
      <c r="J390" s="54"/>
      <c r="K390" s="54"/>
      <c r="L390" s="99" t="s">
        <v>877</v>
      </c>
      <c r="M390" s="75"/>
      <c r="N390" s="61"/>
      <c r="O390" s="61"/>
    </row>
    <row r="391" s="1" customFormat="1" ht="32.1" customHeight="1" spans="1:15">
      <c r="A391" s="30">
        <f>SUBTOTAL(3,$B$7:B391)</f>
        <v>371</v>
      </c>
      <c r="B391" s="73" t="s">
        <v>878</v>
      </c>
      <c r="C391" s="69" t="s">
        <v>19</v>
      </c>
      <c r="D391" s="71" t="s">
        <v>20</v>
      </c>
      <c r="E391" s="69" t="s">
        <v>879</v>
      </c>
      <c r="F391" s="40" t="s">
        <v>880</v>
      </c>
      <c r="G391" s="42">
        <v>480</v>
      </c>
      <c r="H391" s="65">
        <v>480</v>
      </c>
      <c r="I391" s="65"/>
      <c r="J391" s="65"/>
      <c r="K391" s="65"/>
      <c r="L391" s="69" t="s">
        <v>881</v>
      </c>
      <c r="M391" s="77"/>
      <c r="N391" s="61"/>
      <c r="O391" s="61"/>
    </row>
    <row r="392" s="1" customFormat="1" ht="21" spans="1:15">
      <c r="A392" s="30">
        <f>SUBTOTAL(3,$B$7:B392)</f>
        <v>372</v>
      </c>
      <c r="B392" s="73" t="s">
        <v>882</v>
      </c>
      <c r="C392" s="69" t="s">
        <v>19</v>
      </c>
      <c r="D392" s="71" t="s">
        <v>20</v>
      </c>
      <c r="E392" s="69" t="s">
        <v>883</v>
      </c>
      <c r="F392" s="40" t="s">
        <v>882</v>
      </c>
      <c r="G392" s="41">
        <v>1300</v>
      </c>
      <c r="H392" s="54">
        <v>1300</v>
      </c>
      <c r="I392" s="65"/>
      <c r="J392" s="65"/>
      <c r="K392" s="65"/>
      <c r="L392" s="85" t="s">
        <v>884</v>
      </c>
      <c r="M392" s="77"/>
      <c r="N392" s="61"/>
      <c r="O392" s="61"/>
    </row>
    <row r="393" s="1" customFormat="1" ht="24.95" customHeight="1" spans="1:15">
      <c r="A393" s="30">
        <f>SUBTOTAL(3,$B$7:B393)</f>
        <v>373</v>
      </c>
      <c r="B393" s="73" t="s">
        <v>885</v>
      </c>
      <c r="C393" s="69" t="s">
        <v>19</v>
      </c>
      <c r="D393" s="71" t="s">
        <v>20</v>
      </c>
      <c r="E393" s="69" t="s">
        <v>886</v>
      </c>
      <c r="F393" s="40" t="s">
        <v>887</v>
      </c>
      <c r="G393" s="42">
        <v>12000</v>
      </c>
      <c r="H393" s="65">
        <v>12000</v>
      </c>
      <c r="I393" s="65"/>
      <c r="J393" s="65"/>
      <c r="K393" s="65"/>
      <c r="L393" s="69" t="s">
        <v>881</v>
      </c>
      <c r="M393" s="77"/>
      <c r="N393" s="61"/>
      <c r="O393" s="61"/>
    </row>
    <row r="394" s="1" customFormat="1" ht="24.95" customHeight="1" spans="1:15">
      <c r="A394" s="30">
        <f>SUBTOTAL(3,$B$7:B394)</f>
        <v>374</v>
      </c>
      <c r="B394" s="73" t="s">
        <v>888</v>
      </c>
      <c r="C394" s="69" t="s">
        <v>19</v>
      </c>
      <c r="D394" s="71" t="s">
        <v>20</v>
      </c>
      <c r="E394" s="69" t="s">
        <v>886</v>
      </c>
      <c r="F394" s="40" t="s">
        <v>889</v>
      </c>
      <c r="G394" s="42">
        <v>7000</v>
      </c>
      <c r="H394" s="65">
        <v>7000</v>
      </c>
      <c r="I394" s="65"/>
      <c r="J394" s="65"/>
      <c r="K394" s="65"/>
      <c r="L394" s="69" t="s">
        <v>881</v>
      </c>
      <c r="M394" s="77"/>
      <c r="N394" s="61"/>
      <c r="O394" s="61"/>
    </row>
    <row r="395" s="1" customFormat="1" ht="24.95" customHeight="1" spans="1:15">
      <c r="A395" s="30">
        <f>SUBTOTAL(3,$B$7:B395)</f>
        <v>375</v>
      </c>
      <c r="B395" s="73" t="s">
        <v>890</v>
      </c>
      <c r="C395" s="69" t="s">
        <v>19</v>
      </c>
      <c r="D395" s="71" t="s">
        <v>20</v>
      </c>
      <c r="E395" s="69" t="s">
        <v>886</v>
      </c>
      <c r="F395" s="40" t="s">
        <v>891</v>
      </c>
      <c r="G395" s="42">
        <v>5000</v>
      </c>
      <c r="H395" s="65">
        <v>5000</v>
      </c>
      <c r="I395" s="65"/>
      <c r="J395" s="65"/>
      <c r="K395" s="65"/>
      <c r="L395" s="69" t="s">
        <v>881</v>
      </c>
      <c r="M395" s="77"/>
      <c r="N395" s="61"/>
      <c r="O395" s="61"/>
    </row>
    <row r="396" s="3" customFormat="1" ht="34.5" customHeight="1" spans="1:15">
      <c r="A396" s="25" t="s">
        <v>892</v>
      </c>
      <c r="B396" s="25"/>
      <c r="C396" s="25"/>
      <c r="D396" s="25"/>
      <c r="E396" s="25"/>
      <c r="F396" s="26"/>
      <c r="G396" s="27">
        <f>G397</f>
        <v>686223.92</v>
      </c>
      <c r="H396" s="27">
        <f t="shared" ref="H396:K396" si="56">H397</f>
        <v>581313.92</v>
      </c>
      <c r="I396" s="27">
        <f t="shared" si="56"/>
        <v>0</v>
      </c>
      <c r="J396" s="27">
        <f t="shared" si="56"/>
        <v>6200</v>
      </c>
      <c r="K396" s="27">
        <f t="shared" si="56"/>
        <v>98710</v>
      </c>
      <c r="L396" s="60"/>
      <c r="M396" s="60"/>
      <c r="N396" s="61"/>
      <c r="O396" s="61"/>
    </row>
    <row r="397" s="4" customFormat="1" ht="28.5" customHeight="1" spans="1:15">
      <c r="A397" s="28" t="s">
        <v>893</v>
      </c>
      <c r="B397" s="28"/>
      <c r="C397" s="28"/>
      <c r="D397" s="28"/>
      <c r="E397" s="28"/>
      <c r="F397" s="29"/>
      <c r="G397" s="84">
        <f>SUBTOTAL(9,G398:G445)</f>
        <v>686223.92</v>
      </c>
      <c r="H397" s="84">
        <f>SUBTOTAL(9,H398:H445)</f>
        <v>581313.92</v>
      </c>
      <c r="I397" s="84">
        <f>SUBTOTAL(9,I398:I445)</f>
        <v>0</v>
      </c>
      <c r="J397" s="84">
        <f>SUBTOTAL(9,J398:J445)</f>
        <v>6200</v>
      </c>
      <c r="K397" s="84">
        <f>SUBTOTAL(9,K398:K445)</f>
        <v>98710</v>
      </c>
      <c r="L397" s="62"/>
      <c r="M397" s="62"/>
      <c r="N397" s="61"/>
      <c r="O397" s="61"/>
    </row>
    <row r="398" s="1" customFormat="1" ht="36.95" customHeight="1" spans="1:15">
      <c r="A398" s="30">
        <f>SUBTOTAL(3,$B$7:B398)</f>
        <v>376</v>
      </c>
      <c r="B398" s="128" t="s">
        <v>894</v>
      </c>
      <c r="C398" s="114" t="s">
        <v>19</v>
      </c>
      <c r="D398" s="74" t="s">
        <v>236</v>
      </c>
      <c r="E398" s="69" t="s">
        <v>895</v>
      </c>
      <c r="F398" s="129" t="s">
        <v>896</v>
      </c>
      <c r="G398" s="42">
        <v>900</v>
      </c>
      <c r="H398" s="65">
        <v>900</v>
      </c>
      <c r="I398" s="65"/>
      <c r="J398" s="65"/>
      <c r="K398" s="65"/>
      <c r="L398" s="69" t="s">
        <v>897</v>
      </c>
      <c r="M398" s="77"/>
      <c r="N398" s="61"/>
      <c r="O398" s="61"/>
    </row>
    <row r="399" s="1" customFormat="1" ht="36.95" customHeight="1" spans="1:15">
      <c r="A399" s="30">
        <f>SUBTOTAL(3,$B$7:B399)</f>
        <v>377</v>
      </c>
      <c r="B399" s="128" t="s">
        <v>898</v>
      </c>
      <c r="C399" s="114" t="s">
        <v>19</v>
      </c>
      <c r="D399" s="74" t="s">
        <v>236</v>
      </c>
      <c r="E399" s="69" t="s">
        <v>895</v>
      </c>
      <c r="F399" s="129" t="s">
        <v>899</v>
      </c>
      <c r="G399" s="42">
        <v>1500</v>
      </c>
      <c r="H399" s="65">
        <v>1500</v>
      </c>
      <c r="I399" s="65"/>
      <c r="J399" s="65"/>
      <c r="K399" s="65"/>
      <c r="L399" s="69" t="s">
        <v>897</v>
      </c>
      <c r="M399" s="77"/>
      <c r="N399" s="61"/>
      <c r="O399" s="61"/>
    </row>
    <row r="400" s="1" customFormat="1" ht="21" spans="1:15">
      <c r="A400" s="30">
        <f>SUBTOTAL(3,$B$7:B400)</f>
        <v>378</v>
      </c>
      <c r="B400" s="128" t="s">
        <v>900</v>
      </c>
      <c r="C400" s="114" t="s">
        <v>19</v>
      </c>
      <c r="D400" s="71" t="s">
        <v>20</v>
      </c>
      <c r="E400" s="69" t="s">
        <v>895</v>
      </c>
      <c r="F400" s="46" t="s">
        <v>901</v>
      </c>
      <c r="G400" s="42">
        <v>13500</v>
      </c>
      <c r="H400" s="65">
        <v>13500</v>
      </c>
      <c r="I400" s="65"/>
      <c r="J400" s="65"/>
      <c r="K400" s="65"/>
      <c r="L400" s="69" t="s">
        <v>897</v>
      </c>
      <c r="M400" s="77"/>
      <c r="N400" s="61"/>
      <c r="O400" s="61"/>
    </row>
    <row r="401" s="7" customFormat="1" ht="62.1" customHeight="1" spans="1:15">
      <c r="A401" s="30">
        <f>SUBTOTAL(3,$B$7:B401)</f>
        <v>379</v>
      </c>
      <c r="B401" s="73" t="s">
        <v>902</v>
      </c>
      <c r="C401" s="130"/>
      <c r="D401" s="39" t="s">
        <v>20</v>
      </c>
      <c r="E401" s="38" t="s">
        <v>903</v>
      </c>
      <c r="F401" s="40" t="s">
        <v>904</v>
      </c>
      <c r="G401" s="41">
        <v>1700</v>
      </c>
      <c r="H401" s="41">
        <v>1700</v>
      </c>
      <c r="I401" s="65"/>
      <c r="J401" s="65"/>
      <c r="K401" s="65"/>
      <c r="L401" s="69" t="s">
        <v>905</v>
      </c>
      <c r="M401" s="77"/>
      <c r="N401" s="61"/>
      <c r="O401" s="61"/>
    </row>
    <row r="402" s="7" customFormat="1" ht="33" customHeight="1" spans="1:15">
      <c r="A402" s="30">
        <f>SUBTOTAL(3,$B$7:B402)</f>
        <v>380</v>
      </c>
      <c r="B402" s="55" t="s">
        <v>906</v>
      </c>
      <c r="C402" s="115" t="s">
        <v>19</v>
      </c>
      <c r="D402" s="39" t="s">
        <v>20</v>
      </c>
      <c r="E402" s="38" t="s">
        <v>907</v>
      </c>
      <c r="F402" s="40" t="s">
        <v>908</v>
      </c>
      <c r="G402" s="41">
        <v>1100</v>
      </c>
      <c r="H402" s="41">
        <v>1100</v>
      </c>
      <c r="I402" s="65"/>
      <c r="J402" s="65"/>
      <c r="K402" s="65"/>
      <c r="L402" s="69" t="s">
        <v>909</v>
      </c>
      <c r="M402" s="77"/>
      <c r="N402" s="61"/>
      <c r="O402" s="61"/>
    </row>
    <row r="403" s="7" customFormat="1" ht="33.95" customHeight="1" spans="1:15">
      <c r="A403" s="30">
        <f>SUBTOTAL(3,$B$7:B403)</f>
        <v>381</v>
      </c>
      <c r="B403" s="55" t="s">
        <v>910</v>
      </c>
      <c r="C403" s="115" t="s">
        <v>19</v>
      </c>
      <c r="D403" s="39" t="s">
        <v>20</v>
      </c>
      <c r="E403" s="38" t="s">
        <v>111</v>
      </c>
      <c r="F403" s="40" t="s">
        <v>911</v>
      </c>
      <c r="G403" s="41">
        <v>5000</v>
      </c>
      <c r="H403" s="41">
        <v>5000</v>
      </c>
      <c r="I403" s="65"/>
      <c r="J403" s="65"/>
      <c r="K403" s="65"/>
      <c r="L403" s="69" t="s">
        <v>909</v>
      </c>
      <c r="M403" s="77"/>
      <c r="N403" s="61"/>
      <c r="O403" s="61"/>
    </row>
    <row r="404" s="7" customFormat="1" ht="21.75" spans="1:15">
      <c r="A404" s="30">
        <f>SUBTOTAL(3,$B$7:B404)</f>
        <v>382</v>
      </c>
      <c r="B404" s="55" t="s">
        <v>912</v>
      </c>
      <c r="C404" s="115" t="s">
        <v>19</v>
      </c>
      <c r="D404" s="39" t="s">
        <v>20</v>
      </c>
      <c r="E404" s="115" t="s">
        <v>913</v>
      </c>
      <c r="F404" s="40" t="s">
        <v>914</v>
      </c>
      <c r="G404" s="41">
        <v>1100</v>
      </c>
      <c r="H404" s="41">
        <v>1100</v>
      </c>
      <c r="I404" s="65"/>
      <c r="J404" s="65"/>
      <c r="K404" s="65"/>
      <c r="L404" s="69" t="s">
        <v>909</v>
      </c>
      <c r="M404" s="77"/>
      <c r="N404" s="61"/>
      <c r="O404" s="61"/>
    </row>
    <row r="405" s="7" customFormat="1" ht="27.95" customHeight="1" spans="1:15">
      <c r="A405" s="30">
        <f>SUBTOTAL(3,$B$7:B405)</f>
        <v>383</v>
      </c>
      <c r="B405" s="37" t="s">
        <v>915</v>
      </c>
      <c r="C405" s="115" t="s">
        <v>19</v>
      </c>
      <c r="D405" s="39" t="s">
        <v>20</v>
      </c>
      <c r="E405" s="38" t="s">
        <v>193</v>
      </c>
      <c r="F405" s="40" t="s">
        <v>916</v>
      </c>
      <c r="G405" s="41">
        <v>500</v>
      </c>
      <c r="H405" s="41">
        <v>500</v>
      </c>
      <c r="I405" s="65"/>
      <c r="J405" s="65"/>
      <c r="K405" s="65"/>
      <c r="L405" s="76" t="s">
        <v>846</v>
      </c>
      <c r="M405" s="77"/>
      <c r="N405" s="61"/>
      <c r="O405" s="61"/>
    </row>
    <row r="406" s="7" customFormat="1" ht="33.95" customHeight="1" spans="1:15">
      <c r="A406" s="30">
        <f>SUBTOTAL(3,$B$7:B406)</f>
        <v>384</v>
      </c>
      <c r="B406" s="37" t="s">
        <v>917</v>
      </c>
      <c r="C406" s="115" t="s">
        <v>19</v>
      </c>
      <c r="D406" s="39" t="s">
        <v>20</v>
      </c>
      <c r="E406" s="38" t="s">
        <v>193</v>
      </c>
      <c r="F406" s="40" t="s">
        <v>918</v>
      </c>
      <c r="G406" s="41">
        <v>500</v>
      </c>
      <c r="H406" s="41">
        <v>500</v>
      </c>
      <c r="I406" s="65"/>
      <c r="J406" s="65"/>
      <c r="K406" s="65"/>
      <c r="L406" s="76" t="s">
        <v>846</v>
      </c>
      <c r="M406" s="77"/>
      <c r="N406" s="61"/>
      <c r="O406" s="61"/>
    </row>
    <row r="407" s="7" customFormat="1" ht="33.95" customHeight="1" spans="1:15">
      <c r="A407" s="30">
        <f>SUBTOTAL(3,$B$7:B407)</f>
        <v>385</v>
      </c>
      <c r="B407" s="37" t="s">
        <v>919</v>
      </c>
      <c r="C407" s="115" t="s">
        <v>19</v>
      </c>
      <c r="D407" s="39" t="s">
        <v>20</v>
      </c>
      <c r="E407" s="38" t="s">
        <v>193</v>
      </c>
      <c r="F407" s="40" t="s">
        <v>920</v>
      </c>
      <c r="G407" s="41">
        <v>1500</v>
      </c>
      <c r="H407" s="41">
        <v>1500</v>
      </c>
      <c r="I407" s="65"/>
      <c r="J407" s="65"/>
      <c r="K407" s="65"/>
      <c r="L407" s="76" t="s">
        <v>846</v>
      </c>
      <c r="M407" s="77"/>
      <c r="N407" s="61"/>
      <c r="O407" s="61"/>
    </row>
    <row r="408" s="7" customFormat="1" ht="35.1" customHeight="1" spans="1:15">
      <c r="A408" s="30">
        <f>SUBTOTAL(3,$B$7:B408)</f>
        <v>386</v>
      </c>
      <c r="B408" s="37" t="s">
        <v>921</v>
      </c>
      <c r="C408" s="115" t="s">
        <v>19</v>
      </c>
      <c r="D408" s="39" t="s">
        <v>20</v>
      </c>
      <c r="E408" s="38" t="s">
        <v>193</v>
      </c>
      <c r="F408" s="40" t="s">
        <v>922</v>
      </c>
      <c r="G408" s="41">
        <v>1500</v>
      </c>
      <c r="H408" s="41">
        <v>1500</v>
      </c>
      <c r="I408" s="65"/>
      <c r="J408" s="65"/>
      <c r="K408" s="65"/>
      <c r="L408" s="76" t="s">
        <v>846</v>
      </c>
      <c r="M408" s="77"/>
      <c r="N408" s="61"/>
      <c r="O408" s="61"/>
    </row>
    <row r="409" s="7" customFormat="1" ht="36" customHeight="1" spans="1:15">
      <c r="A409" s="30">
        <f>SUBTOTAL(3,$B$7:B409)</f>
        <v>387</v>
      </c>
      <c r="B409" s="37" t="s">
        <v>923</v>
      </c>
      <c r="C409" s="115" t="s">
        <v>19</v>
      </c>
      <c r="D409" s="39" t="s">
        <v>20</v>
      </c>
      <c r="E409" s="38" t="s">
        <v>193</v>
      </c>
      <c r="F409" s="40" t="s">
        <v>924</v>
      </c>
      <c r="G409" s="41">
        <v>1500</v>
      </c>
      <c r="H409" s="41">
        <v>1500</v>
      </c>
      <c r="I409" s="65"/>
      <c r="J409" s="65"/>
      <c r="K409" s="65"/>
      <c r="L409" s="76" t="s">
        <v>846</v>
      </c>
      <c r="M409" s="77"/>
      <c r="N409" s="61"/>
      <c r="O409" s="61"/>
    </row>
    <row r="410" s="7" customFormat="1" ht="27.95" customHeight="1" spans="1:15">
      <c r="A410" s="30">
        <f>SUBTOTAL(3,$B$7:B410)</f>
        <v>388</v>
      </c>
      <c r="B410" s="37" t="s">
        <v>925</v>
      </c>
      <c r="C410" s="115" t="s">
        <v>19</v>
      </c>
      <c r="D410" s="39" t="s">
        <v>20</v>
      </c>
      <c r="E410" s="38" t="s">
        <v>193</v>
      </c>
      <c r="F410" s="40" t="s">
        <v>926</v>
      </c>
      <c r="G410" s="41">
        <v>800</v>
      </c>
      <c r="H410" s="41">
        <v>800</v>
      </c>
      <c r="I410" s="65"/>
      <c r="J410" s="65"/>
      <c r="K410" s="65"/>
      <c r="L410" s="76" t="s">
        <v>846</v>
      </c>
      <c r="M410" s="77"/>
      <c r="N410" s="61"/>
      <c r="O410" s="61"/>
    </row>
    <row r="411" s="7" customFormat="1" ht="27.95" customHeight="1" spans="1:15">
      <c r="A411" s="30">
        <f>SUBTOTAL(3,$B$7:B411)</f>
        <v>389</v>
      </c>
      <c r="B411" s="37" t="s">
        <v>927</v>
      </c>
      <c r="C411" s="115" t="s">
        <v>19</v>
      </c>
      <c r="D411" s="39" t="s">
        <v>20</v>
      </c>
      <c r="E411" s="38" t="s">
        <v>193</v>
      </c>
      <c r="F411" s="40" t="s">
        <v>928</v>
      </c>
      <c r="G411" s="41">
        <v>800</v>
      </c>
      <c r="H411" s="41">
        <v>800</v>
      </c>
      <c r="I411" s="65"/>
      <c r="J411" s="65"/>
      <c r="K411" s="65"/>
      <c r="L411" s="76" t="s">
        <v>846</v>
      </c>
      <c r="M411" s="77"/>
      <c r="N411" s="61"/>
      <c r="O411" s="61"/>
    </row>
    <row r="412" s="7" customFormat="1" ht="27.95" customHeight="1" spans="1:15">
      <c r="A412" s="30">
        <f>SUBTOTAL(3,$B$7:B412)</f>
        <v>390</v>
      </c>
      <c r="B412" s="37" t="s">
        <v>929</v>
      </c>
      <c r="C412" s="115" t="s">
        <v>19</v>
      </c>
      <c r="D412" s="39" t="s">
        <v>20</v>
      </c>
      <c r="E412" s="38" t="s">
        <v>193</v>
      </c>
      <c r="F412" s="40" t="s">
        <v>930</v>
      </c>
      <c r="G412" s="41">
        <v>800</v>
      </c>
      <c r="H412" s="41">
        <v>800</v>
      </c>
      <c r="I412" s="65"/>
      <c r="J412" s="65"/>
      <c r="K412" s="65"/>
      <c r="L412" s="76" t="s">
        <v>846</v>
      </c>
      <c r="M412" s="77"/>
      <c r="N412" s="61"/>
      <c r="O412" s="61"/>
    </row>
    <row r="413" s="7" customFormat="1" ht="27.95" customHeight="1" spans="1:15">
      <c r="A413" s="30">
        <f>SUBTOTAL(3,$B$7:B413)</f>
        <v>391</v>
      </c>
      <c r="B413" s="37" t="s">
        <v>931</v>
      </c>
      <c r="C413" s="115" t="s">
        <v>19</v>
      </c>
      <c r="D413" s="39" t="s">
        <v>20</v>
      </c>
      <c r="E413" s="38" t="s">
        <v>193</v>
      </c>
      <c r="F413" s="40" t="s">
        <v>932</v>
      </c>
      <c r="G413" s="41">
        <v>800</v>
      </c>
      <c r="H413" s="41">
        <v>800</v>
      </c>
      <c r="I413" s="65"/>
      <c r="J413" s="65"/>
      <c r="K413" s="65"/>
      <c r="L413" s="76" t="s">
        <v>846</v>
      </c>
      <c r="M413" s="77"/>
      <c r="N413" s="61"/>
      <c r="O413" s="61"/>
    </row>
    <row r="414" s="7" customFormat="1" ht="27.95" customHeight="1" spans="1:15">
      <c r="A414" s="30">
        <f>SUBTOTAL(3,$B$7:B414)</f>
        <v>392</v>
      </c>
      <c r="B414" s="37" t="s">
        <v>933</v>
      </c>
      <c r="C414" s="115" t="s">
        <v>19</v>
      </c>
      <c r="D414" s="39" t="s">
        <v>20</v>
      </c>
      <c r="E414" s="38" t="s">
        <v>193</v>
      </c>
      <c r="F414" s="40" t="s">
        <v>934</v>
      </c>
      <c r="G414" s="41">
        <v>800</v>
      </c>
      <c r="H414" s="41">
        <v>800</v>
      </c>
      <c r="I414" s="65"/>
      <c r="J414" s="65"/>
      <c r="K414" s="65"/>
      <c r="L414" s="76" t="s">
        <v>846</v>
      </c>
      <c r="M414" s="77"/>
      <c r="N414" s="61"/>
      <c r="O414" s="61"/>
    </row>
    <row r="415" s="7" customFormat="1" ht="27.95" customHeight="1" spans="1:15">
      <c r="A415" s="30">
        <f>SUBTOTAL(3,$B$7:B415)</f>
        <v>393</v>
      </c>
      <c r="B415" s="37" t="s">
        <v>935</v>
      </c>
      <c r="C415" s="115" t="s">
        <v>19</v>
      </c>
      <c r="D415" s="39" t="s">
        <v>20</v>
      </c>
      <c r="E415" s="38" t="s">
        <v>193</v>
      </c>
      <c r="F415" s="40" t="s">
        <v>936</v>
      </c>
      <c r="G415" s="41">
        <v>800</v>
      </c>
      <c r="H415" s="41">
        <v>800</v>
      </c>
      <c r="I415" s="65"/>
      <c r="J415" s="65"/>
      <c r="K415" s="65"/>
      <c r="L415" s="76" t="s">
        <v>846</v>
      </c>
      <c r="M415" s="77"/>
      <c r="N415" s="61"/>
      <c r="O415" s="61"/>
    </row>
    <row r="416" s="7" customFormat="1" ht="27.95" customHeight="1" spans="1:15">
      <c r="A416" s="30">
        <f>SUBTOTAL(3,$B$7:B416)</f>
        <v>394</v>
      </c>
      <c r="B416" s="37" t="s">
        <v>937</v>
      </c>
      <c r="C416" s="115" t="s">
        <v>19</v>
      </c>
      <c r="D416" s="39" t="s">
        <v>20</v>
      </c>
      <c r="E416" s="38" t="s">
        <v>193</v>
      </c>
      <c r="F416" s="40" t="s">
        <v>938</v>
      </c>
      <c r="G416" s="41">
        <v>800</v>
      </c>
      <c r="H416" s="41">
        <v>800</v>
      </c>
      <c r="I416" s="65"/>
      <c r="J416" s="65"/>
      <c r="K416" s="65"/>
      <c r="L416" s="76" t="s">
        <v>846</v>
      </c>
      <c r="M416" s="77"/>
      <c r="N416" s="61"/>
      <c r="O416" s="61"/>
    </row>
    <row r="417" s="7" customFormat="1" ht="27.95" customHeight="1" spans="1:15">
      <c r="A417" s="30">
        <f>SUBTOTAL(3,$B$7:B417)</f>
        <v>395</v>
      </c>
      <c r="B417" s="37" t="s">
        <v>939</v>
      </c>
      <c r="C417" s="115" t="s">
        <v>19</v>
      </c>
      <c r="D417" s="39" t="s">
        <v>20</v>
      </c>
      <c r="E417" s="38" t="s">
        <v>193</v>
      </c>
      <c r="F417" s="40" t="s">
        <v>940</v>
      </c>
      <c r="G417" s="41">
        <v>800</v>
      </c>
      <c r="H417" s="41">
        <v>800</v>
      </c>
      <c r="I417" s="65"/>
      <c r="J417" s="65"/>
      <c r="K417" s="65"/>
      <c r="L417" s="76" t="s">
        <v>846</v>
      </c>
      <c r="M417" s="77"/>
      <c r="N417" s="61"/>
      <c r="O417" s="61"/>
    </row>
    <row r="418" s="1" customFormat="1" ht="45" customHeight="1" spans="1:15">
      <c r="A418" s="30">
        <f>SUBTOTAL(3,$B$7:B418)</f>
        <v>396</v>
      </c>
      <c r="B418" s="37" t="s">
        <v>941</v>
      </c>
      <c r="C418" s="69" t="s">
        <v>19</v>
      </c>
      <c r="D418" s="71" t="s">
        <v>20</v>
      </c>
      <c r="E418" s="69" t="s">
        <v>790</v>
      </c>
      <c r="F418" s="40" t="s">
        <v>942</v>
      </c>
      <c r="G418" s="42">
        <v>10100</v>
      </c>
      <c r="H418" s="65">
        <v>10100</v>
      </c>
      <c r="I418" s="65"/>
      <c r="J418" s="65"/>
      <c r="K418" s="65"/>
      <c r="L418" s="69" t="s">
        <v>943</v>
      </c>
      <c r="M418" s="77"/>
      <c r="N418" s="61"/>
      <c r="O418" s="61"/>
    </row>
    <row r="419" s="1" customFormat="1" ht="21.75" spans="1:15">
      <c r="A419" s="30">
        <f>SUBTOTAL(3,$B$7:B419)</f>
        <v>397</v>
      </c>
      <c r="B419" s="37" t="s">
        <v>944</v>
      </c>
      <c r="C419" s="69" t="s">
        <v>19</v>
      </c>
      <c r="D419" s="71" t="s">
        <v>20</v>
      </c>
      <c r="E419" s="69" t="s">
        <v>790</v>
      </c>
      <c r="F419" s="40" t="s">
        <v>945</v>
      </c>
      <c r="G419" s="42">
        <v>5500</v>
      </c>
      <c r="H419" s="65">
        <v>5500</v>
      </c>
      <c r="I419" s="65"/>
      <c r="J419" s="65"/>
      <c r="K419" s="65"/>
      <c r="L419" s="69" t="s">
        <v>943</v>
      </c>
      <c r="M419" s="77"/>
      <c r="N419" s="61"/>
      <c r="O419" s="61"/>
    </row>
    <row r="420" s="1" customFormat="1" ht="21.75" spans="1:15">
      <c r="A420" s="30">
        <f>SUBTOTAL(3,$B$7:B420)</f>
        <v>398</v>
      </c>
      <c r="B420" s="37" t="s">
        <v>944</v>
      </c>
      <c r="C420" s="69" t="s">
        <v>19</v>
      </c>
      <c r="D420" s="71" t="s">
        <v>20</v>
      </c>
      <c r="E420" s="69" t="s">
        <v>790</v>
      </c>
      <c r="F420" s="40" t="s">
        <v>946</v>
      </c>
      <c r="G420" s="42">
        <v>5250</v>
      </c>
      <c r="H420" s="65">
        <v>5250</v>
      </c>
      <c r="I420" s="65"/>
      <c r="J420" s="65"/>
      <c r="K420" s="65"/>
      <c r="L420" s="69" t="s">
        <v>943</v>
      </c>
      <c r="M420" s="77"/>
      <c r="N420" s="61"/>
      <c r="O420" s="61"/>
    </row>
    <row r="421" s="1" customFormat="1" ht="21.75" spans="1:15">
      <c r="A421" s="30">
        <f>SUBTOTAL(3,$B$7:B421)</f>
        <v>399</v>
      </c>
      <c r="B421" s="37" t="s">
        <v>944</v>
      </c>
      <c r="C421" s="69" t="s">
        <v>19</v>
      </c>
      <c r="D421" s="71" t="s">
        <v>20</v>
      </c>
      <c r="E421" s="69" t="s">
        <v>790</v>
      </c>
      <c r="F421" s="40" t="s">
        <v>947</v>
      </c>
      <c r="G421" s="42">
        <v>5000</v>
      </c>
      <c r="H421" s="65">
        <v>5000</v>
      </c>
      <c r="I421" s="65"/>
      <c r="J421" s="65"/>
      <c r="K421" s="65"/>
      <c r="L421" s="69" t="s">
        <v>943</v>
      </c>
      <c r="M421" s="77"/>
      <c r="N421" s="61"/>
      <c r="O421" s="61"/>
    </row>
    <row r="422" s="1" customFormat="1" ht="21.75" spans="1:15">
      <c r="A422" s="30">
        <f>SUBTOTAL(3,$B$7:B422)</f>
        <v>400</v>
      </c>
      <c r="B422" s="37" t="s">
        <v>944</v>
      </c>
      <c r="C422" s="69" t="s">
        <v>19</v>
      </c>
      <c r="D422" s="71" t="s">
        <v>20</v>
      </c>
      <c r="E422" s="69" t="s">
        <v>790</v>
      </c>
      <c r="F422" s="40" t="s">
        <v>948</v>
      </c>
      <c r="G422" s="42">
        <v>5000</v>
      </c>
      <c r="H422" s="65">
        <v>5000</v>
      </c>
      <c r="I422" s="65"/>
      <c r="J422" s="65"/>
      <c r="K422" s="65"/>
      <c r="L422" s="69" t="s">
        <v>943</v>
      </c>
      <c r="M422" s="77"/>
      <c r="N422" s="61"/>
      <c r="O422" s="61"/>
    </row>
    <row r="423" s="1" customFormat="1" ht="21.75" spans="1:15">
      <c r="A423" s="30">
        <f>SUBTOTAL(3,$B$7:B423)</f>
        <v>401</v>
      </c>
      <c r="B423" s="37" t="s">
        <v>944</v>
      </c>
      <c r="C423" s="69" t="s">
        <v>19</v>
      </c>
      <c r="D423" s="71" t="s">
        <v>20</v>
      </c>
      <c r="E423" s="69" t="s">
        <v>790</v>
      </c>
      <c r="F423" s="40" t="s">
        <v>949</v>
      </c>
      <c r="G423" s="42">
        <v>5500</v>
      </c>
      <c r="H423" s="65">
        <v>5500</v>
      </c>
      <c r="I423" s="65"/>
      <c r="J423" s="65"/>
      <c r="K423" s="65"/>
      <c r="L423" s="69" t="s">
        <v>943</v>
      </c>
      <c r="M423" s="77"/>
      <c r="N423" s="61"/>
      <c r="O423" s="61"/>
    </row>
    <row r="424" s="1" customFormat="1" ht="22.5" spans="1:15">
      <c r="A424" s="30">
        <f>SUBTOTAL(3,$B$7:B424)</f>
        <v>402</v>
      </c>
      <c r="B424" s="37" t="s">
        <v>950</v>
      </c>
      <c r="C424" s="69" t="s">
        <v>19</v>
      </c>
      <c r="D424" s="71" t="s">
        <v>20</v>
      </c>
      <c r="E424" s="69" t="s">
        <v>790</v>
      </c>
      <c r="F424" s="40" t="s">
        <v>951</v>
      </c>
      <c r="G424" s="42">
        <v>5050</v>
      </c>
      <c r="H424" s="65">
        <v>5050</v>
      </c>
      <c r="I424" s="65"/>
      <c r="J424" s="65"/>
      <c r="K424" s="65"/>
      <c r="L424" s="69" t="s">
        <v>943</v>
      </c>
      <c r="M424" s="77"/>
      <c r="N424" s="61"/>
      <c r="O424" s="61"/>
    </row>
    <row r="425" s="1" customFormat="1" ht="21.75" spans="1:15">
      <c r="A425" s="30">
        <f>SUBTOTAL(3,$B$7:B425)</f>
        <v>403</v>
      </c>
      <c r="B425" s="37" t="s">
        <v>952</v>
      </c>
      <c r="C425" s="69" t="s">
        <v>19</v>
      </c>
      <c r="D425" s="71" t="s">
        <v>20</v>
      </c>
      <c r="E425" s="69" t="s">
        <v>790</v>
      </c>
      <c r="F425" s="40" t="s">
        <v>953</v>
      </c>
      <c r="G425" s="42">
        <v>5000</v>
      </c>
      <c r="H425" s="65">
        <v>5000</v>
      </c>
      <c r="I425" s="65"/>
      <c r="J425" s="65"/>
      <c r="K425" s="65"/>
      <c r="L425" s="69" t="s">
        <v>943</v>
      </c>
      <c r="M425" s="77"/>
      <c r="N425" s="61"/>
      <c r="O425" s="61"/>
    </row>
    <row r="426" s="3" customFormat="1" ht="24.75" customHeight="1" spans="1:15">
      <c r="A426" s="25" t="s">
        <v>954</v>
      </c>
      <c r="B426" s="25"/>
      <c r="C426" s="25"/>
      <c r="D426" s="25"/>
      <c r="E426" s="25"/>
      <c r="F426" s="26"/>
      <c r="G426" s="27">
        <f>G427+G446</f>
        <v>386103.92</v>
      </c>
      <c r="H426" s="27">
        <f t="shared" ref="H426:K426" si="57">H427+H446</f>
        <v>333293.92</v>
      </c>
      <c r="I426" s="27">
        <f t="shared" si="57"/>
        <v>0</v>
      </c>
      <c r="J426" s="27">
        <f t="shared" si="57"/>
        <v>3100</v>
      </c>
      <c r="K426" s="27">
        <f t="shared" si="57"/>
        <v>49710</v>
      </c>
      <c r="L426" s="60"/>
      <c r="M426" s="60"/>
      <c r="N426" s="61"/>
      <c r="O426" s="61"/>
    </row>
    <row r="427" s="4" customFormat="1" ht="28.5" customHeight="1" spans="1:15">
      <c r="A427" s="28" t="s">
        <v>955</v>
      </c>
      <c r="B427" s="28"/>
      <c r="C427" s="28"/>
      <c r="D427" s="28"/>
      <c r="E427" s="28"/>
      <c r="F427" s="29"/>
      <c r="G427" s="84">
        <f>SUBTOTAL(9,G428:G445)</f>
        <v>217020</v>
      </c>
      <c r="H427" s="84">
        <f t="shared" ref="H427:K427" si="58">SUBTOTAL(9,H428:H445)</f>
        <v>164920</v>
      </c>
      <c r="I427" s="84">
        <f t="shared" si="58"/>
        <v>0</v>
      </c>
      <c r="J427" s="84">
        <f t="shared" si="58"/>
        <v>3100</v>
      </c>
      <c r="K427" s="84">
        <f t="shared" si="58"/>
        <v>49000</v>
      </c>
      <c r="L427" s="62"/>
      <c r="M427" s="62"/>
      <c r="N427" s="61"/>
      <c r="O427" s="61"/>
    </row>
    <row r="428" s="10" customFormat="1" ht="26.1" customHeight="1" spans="1:15">
      <c r="A428" s="30">
        <f>SUBTOTAL(3,$B$7:B428)</f>
        <v>404</v>
      </c>
      <c r="B428" s="131" t="s">
        <v>956</v>
      </c>
      <c r="C428" s="69" t="s">
        <v>447</v>
      </c>
      <c r="D428" s="74" t="s">
        <v>20</v>
      </c>
      <c r="E428" s="69" t="s">
        <v>957</v>
      </c>
      <c r="F428" s="46" t="s">
        <v>958</v>
      </c>
      <c r="G428" s="54">
        <v>55000</v>
      </c>
      <c r="H428" s="54">
        <v>55000</v>
      </c>
      <c r="I428" s="54"/>
      <c r="J428" s="54"/>
      <c r="K428" s="54"/>
      <c r="L428" s="69" t="s">
        <v>959</v>
      </c>
      <c r="M428" s="75"/>
      <c r="N428" s="61"/>
      <c r="O428" s="61"/>
    </row>
    <row r="429" s="1" customFormat="1" ht="27" customHeight="1" spans="1:15">
      <c r="A429" s="30">
        <f>SUBTOTAL(3,$B$7:B429)</f>
        <v>405</v>
      </c>
      <c r="B429" s="131" t="s">
        <v>960</v>
      </c>
      <c r="C429" s="69" t="s">
        <v>447</v>
      </c>
      <c r="D429" s="74" t="s">
        <v>20</v>
      </c>
      <c r="E429" s="69" t="s">
        <v>957</v>
      </c>
      <c r="F429" s="132" t="s">
        <v>961</v>
      </c>
      <c r="G429" s="133">
        <f>SUM(G430:G440)</f>
        <v>54560</v>
      </c>
      <c r="H429" s="133">
        <f>SUM(H430:H440)</f>
        <v>54560</v>
      </c>
      <c r="I429" s="54"/>
      <c r="J429" s="54"/>
      <c r="K429" s="54"/>
      <c r="L429" s="69" t="s">
        <v>959</v>
      </c>
      <c r="M429" s="75"/>
      <c r="N429" s="61"/>
      <c r="O429" s="61"/>
    </row>
    <row r="430" s="1" customFormat="1" ht="27.95" customHeight="1" spans="1:15">
      <c r="A430" s="30">
        <f>SUBTOTAL(3,$B$7:B430)</f>
        <v>406</v>
      </c>
      <c r="B430" s="131" t="s">
        <v>962</v>
      </c>
      <c r="C430" s="69" t="s">
        <v>447</v>
      </c>
      <c r="D430" s="74" t="s">
        <v>20</v>
      </c>
      <c r="E430" s="85" t="s">
        <v>111</v>
      </c>
      <c r="F430" s="132" t="s">
        <v>963</v>
      </c>
      <c r="G430" s="133">
        <f>ROUND(199.366*65,0)</f>
        <v>12959</v>
      </c>
      <c r="H430" s="133">
        <f>ROUND(199.366*65,0)</f>
        <v>12959</v>
      </c>
      <c r="I430" s="54"/>
      <c r="J430" s="54"/>
      <c r="K430" s="54"/>
      <c r="L430" s="69" t="s">
        <v>959</v>
      </c>
      <c r="M430" s="75"/>
      <c r="N430" s="61"/>
      <c r="O430" s="61"/>
    </row>
    <row r="431" s="1" customFormat="1" ht="27.95" customHeight="1" spans="1:15">
      <c r="A431" s="30">
        <f>SUBTOTAL(3,$B$7:B431)</f>
        <v>407</v>
      </c>
      <c r="B431" s="131" t="s">
        <v>964</v>
      </c>
      <c r="C431" s="69" t="s">
        <v>447</v>
      </c>
      <c r="D431" s="74" t="s">
        <v>20</v>
      </c>
      <c r="E431" s="85" t="s">
        <v>169</v>
      </c>
      <c r="F431" s="132" t="s">
        <v>965</v>
      </c>
      <c r="G431" s="133">
        <f>ROUND(144.34*65,0)</f>
        <v>9382</v>
      </c>
      <c r="H431" s="133">
        <f>ROUND(144.34*65,0)</f>
        <v>9382</v>
      </c>
      <c r="I431" s="54"/>
      <c r="J431" s="54"/>
      <c r="K431" s="54"/>
      <c r="L431" s="69" t="s">
        <v>959</v>
      </c>
      <c r="M431" s="75"/>
      <c r="N431" s="61"/>
      <c r="O431" s="61"/>
    </row>
    <row r="432" s="1" customFormat="1" ht="27.95" customHeight="1" spans="1:15">
      <c r="A432" s="30">
        <f>SUBTOTAL(3,$B$7:B432)</f>
        <v>408</v>
      </c>
      <c r="B432" s="131" t="s">
        <v>966</v>
      </c>
      <c r="C432" s="69" t="s">
        <v>447</v>
      </c>
      <c r="D432" s="74" t="s">
        <v>20</v>
      </c>
      <c r="E432" s="85" t="s">
        <v>121</v>
      </c>
      <c r="F432" s="132" t="s">
        <v>967</v>
      </c>
      <c r="G432" s="133">
        <f>ROUND(131.344*65,0)</f>
        <v>8537</v>
      </c>
      <c r="H432" s="133">
        <f>ROUND(131.344*65,0)</f>
        <v>8537</v>
      </c>
      <c r="I432" s="54"/>
      <c r="J432" s="54"/>
      <c r="K432" s="54"/>
      <c r="L432" s="69" t="s">
        <v>959</v>
      </c>
      <c r="M432" s="75"/>
      <c r="N432" s="61"/>
      <c r="O432" s="61"/>
    </row>
    <row r="433" s="1" customFormat="1" ht="27.95" customHeight="1" spans="1:15">
      <c r="A433" s="30">
        <f>SUBTOTAL(3,$B$7:B433)</f>
        <v>409</v>
      </c>
      <c r="B433" s="131" t="s">
        <v>968</v>
      </c>
      <c r="C433" s="69" t="s">
        <v>447</v>
      </c>
      <c r="D433" s="74" t="s">
        <v>20</v>
      </c>
      <c r="E433" s="85" t="s">
        <v>513</v>
      </c>
      <c r="F433" s="132" t="s">
        <v>969</v>
      </c>
      <c r="G433" s="133">
        <f>ROUND(91.701*65,0)</f>
        <v>5961</v>
      </c>
      <c r="H433" s="133">
        <f>ROUND(91.701*65,0)</f>
        <v>5961</v>
      </c>
      <c r="I433" s="54"/>
      <c r="J433" s="54"/>
      <c r="K433" s="54"/>
      <c r="L433" s="69" t="s">
        <v>959</v>
      </c>
      <c r="M433" s="75"/>
      <c r="N433" s="61"/>
      <c r="O433" s="61"/>
    </row>
    <row r="434" s="1" customFormat="1" ht="27.95" customHeight="1" spans="1:15">
      <c r="A434" s="30">
        <f>SUBTOTAL(3,$B$7:B434)</f>
        <v>410</v>
      </c>
      <c r="B434" s="131" t="s">
        <v>970</v>
      </c>
      <c r="C434" s="69" t="s">
        <v>447</v>
      </c>
      <c r="D434" s="74" t="s">
        <v>20</v>
      </c>
      <c r="E434" s="85" t="s">
        <v>347</v>
      </c>
      <c r="F434" s="132" t="s">
        <v>971</v>
      </c>
      <c r="G434" s="133">
        <f>ROUND(57.011*65,0)</f>
        <v>3706</v>
      </c>
      <c r="H434" s="133">
        <f>ROUND(57.011*65,0)</f>
        <v>3706</v>
      </c>
      <c r="I434" s="54"/>
      <c r="J434" s="54"/>
      <c r="K434" s="54"/>
      <c r="L434" s="69" t="s">
        <v>959</v>
      </c>
      <c r="M434" s="75"/>
      <c r="N434" s="61"/>
      <c r="O434" s="61"/>
    </row>
    <row r="435" s="1" customFormat="1" ht="27.95" customHeight="1" spans="1:15">
      <c r="A435" s="30">
        <f>SUBTOTAL(3,$B$7:B435)</f>
        <v>411</v>
      </c>
      <c r="B435" s="131" t="s">
        <v>972</v>
      </c>
      <c r="C435" s="69" t="s">
        <v>447</v>
      </c>
      <c r="D435" s="74" t="s">
        <v>20</v>
      </c>
      <c r="E435" s="85" t="s">
        <v>55</v>
      </c>
      <c r="F435" s="132" t="s">
        <v>973</v>
      </c>
      <c r="G435" s="133">
        <f>ROUND(9.976*65,0)</f>
        <v>648</v>
      </c>
      <c r="H435" s="133">
        <f>ROUND(9.976*65,0)</f>
        <v>648</v>
      </c>
      <c r="I435" s="54"/>
      <c r="J435" s="54"/>
      <c r="K435" s="54"/>
      <c r="L435" s="69" t="s">
        <v>959</v>
      </c>
      <c r="M435" s="75"/>
      <c r="N435" s="61"/>
      <c r="O435" s="61"/>
    </row>
    <row r="436" s="1" customFormat="1" ht="27.95" customHeight="1" spans="1:15">
      <c r="A436" s="30">
        <f>SUBTOTAL(3,$B$7:B436)</f>
        <v>412</v>
      </c>
      <c r="B436" s="131" t="s">
        <v>974</v>
      </c>
      <c r="C436" s="69" t="s">
        <v>447</v>
      </c>
      <c r="D436" s="74" t="s">
        <v>20</v>
      </c>
      <c r="E436" s="85" t="s">
        <v>144</v>
      </c>
      <c r="F436" s="132" t="s">
        <v>975</v>
      </c>
      <c r="G436" s="133">
        <f>ROUND(11.504*65,0)</f>
        <v>748</v>
      </c>
      <c r="H436" s="133">
        <f>ROUND(11.504*65,0)</f>
        <v>748</v>
      </c>
      <c r="I436" s="54"/>
      <c r="J436" s="54"/>
      <c r="K436" s="54"/>
      <c r="L436" s="69" t="s">
        <v>959</v>
      </c>
      <c r="M436" s="75"/>
      <c r="N436" s="61"/>
      <c r="O436" s="61"/>
    </row>
    <row r="437" s="1" customFormat="1" ht="27.95" customHeight="1" spans="1:15">
      <c r="A437" s="30">
        <f>SUBTOTAL(3,$B$7:B437)</f>
        <v>413</v>
      </c>
      <c r="B437" s="131" t="s">
        <v>976</v>
      </c>
      <c r="C437" s="69" t="s">
        <v>447</v>
      </c>
      <c r="D437" s="74" t="s">
        <v>20</v>
      </c>
      <c r="E437" s="85" t="s">
        <v>863</v>
      </c>
      <c r="F437" s="132" t="s">
        <v>977</v>
      </c>
      <c r="G437" s="133">
        <f>ROUND(63.158*65,0)</f>
        <v>4105</v>
      </c>
      <c r="H437" s="133">
        <f>ROUND(63.158*65,0)</f>
        <v>4105</v>
      </c>
      <c r="I437" s="54"/>
      <c r="J437" s="54"/>
      <c r="K437" s="54"/>
      <c r="L437" s="69" t="s">
        <v>959</v>
      </c>
      <c r="M437" s="75"/>
      <c r="N437" s="61"/>
      <c r="O437" s="61"/>
    </row>
    <row r="438" s="1" customFormat="1" ht="27.95" customHeight="1" spans="1:15">
      <c r="A438" s="30">
        <f>SUBTOTAL(3,$B$7:B438)</f>
        <v>414</v>
      </c>
      <c r="B438" s="131" t="s">
        <v>978</v>
      </c>
      <c r="C438" s="69" t="s">
        <v>447</v>
      </c>
      <c r="D438" s="74" t="s">
        <v>20</v>
      </c>
      <c r="E438" s="85" t="s">
        <v>529</v>
      </c>
      <c r="F438" s="132" t="s">
        <v>979</v>
      </c>
      <c r="G438" s="133">
        <f>ROUND(31.547*65,0)</f>
        <v>2051</v>
      </c>
      <c r="H438" s="133">
        <f>ROUND(31.547*65,0)</f>
        <v>2051</v>
      </c>
      <c r="I438" s="54"/>
      <c r="J438" s="54"/>
      <c r="K438" s="54"/>
      <c r="L438" s="69" t="s">
        <v>959</v>
      </c>
      <c r="M438" s="75"/>
      <c r="N438" s="61"/>
      <c r="O438" s="61"/>
    </row>
    <row r="439" s="1" customFormat="1" ht="27.95" customHeight="1" spans="1:15">
      <c r="A439" s="30">
        <f>SUBTOTAL(3,$B$7:B439)</f>
        <v>415</v>
      </c>
      <c r="B439" s="131" t="s">
        <v>980</v>
      </c>
      <c r="C439" s="69" t="s">
        <v>447</v>
      </c>
      <c r="D439" s="74" t="s">
        <v>20</v>
      </c>
      <c r="E439" s="85" t="s">
        <v>50</v>
      </c>
      <c r="F439" s="132" t="s">
        <v>981</v>
      </c>
      <c r="G439" s="133">
        <f>ROUND(42.661*65,0)</f>
        <v>2773</v>
      </c>
      <c r="H439" s="133">
        <f>ROUND(42.661*65,0)</f>
        <v>2773</v>
      </c>
      <c r="I439" s="54"/>
      <c r="J439" s="54"/>
      <c r="K439" s="54"/>
      <c r="L439" s="69" t="s">
        <v>959</v>
      </c>
      <c r="M439" s="75"/>
      <c r="N439" s="61"/>
      <c r="O439" s="61"/>
    </row>
    <row r="440" s="10" customFormat="1" ht="27.95" customHeight="1" spans="1:15">
      <c r="A440" s="30">
        <f>SUBTOTAL(3,$B$7:B440)</f>
        <v>416</v>
      </c>
      <c r="B440" s="131" t="s">
        <v>982</v>
      </c>
      <c r="C440" s="69" t="s">
        <v>447</v>
      </c>
      <c r="D440" s="74" t="s">
        <v>20</v>
      </c>
      <c r="E440" s="85" t="s">
        <v>86</v>
      </c>
      <c r="F440" s="132" t="s">
        <v>983</v>
      </c>
      <c r="G440" s="133">
        <f>ROUND(56.776*65,0)</f>
        <v>3690</v>
      </c>
      <c r="H440" s="133">
        <f>ROUND(56.776*65,0)</f>
        <v>3690</v>
      </c>
      <c r="I440" s="54"/>
      <c r="J440" s="54"/>
      <c r="K440" s="54"/>
      <c r="L440" s="69" t="s">
        <v>959</v>
      </c>
      <c r="M440" s="75"/>
      <c r="N440" s="61"/>
      <c r="O440" s="61"/>
    </row>
    <row r="441" s="1" customFormat="1" ht="21.75" spans="1:15">
      <c r="A441" s="30">
        <f>SUBTOTAL(3,$B$7:B441)</f>
        <v>417</v>
      </c>
      <c r="B441" s="73" t="s">
        <v>984</v>
      </c>
      <c r="C441" s="69" t="s">
        <v>985</v>
      </c>
      <c r="D441" s="95" t="s">
        <v>20</v>
      </c>
      <c r="E441" s="69" t="s">
        <v>111</v>
      </c>
      <c r="F441" s="40" t="s">
        <v>986</v>
      </c>
      <c r="G441" s="41">
        <v>3900</v>
      </c>
      <c r="H441" s="54">
        <v>800</v>
      </c>
      <c r="I441" s="97"/>
      <c r="J441" s="54">
        <v>3100</v>
      </c>
      <c r="K441" s="98"/>
      <c r="L441" s="99" t="s">
        <v>987</v>
      </c>
      <c r="M441" s="135"/>
      <c r="N441" s="61"/>
      <c r="O441" s="61"/>
    </row>
    <row r="442" s="1" customFormat="1" ht="36" customHeight="1" spans="1:15">
      <c r="A442" s="30">
        <f>SUBTOTAL(3,$B$7:B442)</f>
        <v>418</v>
      </c>
      <c r="B442" s="134" t="s">
        <v>988</v>
      </c>
      <c r="C442" s="69" t="s">
        <v>19</v>
      </c>
      <c r="D442" s="74" t="s">
        <v>20</v>
      </c>
      <c r="E442" s="69" t="s">
        <v>989</v>
      </c>
      <c r="F442" s="132" t="s">
        <v>990</v>
      </c>
      <c r="G442" s="41">
        <v>30000</v>
      </c>
      <c r="H442" s="41"/>
      <c r="I442" s="65"/>
      <c r="J442" s="78"/>
      <c r="K442" s="65">
        <v>30000</v>
      </c>
      <c r="L442" s="38" t="s">
        <v>195</v>
      </c>
      <c r="M442" s="66"/>
      <c r="N442" s="61"/>
      <c r="O442" s="61"/>
    </row>
    <row r="443" s="1" customFormat="1" ht="15" spans="1:15">
      <c r="A443" s="30">
        <f>SUBTOTAL(3,$B$7:B443)</f>
        <v>419</v>
      </c>
      <c r="B443" s="131" t="s">
        <v>991</v>
      </c>
      <c r="C443" s="69" t="s">
        <v>19</v>
      </c>
      <c r="D443" s="74" t="s">
        <v>20</v>
      </c>
      <c r="E443" s="69" t="s">
        <v>989</v>
      </c>
      <c r="F443" s="68" t="s">
        <v>992</v>
      </c>
      <c r="G443" s="41">
        <v>10000</v>
      </c>
      <c r="H443" s="54"/>
      <c r="I443" s="65"/>
      <c r="J443" s="78"/>
      <c r="K443" s="65">
        <v>10000</v>
      </c>
      <c r="L443" s="38" t="s">
        <v>195</v>
      </c>
      <c r="M443" s="66"/>
      <c r="N443" s="61"/>
      <c r="O443" s="61"/>
    </row>
    <row r="444" s="1" customFormat="1" ht="15" spans="1:15">
      <c r="A444" s="30">
        <f>SUBTOTAL(3,$B$7:B444)</f>
        <v>420</v>
      </c>
      <c r="B444" s="55" t="s">
        <v>993</v>
      </c>
      <c r="C444" s="69" t="s">
        <v>19</v>
      </c>
      <c r="D444" s="71" t="s">
        <v>20</v>
      </c>
      <c r="E444" s="69" t="s">
        <v>989</v>
      </c>
      <c r="F444" s="40" t="s">
        <v>994</v>
      </c>
      <c r="G444" s="41">
        <v>6000</v>
      </c>
      <c r="H444" s="65"/>
      <c r="I444" s="65"/>
      <c r="J444" s="41"/>
      <c r="K444" s="65">
        <v>6000</v>
      </c>
      <c r="L444" s="38" t="s">
        <v>195</v>
      </c>
      <c r="M444" s="66"/>
      <c r="N444" s="61"/>
      <c r="O444" s="61"/>
    </row>
    <row r="445" s="1" customFormat="1" ht="21" spans="1:15">
      <c r="A445" s="30">
        <f>SUBTOTAL(3,$B$7:B445)</f>
        <v>421</v>
      </c>
      <c r="B445" s="55" t="s">
        <v>995</v>
      </c>
      <c r="C445" s="69" t="s">
        <v>19</v>
      </c>
      <c r="D445" s="71" t="s">
        <v>20</v>
      </c>
      <c r="E445" s="69" t="s">
        <v>996</v>
      </c>
      <c r="F445" s="40" t="s">
        <v>997</v>
      </c>
      <c r="G445" s="41">
        <v>3000</v>
      </c>
      <c r="H445" s="65"/>
      <c r="I445" s="65"/>
      <c r="J445" s="41"/>
      <c r="K445" s="65">
        <v>3000</v>
      </c>
      <c r="L445" s="38" t="s">
        <v>195</v>
      </c>
      <c r="M445" s="66"/>
      <c r="N445" s="61"/>
      <c r="O445" s="61"/>
    </row>
    <row r="446" s="4" customFormat="1" ht="28.5" customHeight="1" spans="1:15">
      <c r="A446" s="28" t="s">
        <v>998</v>
      </c>
      <c r="B446" s="28"/>
      <c r="C446" s="28"/>
      <c r="D446" s="28"/>
      <c r="E446" s="28"/>
      <c r="F446" s="29"/>
      <c r="G446" s="27">
        <f>SUBTOTAL(9,G447:G483)</f>
        <v>169083.92</v>
      </c>
      <c r="H446" s="27">
        <f t="shared" ref="H446:K446" si="59">SUBTOTAL(9,H447:H483)</f>
        <v>168373.92</v>
      </c>
      <c r="I446" s="27">
        <f t="shared" si="59"/>
        <v>0</v>
      </c>
      <c r="J446" s="27">
        <f t="shared" si="59"/>
        <v>0</v>
      </c>
      <c r="K446" s="27">
        <f t="shared" si="59"/>
        <v>710</v>
      </c>
      <c r="L446" s="62"/>
      <c r="M446" s="62"/>
      <c r="N446" s="61"/>
      <c r="O446" s="61"/>
    </row>
    <row r="447" s="1" customFormat="1" ht="56.25" customHeight="1" spans="1:15">
      <c r="A447" s="30">
        <f>SUBTOTAL(3,$B$7:B447)</f>
        <v>422</v>
      </c>
      <c r="B447" s="37" t="s">
        <v>999</v>
      </c>
      <c r="C447" s="38" t="s">
        <v>447</v>
      </c>
      <c r="D447" s="39" t="s">
        <v>836</v>
      </c>
      <c r="E447" s="38" t="s">
        <v>111</v>
      </c>
      <c r="F447" s="40" t="s">
        <v>1000</v>
      </c>
      <c r="G447" s="42">
        <v>27334</v>
      </c>
      <c r="H447" s="42">
        <v>26628</v>
      </c>
      <c r="I447" s="65">
        <v>0</v>
      </c>
      <c r="J447" s="65">
        <v>0</v>
      </c>
      <c r="K447" s="65">
        <v>706</v>
      </c>
      <c r="L447" s="38" t="s">
        <v>1001</v>
      </c>
      <c r="M447" s="66"/>
      <c r="N447" s="61"/>
      <c r="O447" s="61"/>
    </row>
    <row r="448" s="1" customFormat="1" ht="37.5" customHeight="1" spans="1:15">
      <c r="A448" s="30">
        <f>SUBTOTAL(3,$B$7:B448)</f>
        <v>423</v>
      </c>
      <c r="B448" s="37" t="s">
        <v>1002</v>
      </c>
      <c r="C448" s="38" t="s">
        <v>447</v>
      </c>
      <c r="D448" s="39" t="s">
        <v>836</v>
      </c>
      <c r="E448" s="38" t="s">
        <v>513</v>
      </c>
      <c r="F448" s="40" t="s">
        <v>1003</v>
      </c>
      <c r="G448" s="42">
        <v>998</v>
      </c>
      <c r="H448" s="65">
        <v>994</v>
      </c>
      <c r="I448" s="65">
        <v>0</v>
      </c>
      <c r="J448" s="65">
        <v>0</v>
      </c>
      <c r="K448" s="65">
        <v>4</v>
      </c>
      <c r="L448" s="38" t="s">
        <v>1001</v>
      </c>
      <c r="M448" s="66"/>
      <c r="N448" s="61"/>
      <c r="O448" s="61"/>
    </row>
    <row r="449" s="1" customFormat="1" ht="38.25" customHeight="1" spans="1:15">
      <c r="A449" s="30">
        <f>SUBTOTAL(3,$B$7:B449)</f>
        <v>424</v>
      </c>
      <c r="B449" s="37" t="s">
        <v>1004</v>
      </c>
      <c r="C449" s="38" t="s">
        <v>447</v>
      </c>
      <c r="D449" s="39" t="s">
        <v>836</v>
      </c>
      <c r="E449" s="38" t="s">
        <v>169</v>
      </c>
      <c r="F449" s="40" t="s">
        <v>1005</v>
      </c>
      <c r="G449" s="42">
        <v>1521</v>
      </c>
      <c r="H449" s="42">
        <v>1521</v>
      </c>
      <c r="I449" s="42"/>
      <c r="J449" s="42"/>
      <c r="K449" s="42"/>
      <c r="L449" s="38" t="s">
        <v>1001</v>
      </c>
      <c r="M449" s="66"/>
      <c r="N449" s="61"/>
      <c r="O449" s="61"/>
    </row>
    <row r="450" s="1" customFormat="1" ht="46.5" customHeight="1" spans="1:15">
      <c r="A450" s="30">
        <f>SUBTOTAL(3,$B$7:B450)</f>
        <v>425</v>
      </c>
      <c r="B450" s="37" t="s">
        <v>1006</v>
      </c>
      <c r="C450" s="38" t="s">
        <v>447</v>
      </c>
      <c r="D450" s="39" t="s">
        <v>836</v>
      </c>
      <c r="E450" s="38" t="s">
        <v>121</v>
      </c>
      <c r="F450" s="40" t="s">
        <v>1007</v>
      </c>
      <c r="G450" s="42">
        <v>1503</v>
      </c>
      <c r="H450" s="42">
        <v>1503</v>
      </c>
      <c r="I450" s="42"/>
      <c r="J450" s="42"/>
      <c r="K450" s="42"/>
      <c r="L450" s="38" t="s">
        <v>1001</v>
      </c>
      <c r="M450" s="66"/>
      <c r="N450" s="61"/>
      <c r="O450" s="61"/>
    </row>
    <row r="451" s="1" customFormat="1" ht="27.95" customHeight="1" spans="1:15">
      <c r="A451" s="30">
        <f>SUBTOTAL(3,$B$7:B451)</f>
        <v>426</v>
      </c>
      <c r="B451" s="37" t="s">
        <v>1008</v>
      </c>
      <c r="C451" s="38" t="s">
        <v>447</v>
      </c>
      <c r="D451" s="39" t="s">
        <v>836</v>
      </c>
      <c r="E451" s="38" t="s">
        <v>347</v>
      </c>
      <c r="F451" s="40" t="s">
        <v>1009</v>
      </c>
      <c r="G451" s="42">
        <v>2139</v>
      </c>
      <c r="H451" s="42">
        <v>2139</v>
      </c>
      <c r="I451" s="42"/>
      <c r="J451" s="42"/>
      <c r="K451" s="42"/>
      <c r="L451" s="38" t="s">
        <v>1001</v>
      </c>
      <c r="M451" s="66"/>
      <c r="N451" s="61"/>
      <c r="O451" s="61"/>
    </row>
    <row r="452" s="1" customFormat="1" ht="44.25" customHeight="1" spans="1:15">
      <c r="A452" s="30">
        <f>SUBTOTAL(3,$B$7:B452)</f>
        <v>427</v>
      </c>
      <c r="B452" s="37" t="s">
        <v>1010</v>
      </c>
      <c r="C452" s="38" t="s">
        <v>447</v>
      </c>
      <c r="D452" s="39" t="s">
        <v>836</v>
      </c>
      <c r="E452" s="38" t="s">
        <v>55</v>
      </c>
      <c r="F452" s="40" t="s">
        <v>1011</v>
      </c>
      <c r="G452" s="42">
        <v>486</v>
      </c>
      <c r="H452" s="42">
        <v>486</v>
      </c>
      <c r="I452" s="42"/>
      <c r="J452" s="42"/>
      <c r="K452" s="42"/>
      <c r="L452" s="38" t="s">
        <v>1001</v>
      </c>
      <c r="M452" s="66"/>
      <c r="N452" s="61"/>
      <c r="O452" s="61"/>
    </row>
    <row r="453" s="1" customFormat="1" ht="38.25" customHeight="1" spans="1:15">
      <c r="A453" s="30">
        <f>SUBTOTAL(3,$B$7:B453)</f>
        <v>428</v>
      </c>
      <c r="B453" s="37" t="s">
        <v>1012</v>
      </c>
      <c r="C453" s="38" t="s">
        <v>447</v>
      </c>
      <c r="D453" s="39" t="s">
        <v>836</v>
      </c>
      <c r="E453" s="38" t="s">
        <v>144</v>
      </c>
      <c r="F453" s="40" t="s">
        <v>1013</v>
      </c>
      <c r="G453" s="42">
        <v>1316</v>
      </c>
      <c r="H453" s="42">
        <v>1316</v>
      </c>
      <c r="I453" s="42"/>
      <c r="J453" s="42"/>
      <c r="K453" s="42"/>
      <c r="L453" s="38" t="s">
        <v>1001</v>
      </c>
      <c r="M453" s="66"/>
      <c r="N453" s="61"/>
      <c r="O453" s="61"/>
    </row>
    <row r="454" s="1" customFormat="1" ht="41.25" customHeight="1" spans="1:15">
      <c r="A454" s="30">
        <f>SUBTOTAL(3,$B$7:B454)</f>
        <v>429</v>
      </c>
      <c r="B454" s="37" t="s">
        <v>1014</v>
      </c>
      <c r="C454" s="38" t="s">
        <v>447</v>
      </c>
      <c r="D454" s="39" t="s">
        <v>836</v>
      </c>
      <c r="E454" s="38" t="s">
        <v>863</v>
      </c>
      <c r="F454" s="40" t="s">
        <v>1015</v>
      </c>
      <c r="G454" s="42">
        <v>1127</v>
      </c>
      <c r="H454" s="42">
        <v>1127</v>
      </c>
      <c r="I454" s="42"/>
      <c r="J454" s="42"/>
      <c r="K454" s="42"/>
      <c r="L454" s="38" t="s">
        <v>1001</v>
      </c>
      <c r="M454" s="66"/>
      <c r="N454" s="61"/>
      <c r="O454" s="61"/>
    </row>
    <row r="455" s="1" customFormat="1" ht="54.75" customHeight="1" spans="1:15">
      <c r="A455" s="30">
        <f>SUBTOTAL(3,$B$7:B455)</f>
        <v>430</v>
      </c>
      <c r="B455" s="37" t="s">
        <v>1016</v>
      </c>
      <c r="C455" s="38" t="s">
        <v>447</v>
      </c>
      <c r="D455" s="39" t="s">
        <v>836</v>
      </c>
      <c r="E455" s="38" t="s">
        <v>529</v>
      </c>
      <c r="F455" s="40" t="s">
        <v>1017</v>
      </c>
      <c r="G455" s="42">
        <v>1440</v>
      </c>
      <c r="H455" s="42">
        <v>1440</v>
      </c>
      <c r="I455" s="42"/>
      <c r="J455" s="42"/>
      <c r="K455" s="42"/>
      <c r="L455" s="38" t="s">
        <v>1001</v>
      </c>
      <c r="M455" s="66"/>
      <c r="N455" s="61"/>
      <c r="O455" s="61"/>
    </row>
    <row r="456" s="1" customFormat="1" ht="40.5" customHeight="1" spans="1:15">
      <c r="A456" s="30">
        <f>SUBTOTAL(3,$B$7:B456)</f>
        <v>431</v>
      </c>
      <c r="B456" s="37" t="s">
        <v>1018</v>
      </c>
      <c r="C456" s="38" t="s">
        <v>447</v>
      </c>
      <c r="D456" s="39" t="s">
        <v>836</v>
      </c>
      <c r="E456" s="38" t="s">
        <v>50</v>
      </c>
      <c r="F456" s="40" t="s">
        <v>1019</v>
      </c>
      <c r="G456" s="42">
        <v>165</v>
      </c>
      <c r="H456" s="42">
        <v>165</v>
      </c>
      <c r="I456" s="42"/>
      <c r="J456" s="42"/>
      <c r="K456" s="42"/>
      <c r="L456" s="38" t="s">
        <v>1001</v>
      </c>
      <c r="M456" s="66"/>
      <c r="N456" s="61"/>
      <c r="O456" s="61"/>
    </row>
    <row r="457" s="1" customFormat="1" ht="45" customHeight="1" spans="1:15">
      <c r="A457" s="30">
        <f>SUBTOTAL(3,$B$7:B457)</f>
        <v>432</v>
      </c>
      <c r="B457" s="37" t="s">
        <v>1020</v>
      </c>
      <c r="C457" s="38" t="s">
        <v>447</v>
      </c>
      <c r="D457" s="39" t="s">
        <v>836</v>
      </c>
      <c r="E457" s="38" t="s">
        <v>86</v>
      </c>
      <c r="F457" s="40" t="s">
        <v>1021</v>
      </c>
      <c r="G457" s="42">
        <v>1339</v>
      </c>
      <c r="H457" s="42">
        <v>1339</v>
      </c>
      <c r="I457" s="42"/>
      <c r="J457" s="42"/>
      <c r="K457" s="42"/>
      <c r="L457" s="38" t="s">
        <v>1001</v>
      </c>
      <c r="M457" s="66"/>
      <c r="N457" s="61"/>
      <c r="O457" s="61"/>
    </row>
    <row r="458" s="1" customFormat="1" ht="82.5" customHeight="1" spans="1:15">
      <c r="A458" s="30">
        <f>SUBTOTAL(3,$B$7:B458)</f>
        <v>433</v>
      </c>
      <c r="B458" s="37" t="s">
        <v>1022</v>
      </c>
      <c r="C458" s="38" t="s">
        <v>447</v>
      </c>
      <c r="D458" s="39" t="s">
        <v>836</v>
      </c>
      <c r="E458" s="38" t="s">
        <v>111</v>
      </c>
      <c r="F458" s="40" t="s">
        <v>1023</v>
      </c>
      <c r="G458" s="42">
        <v>14382</v>
      </c>
      <c r="H458" s="42">
        <v>14382</v>
      </c>
      <c r="I458" s="42"/>
      <c r="J458" s="42"/>
      <c r="K458" s="42"/>
      <c r="L458" s="38" t="s">
        <v>1001</v>
      </c>
      <c r="M458" s="66"/>
      <c r="N458" s="61"/>
      <c r="O458" s="61"/>
    </row>
    <row r="459" s="1" customFormat="1" ht="81.75" customHeight="1" spans="1:15">
      <c r="A459" s="30">
        <f>SUBTOTAL(3,$B$7:B459)</f>
        <v>434</v>
      </c>
      <c r="B459" s="37" t="s">
        <v>1024</v>
      </c>
      <c r="C459" s="38" t="s">
        <v>447</v>
      </c>
      <c r="D459" s="39" t="s">
        <v>836</v>
      </c>
      <c r="E459" s="38" t="s">
        <v>513</v>
      </c>
      <c r="F459" s="40" t="s">
        <v>1025</v>
      </c>
      <c r="G459" s="42">
        <v>4360</v>
      </c>
      <c r="H459" s="42">
        <v>4360</v>
      </c>
      <c r="I459" s="42"/>
      <c r="J459" s="42"/>
      <c r="K459" s="42"/>
      <c r="L459" s="38" t="s">
        <v>1001</v>
      </c>
      <c r="M459" s="66"/>
      <c r="N459" s="61"/>
      <c r="O459" s="61"/>
    </row>
    <row r="460" s="1" customFormat="1" ht="72.75" customHeight="1" spans="1:15">
      <c r="A460" s="30">
        <f>SUBTOTAL(3,$B$7:B460)</f>
        <v>435</v>
      </c>
      <c r="B460" s="37" t="s">
        <v>1026</v>
      </c>
      <c r="C460" s="38" t="s">
        <v>447</v>
      </c>
      <c r="D460" s="39" t="s">
        <v>836</v>
      </c>
      <c r="E460" s="38" t="s">
        <v>169</v>
      </c>
      <c r="F460" s="40" t="s">
        <v>1027</v>
      </c>
      <c r="G460" s="42">
        <v>5466</v>
      </c>
      <c r="H460" s="42">
        <v>5466</v>
      </c>
      <c r="I460" s="42"/>
      <c r="J460" s="42"/>
      <c r="K460" s="42"/>
      <c r="L460" s="38" t="s">
        <v>1001</v>
      </c>
      <c r="M460" s="66"/>
      <c r="N460" s="61"/>
      <c r="O460" s="61"/>
    </row>
    <row r="461" s="1" customFormat="1" ht="61.5" customHeight="1" spans="1:15">
      <c r="A461" s="30">
        <f>SUBTOTAL(3,$B$7:B461)</f>
        <v>436</v>
      </c>
      <c r="B461" s="37" t="s">
        <v>1028</v>
      </c>
      <c r="C461" s="38" t="s">
        <v>447</v>
      </c>
      <c r="D461" s="39" t="s">
        <v>836</v>
      </c>
      <c r="E461" s="38" t="s">
        <v>121</v>
      </c>
      <c r="F461" s="40" t="s">
        <v>1029</v>
      </c>
      <c r="G461" s="42">
        <v>18550</v>
      </c>
      <c r="H461" s="42">
        <v>18550</v>
      </c>
      <c r="I461" s="42"/>
      <c r="J461" s="42"/>
      <c r="K461" s="42"/>
      <c r="L461" s="38" t="s">
        <v>1001</v>
      </c>
      <c r="M461" s="66"/>
      <c r="N461" s="61"/>
      <c r="O461" s="61"/>
    </row>
    <row r="462" s="1" customFormat="1" ht="45" customHeight="1" spans="1:15">
      <c r="A462" s="30">
        <f>SUBTOTAL(3,$B$7:B462)</f>
        <v>437</v>
      </c>
      <c r="B462" s="37" t="s">
        <v>1030</v>
      </c>
      <c r="C462" s="38" t="s">
        <v>447</v>
      </c>
      <c r="D462" s="39" t="s">
        <v>836</v>
      </c>
      <c r="E462" s="38" t="s">
        <v>347</v>
      </c>
      <c r="F462" s="40" t="s">
        <v>1031</v>
      </c>
      <c r="G462" s="42">
        <v>3159</v>
      </c>
      <c r="H462" s="42">
        <f t="shared" ref="H462:H467" si="60">G462</f>
        <v>3159</v>
      </c>
      <c r="I462" s="42"/>
      <c r="J462" s="42"/>
      <c r="K462" s="42"/>
      <c r="L462" s="38" t="s">
        <v>1001</v>
      </c>
      <c r="M462" s="66"/>
      <c r="N462" s="61"/>
      <c r="O462" s="61"/>
    </row>
    <row r="463" s="1" customFormat="1" ht="45" customHeight="1" spans="1:15">
      <c r="A463" s="30">
        <f>SUBTOTAL(3,$B$7:B463)</f>
        <v>438</v>
      </c>
      <c r="B463" s="37" t="s">
        <v>1032</v>
      </c>
      <c r="C463" s="38" t="s">
        <v>447</v>
      </c>
      <c r="D463" s="39" t="s">
        <v>836</v>
      </c>
      <c r="E463" s="38" t="s">
        <v>55</v>
      </c>
      <c r="F463" s="40" t="s">
        <v>1033</v>
      </c>
      <c r="G463" s="42">
        <v>8353</v>
      </c>
      <c r="H463" s="42">
        <v>8353</v>
      </c>
      <c r="I463" s="42"/>
      <c r="J463" s="42"/>
      <c r="K463" s="42"/>
      <c r="L463" s="38" t="s">
        <v>1001</v>
      </c>
      <c r="M463" s="66"/>
      <c r="N463" s="61"/>
      <c r="O463" s="61"/>
    </row>
    <row r="464" s="1" customFormat="1" ht="45" customHeight="1" spans="1:15">
      <c r="A464" s="30">
        <f>SUBTOTAL(3,$B$7:B464)</f>
        <v>439</v>
      </c>
      <c r="B464" s="37" t="s">
        <v>1034</v>
      </c>
      <c r="C464" s="38" t="s">
        <v>447</v>
      </c>
      <c r="D464" s="39" t="s">
        <v>836</v>
      </c>
      <c r="E464" s="38" t="s">
        <v>144</v>
      </c>
      <c r="F464" s="40" t="s">
        <v>1035</v>
      </c>
      <c r="G464" s="42">
        <v>10102</v>
      </c>
      <c r="H464" s="42">
        <f t="shared" si="60"/>
        <v>10102</v>
      </c>
      <c r="I464" s="42"/>
      <c r="J464" s="42"/>
      <c r="K464" s="42"/>
      <c r="L464" s="38" t="s">
        <v>1001</v>
      </c>
      <c r="M464" s="66"/>
      <c r="N464" s="61"/>
      <c r="O464" s="61"/>
    </row>
    <row r="465" s="1" customFormat="1" ht="45" customHeight="1" spans="1:15">
      <c r="A465" s="30">
        <f>SUBTOTAL(3,$B$7:B465)</f>
        <v>440</v>
      </c>
      <c r="B465" s="37" t="s">
        <v>1036</v>
      </c>
      <c r="C465" s="38" t="s">
        <v>447</v>
      </c>
      <c r="D465" s="39" t="s">
        <v>836</v>
      </c>
      <c r="E465" s="38" t="s">
        <v>863</v>
      </c>
      <c r="F465" s="40" t="s">
        <v>1037</v>
      </c>
      <c r="G465" s="42">
        <v>2499</v>
      </c>
      <c r="H465" s="42">
        <f t="shared" si="60"/>
        <v>2499</v>
      </c>
      <c r="I465" s="42"/>
      <c r="J465" s="42"/>
      <c r="K465" s="42"/>
      <c r="L465" s="38" t="s">
        <v>1001</v>
      </c>
      <c r="M465" s="66"/>
      <c r="N465" s="61"/>
      <c r="O465" s="61"/>
    </row>
    <row r="466" s="1" customFormat="1" ht="45" customHeight="1" spans="1:15">
      <c r="A466" s="30">
        <f>SUBTOTAL(3,$B$7:B466)</f>
        <v>441</v>
      </c>
      <c r="B466" s="37" t="s">
        <v>1038</v>
      </c>
      <c r="C466" s="38" t="s">
        <v>447</v>
      </c>
      <c r="D466" s="39" t="s">
        <v>836</v>
      </c>
      <c r="E466" s="38" t="s">
        <v>529</v>
      </c>
      <c r="F466" s="40" t="s">
        <v>1039</v>
      </c>
      <c r="G466" s="42">
        <v>5907</v>
      </c>
      <c r="H466" s="42">
        <f t="shared" si="60"/>
        <v>5907</v>
      </c>
      <c r="I466" s="42"/>
      <c r="J466" s="42"/>
      <c r="K466" s="42"/>
      <c r="L466" s="38" t="s">
        <v>1001</v>
      </c>
      <c r="M466" s="66"/>
      <c r="N466" s="61"/>
      <c r="O466" s="61"/>
    </row>
    <row r="467" s="1" customFormat="1" ht="45" customHeight="1" spans="1:15">
      <c r="A467" s="30">
        <f>SUBTOTAL(3,$B$7:B467)</f>
        <v>442</v>
      </c>
      <c r="B467" s="37" t="s">
        <v>1040</v>
      </c>
      <c r="C467" s="38" t="s">
        <v>447</v>
      </c>
      <c r="D467" s="39" t="s">
        <v>836</v>
      </c>
      <c r="E467" s="38" t="s">
        <v>50</v>
      </c>
      <c r="F467" s="40" t="s">
        <v>1041</v>
      </c>
      <c r="G467" s="42">
        <v>2138</v>
      </c>
      <c r="H467" s="42">
        <f t="shared" si="60"/>
        <v>2138</v>
      </c>
      <c r="I467" s="42"/>
      <c r="J467" s="42"/>
      <c r="K467" s="42"/>
      <c r="L467" s="38" t="s">
        <v>1001</v>
      </c>
      <c r="M467" s="66"/>
      <c r="N467" s="61"/>
      <c r="O467" s="61"/>
    </row>
    <row r="468" s="1" customFormat="1" ht="45" customHeight="1" spans="1:15">
      <c r="A468" s="30">
        <f>SUBTOTAL(3,$B$7:B468)</f>
        <v>443</v>
      </c>
      <c r="B468" s="37" t="s">
        <v>1042</v>
      </c>
      <c r="C468" s="38" t="s">
        <v>447</v>
      </c>
      <c r="D468" s="39" t="s">
        <v>836</v>
      </c>
      <c r="E468" s="38" t="s">
        <v>86</v>
      </c>
      <c r="F468" s="40" t="s">
        <v>1043</v>
      </c>
      <c r="G468" s="42">
        <v>2697</v>
      </c>
      <c r="H468" s="42">
        <v>2697</v>
      </c>
      <c r="I468" s="42"/>
      <c r="J468" s="42"/>
      <c r="K468" s="42"/>
      <c r="L468" s="38" t="s">
        <v>1001</v>
      </c>
      <c r="M468" s="66"/>
      <c r="N468" s="61"/>
      <c r="O468" s="61"/>
    </row>
    <row r="469" s="1" customFormat="1" ht="57.95" customHeight="1" spans="1:15">
      <c r="A469" s="30">
        <f>SUBTOTAL(3,$B$7:B469)</f>
        <v>444</v>
      </c>
      <c r="B469" s="37" t="s">
        <v>1044</v>
      </c>
      <c r="C469" s="38" t="s">
        <v>1045</v>
      </c>
      <c r="D469" s="39" t="s">
        <v>836</v>
      </c>
      <c r="E469" s="136" t="s">
        <v>111</v>
      </c>
      <c r="F469" s="40" t="s">
        <v>1046</v>
      </c>
      <c r="G469" s="137">
        <v>7390.47</v>
      </c>
      <c r="H469" s="137">
        <v>7390.47</v>
      </c>
      <c r="I469" s="65"/>
      <c r="J469" s="65"/>
      <c r="K469" s="54"/>
      <c r="L469" s="38" t="s">
        <v>1001</v>
      </c>
      <c r="M469" s="64"/>
      <c r="N469" s="61"/>
      <c r="O469" s="61"/>
    </row>
    <row r="470" s="1" customFormat="1" ht="45.95" customHeight="1" spans="1:15">
      <c r="A470" s="30">
        <f>SUBTOTAL(3,$B$7:B470)</f>
        <v>445</v>
      </c>
      <c r="B470" s="37" t="s">
        <v>1047</v>
      </c>
      <c r="C470" s="38" t="s">
        <v>1045</v>
      </c>
      <c r="D470" s="39" t="s">
        <v>804</v>
      </c>
      <c r="E470" s="136" t="s">
        <v>111</v>
      </c>
      <c r="F470" s="40" t="s">
        <v>1048</v>
      </c>
      <c r="G470" s="137">
        <v>2370.08</v>
      </c>
      <c r="H470" s="137">
        <v>2370.08</v>
      </c>
      <c r="I470" s="65"/>
      <c r="J470" s="65"/>
      <c r="K470" s="54"/>
      <c r="L470" s="38" t="s">
        <v>1001</v>
      </c>
      <c r="M470" s="64"/>
      <c r="N470" s="61"/>
      <c r="O470" s="61"/>
    </row>
    <row r="471" s="1" customFormat="1" ht="48.95" customHeight="1" spans="1:15">
      <c r="A471" s="30">
        <f>SUBTOTAL(3,$B$7:B471)</f>
        <v>446</v>
      </c>
      <c r="B471" s="37" t="s">
        <v>1049</v>
      </c>
      <c r="C471" s="38" t="s">
        <v>1045</v>
      </c>
      <c r="D471" s="39" t="s">
        <v>836</v>
      </c>
      <c r="E471" s="136" t="s">
        <v>513</v>
      </c>
      <c r="F471" s="40" t="s">
        <v>1050</v>
      </c>
      <c r="G471" s="137">
        <v>1301.25</v>
      </c>
      <c r="H471" s="137">
        <v>1301.25</v>
      </c>
      <c r="I471" s="65"/>
      <c r="J471" s="65"/>
      <c r="K471" s="54"/>
      <c r="L471" s="38" t="s">
        <v>1001</v>
      </c>
      <c r="M471" s="64"/>
      <c r="N471" s="61"/>
      <c r="O471" s="61"/>
    </row>
    <row r="472" s="1" customFormat="1" ht="48" customHeight="1" spans="1:15">
      <c r="A472" s="30">
        <f>SUBTOTAL(3,$B$7:B472)</f>
        <v>447</v>
      </c>
      <c r="B472" s="37" t="s">
        <v>1051</v>
      </c>
      <c r="C472" s="38" t="s">
        <v>1045</v>
      </c>
      <c r="D472" s="39" t="s">
        <v>836</v>
      </c>
      <c r="E472" s="136" t="s">
        <v>169</v>
      </c>
      <c r="F472" s="40" t="s">
        <v>1052</v>
      </c>
      <c r="G472" s="137">
        <v>2221.96</v>
      </c>
      <c r="H472" s="137">
        <v>2221.96</v>
      </c>
      <c r="I472" s="65"/>
      <c r="J472" s="65"/>
      <c r="K472" s="54"/>
      <c r="L472" s="38" t="s">
        <v>1001</v>
      </c>
      <c r="M472" s="64"/>
      <c r="N472" s="61"/>
      <c r="O472" s="61"/>
    </row>
    <row r="473" s="1" customFormat="1" ht="47.1" customHeight="1" spans="1:15">
      <c r="A473" s="30">
        <f>SUBTOTAL(3,$B$7:B473)</f>
        <v>448</v>
      </c>
      <c r="B473" s="37" t="s">
        <v>1053</v>
      </c>
      <c r="C473" s="38" t="s">
        <v>1045</v>
      </c>
      <c r="D473" s="39" t="s">
        <v>1054</v>
      </c>
      <c r="E473" s="136" t="s">
        <v>121</v>
      </c>
      <c r="F473" s="40" t="s">
        <v>1055</v>
      </c>
      <c r="G473" s="137">
        <v>3760.38</v>
      </c>
      <c r="H473" s="137">
        <v>3760.38</v>
      </c>
      <c r="I473" s="65"/>
      <c r="J473" s="65"/>
      <c r="K473" s="54"/>
      <c r="L473" s="38" t="s">
        <v>1001</v>
      </c>
      <c r="M473" s="64"/>
      <c r="N473" s="61"/>
      <c r="O473" s="61"/>
    </row>
    <row r="474" s="1" customFormat="1" ht="54" customHeight="1" spans="1:15">
      <c r="A474" s="30">
        <f>SUBTOTAL(3,$B$7:B474)</f>
        <v>449</v>
      </c>
      <c r="B474" s="37" t="s">
        <v>1056</v>
      </c>
      <c r="C474" s="38" t="s">
        <v>1045</v>
      </c>
      <c r="D474" s="39" t="s">
        <v>836</v>
      </c>
      <c r="E474" s="136" t="s">
        <v>347</v>
      </c>
      <c r="F474" s="40" t="s">
        <v>1057</v>
      </c>
      <c r="G474" s="137">
        <v>2045.49</v>
      </c>
      <c r="H474" s="137">
        <v>2045.49</v>
      </c>
      <c r="I474" s="65"/>
      <c r="J474" s="65"/>
      <c r="K474" s="54"/>
      <c r="L474" s="38" t="s">
        <v>1001</v>
      </c>
      <c r="M474" s="64"/>
      <c r="N474" s="61"/>
      <c r="O474" s="61"/>
    </row>
    <row r="475" s="1" customFormat="1" ht="45" customHeight="1" spans="1:15">
      <c r="A475" s="30">
        <f>SUBTOTAL(3,$B$7:B475)</f>
        <v>450</v>
      </c>
      <c r="B475" s="37" t="s">
        <v>1058</v>
      </c>
      <c r="C475" s="38" t="s">
        <v>1045</v>
      </c>
      <c r="D475" s="39" t="s">
        <v>836</v>
      </c>
      <c r="E475" s="136" t="s">
        <v>55</v>
      </c>
      <c r="F475" s="40" t="s">
        <v>1059</v>
      </c>
      <c r="G475" s="137">
        <v>1015.78</v>
      </c>
      <c r="H475" s="137">
        <v>1015.78</v>
      </c>
      <c r="I475" s="65"/>
      <c r="J475" s="65"/>
      <c r="K475" s="54"/>
      <c r="L475" s="38" t="s">
        <v>1001</v>
      </c>
      <c r="M475" s="64"/>
      <c r="N475" s="61"/>
      <c r="O475" s="61"/>
    </row>
    <row r="476" s="1" customFormat="1" ht="36.95" customHeight="1" spans="1:15">
      <c r="A476" s="30">
        <f>SUBTOTAL(3,$B$7:B476)</f>
        <v>451</v>
      </c>
      <c r="B476" s="37" t="s">
        <v>1060</v>
      </c>
      <c r="C476" s="38" t="s">
        <v>1045</v>
      </c>
      <c r="D476" s="39" t="s">
        <v>836</v>
      </c>
      <c r="E476" s="136" t="s">
        <v>144</v>
      </c>
      <c r="F476" s="40" t="s">
        <v>1061</v>
      </c>
      <c r="G476" s="137">
        <v>2053.11</v>
      </c>
      <c r="H476" s="137">
        <v>2053.11</v>
      </c>
      <c r="I476" s="65"/>
      <c r="J476" s="65"/>
      <c r="K476" s="54"/>
      <c r="L476" s="38" t="s">
        <v>1001</v>
      </c>
      <c r="M476" s="64"/>
      <c r="N476" s="61"/>
      <c r="O476" s="61"/>
    </row>
    <row r="477" s="1" customFormat="1" ht="33.95" customHeight="1" spans="1:15">
      <c r="A477" s="30">
        <f>SUBTOTAL(3,$B$7:B477)</f>
        <v>452</v>
      </c>
      <c r="B477" s="37" t="s">
        <v>1062</v>
      </c>
      <c r="C477" s="38" t="s">
        <v>1045</v>
      </c>
      <c r="D477" s="39" t="s">
        <v>836</v>
      </c>
      <c r="E477" s="136" t="s">
        <v>863</v>
      </c>
      <c r="F477" s="40" t="s">
        <v>1063</v>
      </c>
      <c r="G477" s="137">
        <v>1079.94</v>
      </c>
      <c r="H477" s="137">
        <v>1079.94</v>
      </c>
      <c r="I477" s="65"/>
      <c r="J477" s="65"/>
      <c r="K477" s="54"/>
      <c r="L477" s="38" t="s">
        <v>1001</v>
      </c>
      <c r="M477" s="64"/>
      <c r="N477" s="61"/>
      <c r="O477" s="61"/>
    </row>
    <row r="478" s="1" customFormat="1" ht="56.1" customHeight="1" spans="1:15">
      <c r="A478" s="30">
        <f>SUBTOTAL(3,$B$7:B478)</f>
        <v>453</v>
      </c>
      <c r="B478" s="37" t="s">
        <v>1064</v>
      </c>
      <c r="C478" s="38" t="s">
        <v>1045</v>
      </c>
      <c r="D478" s="39" t="s">
        <v>1065</v>
      </c>
      <c r="E478" s="136" t="s">
        <v>529</v>
      </c>
      <c r="F478" s="40" t="s">
        <v>1066</v>
      </c>
      <c r="G478" s="137">
        <v>1935.43</v>
      </c>
      <c r="H478" s="137">
        <v>1935.43</v>
      </c>
      <c r="I478" s="65"/>
      <c r="J478" s="65"/>
      <c r="K478" s="54"/>
      <c r="L478" s="38" t="s">
        <v>1001</v>
      </c>
      <c r="M478" s="64"/>
      <c r="N478" s="61"/>
      <c r="O478" s="61"/>
    </row>
    <row r="479" s="1" customFormat="1" ht="47.1" customHeight="1" spans="1:15">
      <c r="A479" s="30">
        <f>SUBTOTAL(3,$B$7:B479)</f>
        <v>454</v>
      </c>
      <c r="B479" s="37" t="s">
        <v>1067</v>
      </c>
      <c r="C479" s="38" t="s">
        <v>1045</v>
      </c>
      <c r="D479" s="39" t="s">
        <v>836</v>
      </c>
      <c r="E479" s="136" t="s">
        <v>50</v>
      </c>
      <c r="F479" s="40" t="s">
        <v>1068</v>
      </c>
      <c r="G479" s="137">
        <v>1556.66</v>
      </c>
      <c r="H479" s="137">
        <v>1556.66</v>
      </c>
      <c r="I479" s="65"/>
      <c r="J479" s="65"/>
      <c r="K479" s="54"/>
      <c r="L479" s="38" t="s">
        <v>1001</v>
      </c>
      <c r="M479" s="64"/>
      <c r="N479" s="61"/>
      <c r="O479" s="61"/>
    </row>
    <row r="480" s="1" customFormat="1" ht="57" customHeight="1" spans="1:15">
      <c r="A480" s="30">
        <f>SUBTOTAL(3,$B$7:B480)</f>
        <v>455</v>
      </c>
      <c r="B480" s="37" t="s">
        <v>1069</v>
      </c>
      <c r="C480" s="38" t="s">
        <v>1045</v>
      </c>
      <c r="D480" s="39" t="s">
        <v>836</v>
      </c>
      <c r="E480" s="136" t="s">
        <v>86</v>
      </c>
      <c r="F480" s="40" t="s">
        <v>1070</v>
      </c>
      <c r="G480" s="137">
        <v>2717.37</v>
      </c>
      <c r="H480" s="137">
        <v>2717.37</v>
      </c>
      <c r="I480" s="65"/>
      <c r="J480" s="65"/>
      <c r="K480" s="54"/>
      <c r="L480" s="38" t="s">
        <v>1001</v>
      </c>
      <c r="M480" s="64"/>
      <c r="N480" s="61"/>
      <c r="O480" s="61"/>
    </row>
    <row r="481" s="1" customFormat="1" ht="56.1" customHeight="1" spans="1:15">
      <c r="A481" s="30">
        <f>SUBTOTAL(3,$B$7:B481)</f>
        <v>456</v>
      </c>
      <c r="B481" s="123" t="s">
        <v>1071</v>
      </c>
      <c r="C481" s="99" t="s">
        <v>19</v>
      </c>
      <c r="D481" s="124" t="s">
        <v>20</v>
      </c>
      <c r="E481" s="99" t="s">
        <v>124</v>
      </c>
      <c r="F481" s="138" t="s">
        <v>1072</v>
      </c>
      <c r="G481" s="126">
        <v>19000</v>
      </c>
      <c r="H481" s="127">
        <v>19000</v>
      </c>
      <c r="I481" s="54"/>
      <c r="J481" s="54"/>
      <c r="K481" s="54"/>
      <c r="L481" s="99" t="s">
        <v>877</v>
      </c>
      <c r="M481" s="75"/>
      <c r="N481" s="61"/>
      <c r="O481" s="61"/>
    </row>
    <row r="482" s="1" customFormat="1" ht="35.1" customHeight="1" spans="1:15">
      <c r="A482" s="30">
        <f>SUBTOTAL(3,$B$7:B482)</f>
        <v>457</v>
      </c>
      <c r="B482" s="37" t="s">
        <v>1073</v>
      </c>
      <c r="C482" s="37" t="s">
        <v>797</v>
      </c>
      <c r="D482" s="37" t="s">
        <v>281</v>
      </c>
      <c r="E482" s="37" t="s">
        <v>129</v>
      </c>
      <c r="F482" s="40" t="s">
        <v>1074</v>
      </c>
      <c r="G482" s="139">
        <v>2133</v>
      </c>
      <c r="H482" s="139">
        <v>2133</v>
      </c>
      <c r="I482" s="118"/>
      <c r="J482" s="118"/>
      <c r="K482" s="118"/>
      <c r="L482" s="101" t="s">
        <v>800</v>
      </c>
      <c r="M482" s="119"/>
      <c r="N482" s="61"/>
      <c r="O482" s="61"/>
    </row>
    <row r="483" s="1" customFormat="1" ht="35.1" customHeight="1" spans="1:15">
      <c r="A483" s="30">
        <f>SUBTOTAL(3,$B$7:B483)</f>
        <v>458</v>
      </c>
      <c r="B483" s="37" t="s">
        <v>1075</v>
      </c>
      <c r="C483" s="37" t="s">
        <v>797</v>
      </c>
      <c r="D483" s="37" t="s">
        <v>281</v>
      </c>
      <c r="E483" s="37" t="s">
        <v>129</v>
      </c>
      <c r="F483" s="40" t="s">
        <v>1076</v>
      </c>
      <c r="G483" s="139">
        <v>1522</v>
      </c>
      <c r="H483" s="139">
        <v>1522</v>
      </c>
      <c r="I483" s="118"/>
      <c r="J483" s="118"/>
      <c r="K483" s="118"/>
      <c r="L483" s="101" t="s">
        <v>800</v>
      </c>
      <c r="M483" s="119"/>
      <c r="N483" s="61"/>
      <c r="O483" s="61"/>
    </row>
    <row r="484" s="3" customFormat="1" ht="30" customHeight="1" spans="1:15">
      <c r="A484" s="25" t="s">
        <v>1077</v>
      </c>
      <c r="B484" s="25"/>
      <c r="C484" s="25"/>
      <c r="D484" s="25"/>
      <c r="E484" s="25"/>
      <c r="F484" s="26"/>
      <c r="G484" s="27">
        <f>G485</f>
        <v>2000</v>
      </c>
      <c r="H484" s="27">
        <f>H485</f>
        <v>2000</v>
      </c>
      <c r="I484" s="27"/>
      <c r="J484" s="27"/>
      <c r="K484" s="27"/>
      <c r="L484" s="60"/>
      <c r="M484" s="60"/>
      <c r="N484" s="61"/>
      <c r="O484" s="61"/>
    </row>
    <row r="485" s="4" customFormat="1" ht="28.5" customHeight="1" spans="1:15">
      <c r="A485" s="28" t="s">
        <v>1078</v>
      </c>
      <c r="B485" s="28"/>
      <c r="C485" s="28"/>
      <c r="D485" s="28"/>
      <c r="E485" s="28"/>
      <c r="F485" s="29"/>
      <c r="G485" s="27">
        <f>G486</f>
        <v>2000</v>
      </c>
      <c r="H485" s="27">
        <f>H486</f>
        <v>2000</v>
      </c>
      <c r="I485" s="27"/>
      <c r="J485" s="27"/>
      <c r="K485" s="27"/>
      <c r="L485" s="62"/>
      <c r="M485" s="62"/>
      <c r="N485" s="61"/>
      <c r="O485" s="61"/>
    </row>
    <row r="486" s="1" customFormat="1" ht="26.25" customHeight="1" spans="1:15">
      <c r="A486" s="30">
        <f>SUBTOTAL(3,$B$7:B486)</f>
        <v>459</v>
      </c>
      <c r="B486" s="73" t="s">
        <v>1079</v>
      </c>
      <c r="C486" s="69" t="s">
        <v>172</v>
      </c>
      <c r="D486" s="71" t="s">
        <v>20</v>
      </c>
      <c r="E486" s="74" t="s">
        <v>1080</v>
      </c>
      <c r="F486" s="40" t="s">
        <v>1081</v>
      </c>
      <c r="G486" s="41">
        <v>2000</v>
      </c>
      <c r="H486" s="54">
        <v>2000</v>
      </c>
      <c r="I486" s="65"/>
      <c r="J486" s="65"/>
      <c r="K486" s="65"/>
      <c r="L486" s="76" t="s">
        <v>229</v>
      </c>
      <c r="M486" s="77"/>
      <c r="N486" s="61"/>
      <c r="O486" s="61"/>
    </row>
  </sheetData>
  <mergeCells count="35">
    <mergeCell ref="A1:M1"/>
    <mergeCell ref="H2:K2"/>
    <mergeCell ref="A4:F4"/>
    <mergeCell ref="A5:F5"/>
    <mergeCell ref="A6:F6"/>
    <mergeCell ref="A30:F30"/>
    <mergeCell ref="A110:F110"/>
    <mergeCell ref="A128:F128"/>
    <mergeCell ref="A167:F167"/>
    <mergeCell ref="A204:F204"/>
    <mergeCell ref="A205:F205"/>
    <mergeCell ref="A271:F271"/>
    <mergeCell ref="A317:F317"/>
    <mergeCell ref="A352:F352"/>
    <mergeCell ref="A353:F353"/>
    <mergeCell ref="A358:F358"/>
    <mergeCell ref="A364:F364"/>
    <mergeCell ref="A385:F385"/>
    <mergeCell ref="A386:F386"/>
    <mergeCell ref="A396:F396"/>
    <mergeCell ref="A397:F397"/>
    <mergeCell ref="A426:F426"/>
    <mergeCell ref="A427:F427"/>
    <mergeCell ref="A446:F446"/>
    <mergeCell ref="A484:F484"/>
    <mergeCell ref="A485:F485"/>
    <mergeCell ref="A2:A3"/>
    <mergeCell ref="B2:B3"/>
    <mergeCell ref="C2:C3"/>
    <mergeCell ref="D2:D3"/>
    <mergeCell ref="E2:E3"/>
    <mergeCell ref="F2:F3"/>
    <mergeCell ref="G2:G3"/>
    <mergeCell ref="L2:L3"/>
    <mergeCell ref="M2:M3"/>
  </mergeCells>
  <conditionalFormatting sqref="B80">
    <cfRule type="duplicateValues" dxfId="0" priority="288"/>
    <cfRule type="duplicateValues" dxfId="1" priority="289"/>
    <cfRule type="duplicateValues" dxfId="2" priority="290"/>
    <cfRule type="duplicateValues" dxfId="3" priority="291"/>
    <cfRule type="duplicateValues" priority="292"/>
    <cfRule type="duplicateValues" dxfId="2" priority="293"/>
    <cfRule type="duplicateValues" dxfId="3" priority="294"/>
  </conditionalFormatting>
  <conditionalFormatting sqref="F80">
    <cfRule type="duplicateValues" dxfId="1" priority="285"/>
    <cfRule type="duplicateValues" dxfId="2" priority="286"/>
    <cfRule type="duplicateValues" dxfId="3" priority="287"/>
  </conditionalFormatting>
  <conditionalFormatting sqref="F84">
    <cfRule type="duplicateValues" dxfId="1" priority="202"/>
  </conditionalFormatting>
  <conditionalFormatting sqref="B120">
    <cfRule type="duplicateValues" dxfId="0" priority="230"/>
    <cfRule type="duplicateValues" dxfId="1" priority="231"/>
    <cfRule type="duplicateValues" dxfId="2" priority="232"/>
    <cfRule type="duplicateValues" dxfId="3" priority="233"/>
    <cfRule type="duplicateValues" priority="234"/>
    <cfRule type="duplicateValues" dxfId="2" priority="235"/>
    <cfRule type="duplicateValues" dxfId="3" priority="236"/>
  </conditionalFormatting>
  <conditionalFormatting sqref="F120">
    <cfRule type="duplicateValues" dxfId="1" priority="229"/>
  </conditionalFormatting>
  <conditionalFormatting sqref="B148">
    <cfRule type="duplicateValues" dxfId="0" priority="278"/>
    <cfRule type="duplicateValues" dxfId="1" priority="279"/>
    <cfRule type="duplicateValues" dxfId="2" priority="280"/>
    <cfRule type="duplicateValues" dxfId="3" priority="281"/>
    <cfRule type="duplicateValues" priority="282"/>
    <cfRule type="duplicateValues" dxfId="2" priority="283"/>
    <cfRule type="duplicateValues" dxfId="3" priority="284"/>
  </conditionalFormatting>
  <conditionalFormatting sqref="F148">
    <cfRule type="duplicateValues" dxfId="1" priority="277"/>
  </conditionalFormatting>
  <conditionalFormatting sqref="B153">
    <cfRule type="duplicateValues" dxfId="0" priority="254"/>
    <cfRule type="duplicateValues" dxfId="1" priority="255"/>
    <cfRule type="duplicateValues" dxfId="2" priority="256"/>
    <cfRule type="duplicateValues" dxfId="3" priority="257"/>
    <cfRule type="duplicateValues" priority="258"/>
    <cfRule type="duplicateValues" dxfId="2" priority="259"/>
    <cfRule type="duplicateValues" dxfId="3" priority="260"/>
  </conditionalFormatting>
  <conditionalFormatting sqref="F153">
    <cfRule type="duplicateValues" dxfId="1" priority="253"/>
  </conditionalFormatting>
  <conditionalFormatting sqref="B154">
    <cfRule type="duplicateValues" dxfId="0" priority="246"/>
    <cfRule type="duplicateValues" dxfId="1" priority="247"/>
    <cfRule type="duplicateValues" dxfId="2" priority="248"/>
    <cfRule type="duplicateValues" dxfId="3" priority="249"/>
    <cfRule type="duplicateValues" priority="250"/>
    <cfRule type="duplicateValues" dxfId="2" priority="251"/>
    <cfRule type="duplicateValues" dxfId="3" priority="252"/>
  </conditionalFormatting>
  <conditionalFormatting sqref="F154">
    <cfRule type="duplicateValues" dxfId="1" priority="245"/>
  </conditionalFormatting>
  <conditionalFormatting sqref="B158">
    <cfRule type="duplicateValues" dxfId="0" priority="222"/>
    <cfRule type="duplicateValues" dxfId="1" priority="223"/>
    <cfRule type="duplicateValues" dxfId="2" priority="224"/>
    <cfRule type="duplicateValues" dxfId="3" priority="225"/>
    <cfRule type="duplicateValues" priority="226"/>
    <cfRule type="duplicateValues" dxfId="2" priority="227"/>
    <cfRule type="duplicateValues" dxfId="3" priority="228"/>
  </conditionalFormatting>
  <conditionalFormatting sqref="F158">
    <cfRule type="duplicateValues" dxfId="1" priority="221"/>
  </conditionalFormatting>
  <conditionalFormatting sqref="B159">
    <cfRule type="duplicateValues" dxfId="0" priority="214"/>
    <cfRule type="duplicateValues" dxfId="1" priority="215"/>
    <cfRule type="duplicateValues" dxfId="2" priority="216"/>
    <cfRule type="duplicateValues" dxfId="3" priority="217"/>
    <cfRule type="duplicateValues" priority="218"/>
    <cfRule type="duplicateValues" dxfId="2" priority="219"/>
    <cfRule type="duplicateValues" dxfId="3" priority="220"/>
  </conditionalFormatting>
  <conditionalFormatting sqref="F159">
    <cfRule type="duplicateValues" dxfId="1" priority="213"/>
  </conditionalFormatting>
  <conditionalFormatting sqref="B277">
    <cfRule type="duplicateValues" dxfId="0" priority="300"/>
    <cfRule type="duplicateValues" dxfId="1" priority="301"/>
    <cfRule type="duplicateValues" dxfId="2" priority="302"/>
    <cfRule type="duplicateValues" dxfId="3" priority="303"/>
    <cfRule type="duplicateValues" priority="304"/>
    <cfRule type="duplicateValues" dxfId="2" priority="305"/>
    <cfRule type="duplicateValues" dxfId="3" priority="306"/>
  </conditionalFormatting>
  <conditionalFormatting sqref="E277">
    <cfRule type="duplicateValues" dxfId="1" priority="296"/>
  </conditionalFormatting>
  <conditionalFormatting sqref="F277">
    <cfRule type="duplicateValues" dxfId="1" priority="297"/>
    <cfRule type="duplicateValues" dxfId="2" priority="298"/>
    <cfRule type="duplicateValues" dxfId="3" priority="299"/>
  </conditionalFormatting>
  <conditionalFormatting sqref="L277">
    <cfRule type="duplicateValues" dxfId="1" priority="295"/>
  </conditionalFormatting>
  <conditionalFormatting sqref="F374">
    <cfRule type="duplicateValues" dxfId="0" priority="92"/>
    <cfRule type="duplicateValues" dxfId="1" priority="93"/>
    <cfRule type="duplicateValues" dxfId="2" priority="94"/>
    <cfRule type="duplicateValues" dxfId="3" priority="95"/>
    <cfRule type="duplicateValues" priority="96"/>
    <cfRule type="duplicateValues" dxfId="2" priority="97"/>
    <cfRule type="duplicateValues" dxfId="3" priority="98"/>
  </conditionalFormatting>
  <conditionalFormatting sqref="F375">
    <cfRule type="duplicateValues" dxfId="0" priority="106"/>
    <cfRule type="duplicateValues" dxfId="1" priority="107"/>
    <cfRule type="duplicateValues" dxfId="2" priority="108"/>
    <cfRule type="duplicateValues" dxfId="3" priority="109"/>
    <cfRule type="duplicateValues" priority="110"/>
    <cfRule type="duplicateValues" dxfId="2" priority="111"/>
    <cfRule type="duplicateValues" dxfId="3" priority="112"/>
  </conditionalFormatting>
  <conditionalFormatting sqref="F376">
    <cfRule type="duplicateValues" dxfId="0" priority="85"/>
    <cfRule type="duplicateValues" dxfId="1" priority="86"/>
    <cfRule type="duplicateValues" dxfId="2" priority="87"/>
    <cfRule type="duplicateValues" dxfId="3" priority="88"/>
    <cfRule type="duplicateValues" priority="89"/>
    <cfRule type="duplicateValues" dxfId="2" priority="90"/>
    <cfRule type="duplicateValues" dxfId="3" priority="91"/>
  </conditionalFormatting>
  <conditionalFormatting sqref="F377">
    <cfRule type="duplicateValues" dxfId="0" priority="78"/>
    <cfRule type="duplicateValues" dxfId="1" priority="79"/>
    <cfRule type="duplicateValues" dxfId="2" priority="80"/>
    <cfRule type="duplicateValues" dxfId="3" priority="81"/>
    <cfRule type="duplicateValues" priority="82"/>
    <cfRule type="duplicateValues" dxfId="2" priority="83"/>
    <cfRule type="duplicateValues" dxfId="3" priority="84"/>
  </conditionalFormatting>
  <conditionalFormatting sqref="F378">
    <cfRule type="duplicateValues" dxfId="0" priority="71"/>
    <cfRule type="duplicateValues" dxfId="1" priority="72"/>
    <cfRule type="duplicateValues" dxfId="2" priority="73"/>
    <cfRule type="duplicateValues" dxfId="3" priority="74"/>
    <cfRule type="duplicateValues" priority="75"/>
    <cfRule type="duplicateValues" dxfId="2" priority="76"/>
    <cfRule type="duplicateValues" dxfId="3" priority="77"/>
  </conditionalFormatting>
  <conditionalFormatting sqref="G378">
    <cfRule type="duplicateValues" dxfId="0" priority="99"/>
    <cfRule type="duplicateValues" dxfId="1" priority="100"/>
    <cfRule type="duplicateValues" dxfId="2" priority="101"/>
    <cfRule type="duplicateValues" dxfId="3" priority="102"/>
    <cfRule type="duplicateValues" priority="103"/>
    <cfRule type="duplicateValues" dxfId="2" priority="104"/>
    <cfRule type="duplicateValues" dxfId="3" priority="105"/>
  </conditionalFormatting>
  <conditionalFormatting sqref="F379">
    <cfRule type="duplicateValues" dxfId="0" priority="64"/>
    <cfRule type="duplicateValues" dxfId="1" priority="65"/>
    <cfRule type="duplicateValues" dxfId="2" priority="66"/>
    <cfRule type="duplicateValues" dxfId="3" priority="67"/>
    <cfRule type="duplicateValues" priority="68"/>
    <cfRule type="duplicateValues" dxfId="2" priority="69"/>
    <cfRule type="duplicateValues" dxfId="3" priority="70"/>
  </conditionalFormatting>
  <conditionalFormatting sqref="F380">
    <cfRule type="duplicateValues" dxfId="0" priority="57"/>
    <cfRule type="duplicateValues" dxfId="1" priority="58"/>
    <cfRule type="duplicateValues" dxfId="2" priority="59"/>
    <cfRule type="duplicateValues" dxfId="3" priority="60"/>
    <cfRule type="duplicateValues" priority="61"/>
    <cfRule type="duplicateValues" dxfId="2" priority="62"/>
    <cfRule type="duplicateValues" dxfId="3" priority="63"/>
  </conditionalFormatting>
  <conditionalFormatting sqref="F381">
    <cfRule type="duplicateValues" dxfId="0" priority="50"/>
    <cfRule type="duplicateValues" dxfId="1" priority="51"/>
    <cfRule type="duplicateValues" dxfId="2" priority="52"/>
    <cfRule type="duplicateValues" dxfId="3" priority="53"/>
    <cfRule type="duplicateValues" priority="54"/>
    <cfRule type="duplicateValues" dxfId="2" priority="55"/>
    <cfRule type="duplicateValues" dxfId="3" priority="56"/>
  </conditionalFormatting>
  <conditionalFormatting sqref="F382">
    <cfRule type="duplicateValues" dxfId="0" priority="43"/>
    <cfRule type="duplicateValues" dxfId="1" priority="44"/>
    <cfRule type="duplicateValues" dxfId="2" priority="45"/>
    <cfRule type="duplicateValues" dxfId="3" priority="46"/>
    <cfRule type="duplicateValues" priority="47"/>
    <cfRule type="duplicateValues" dxfId="2" priority="48"/>
    <cfRule type="duplicateValues" dxfId="3" priority="49"/>
  </conditionalFormatting>
  <conditionalFormatting sqref="E401">
    <cfRule type="duplicateValues" dxfId="1" priority="153"/>
  </conditionalFormatting>
  <conditionalFormatting sqref="F401">
    <cfRule type="duplicateValues" dxfId="1" priority="154"/>
    <cfRule type="duplicateValues" dxfId="2" priority="155"/>
    <cfRule type="duplicateValues" dxfId="3" priority="156"/>
  </conditionalFormatting>
  <conditionalFormatting sqref="B404">
    <cfRule type="duplicateValues" dxfId="0" priority="135"/>
    <cfRule type="duplicateValues" dxfId="1" priority="136"/>
    <cfRule type="duplicateValues" dxfId="2" priority="137"/>
    <cfRule type="duplicateValues" dxfId="3" priority="138"/>
    <cfRule type="duplicateValues" priority="139"/>
    <cfRule type="duplicateValues" dxfId="2" priority="140"/>
    <cfRule type="duplicateValues" dxfId="3" priority="141"/>
  </conditionalFormatting>
  <conditionalFormatting sqref="F404">
    <cfRule type="duplicateValues" dxfId="1" priority="132"/>
    <cfRule type="duplicateValues" dxfId="2" priority="133"/>
    <cfRule type="duplicateValues" dxfId="3" priority="134"/>
  </conditionalFormatting>
  <conditionalFormatting sqref="B442">
    <cfRule type="duplicateValues" dxfId="0" priority="175"/>
    <cfRule type="duplicateValues" dxfId="1" priority="176"/>
    <cfRule type="duplicateValues" dxfId="2" priority="177"/>
    <cfRule type="duplicateValues" dxfId="3" priority="178"/>
    <cfRule type="duplicateValues" priority="179"/>
    <cfRule type="duplicateValues" dxfId="2" priority="180"/>
    <cfRule type="duplicateValues" dxfId="3" priority="181"/>
  </conditionalFormatting>
  <conditionalFormatting sqref="F442">
    <cfRule type="duplicateValues" dxfId="1" priority="172"/>
    <cfRule type="duplicateValues" dxfId="2" priority="173"/>
    <cfRule type="duplicateValues" dxfId="3" priority="174"/>
  </conditionalFormatting>
  <conditionalFormatting sqref="C454">
    <cfRule type="expression" dxfId="4" priority="34">
      <formula>$A454&gt;0</formula>
    </cfRule>
  </conditionalFormatting>
  <conditionalFormatting sqref="G454:H454">
    <cfRule type="expression" dxfId="4" priority="15">
      <formula>$A454&gt;0</formula>
    </cfRule>
  </conditionalFormatting>
  <conditionalFormatting sqref="C455">
    <cfRule type="expression" dxfId="4" priority="31">
      <formula>$A455&gt;0</formula>
    </cfRule>
  </conditionalFormatting>
  <conditionalFormatting sqref="G455:H455">
    <cfRule type="expression" dxfId="4" priority="14">
      <formula>$A455&gt;0</formula>
    </cfRule>
  </conditionalFormatting>
  <conditionalFormatting sqref="E465">
    <cfRule type="expression" dxfId="4" priority="22">
      <formula>$A465&gt;0</formula>
    </cfRule>
  </conditionalFormatting>
  <conditionalFormatting sqref="E466">
    <cfRule type="expression" dxfId="4" priority="21">
      <formula>$A466&gt;0</formula>
    </cfRule>
  </conditionalFormatting>
  <conditionalFormatting sqref="G469:H469">
    <cfRule type="expression" dxfId="4" priority="2" stopIfTrue="1">
      <formula>$A469&gt;0</formula>
    </cfRule>
  </conditionalFormatting>
  <conditionalFormatting sqref="G470:H470">
    <cfRule type="expression" dxfId="4" priority="3" stopIfTrue="1">
      <formula>$A470&gt;0</formula>
    </cfRule>
  </conditionalFormatting>
  <conditionalFormatting sqref="G471:H471">
    <cfRule type="expression" dxfId="4" priority="4" stopIfTrue="1">
      <formula>$A471&gt;0</formula>
    </cfRule>
  </conditionalFormatting>
  <conditionalFormatting sqref="G472:H472">
    <cfRule type="expression" dxfId="4" priority="5" stopIfTrue="1">
      <formula>$A472&gt;0</formula>
    </cfRule>
  </conditionalFormatting>
  <conditionalFormatting sqref="G473:H473">
    <cfRule type="expression" dxfId="4" priority="6" stopIfTrue="1">
      <formula>$A473&gt;0</formula>
    </cfRule>
  </conditionalFormatting>
  <conditionalFormatting sqref="G474:H474">
    <cfRule type="expression" dxfId="4" priority="7" stopIfTrue="1">
      <formula>$A474&gt;0</formula>
    </cfRule>
  </conditionalFormatting>
  <conditionalFormatting sqref="G475:H475">
    <cfRule type="expression" dxfId="4" priority="8" stopIfTrue="1">
      <formula>$A475&gt;0</formula>
    </cfRule>
  </conditionalFormatting>
  <conditionalFormatting sqref="G476:H476">
    <cfRule type="expression" dxfId="4" priority="9" stopIfTrue="1">
      <formula>$A476&gt;0</formula>
    </cfRule>
  </conditionalFormatting>
  <conditionalFormatting sqref="G477:H477">
    <cfRule type="expression" dxfId="4" priority="10" stopIfTrue="1">
      <formula>$A477&gt;0</formula>
    </cfRule>
  </conditionalFormatting>
  <conditionalFormatting sqref="G478:H478">
    <cfRule type="expression" dxfId="4" priority="11" stopIfTrue="1">
      <formula>$A478&gt;0</formula>
    </cfRule>
  </conditionalFormatting>
  <conditionalFormatting sqref="G479:H479">
    <cfRule type="expression" dxfId="4" priority="12" stopIfTrue="1">
      <formula>$A479&gt;0</formula>
    </cfRule>
  </conditionalFormatting>
  <conditionalFormatting sqref="G480:H480">
    <cfRule type="expression" dxfId="4" priority="13" stopIfTrue="1">
      <formula>$A480&gt;0</formula>
    </cfRule>
  </conditionalFormatting>
  <conditionalFormatting sqref="B84:B90">
    <cfRule type="duplicateValues" dxfId="0" priority="206"/>
    <cfRule type="duplicateValues" dxfId="1" priority="207"/>
    <cfRule type="duplicateValues" dxfId="2" priority="208"/>
    <cfRule type="duplicateValues" dxfId="3" priority="209"/>
    <cfRule type="duplicateValues" priority="210"/>
    <cfRule type="duplicateValues" dxfId="2" priority="211"/>
    <cfRule type="duplicateValues" dxfId="3" priority="212"/>
  </conditionalFormatting>
  <conditionalFormatting sqref="B118:B119">
    <cfRule type="duplicateValues" dxfId="0" priority="270"/>
    <cfRule type="duplicateValues" dxfId="1" priority="271"/>
    <cfRule type="duplicateValues" dxfId="2" priority="272"/>
    <cfRule type="duplicateValues" dxfId="3" priority="273"/>
    <cfRule type="duplicateValues" priority="274"/>
    <cfRule type="duplicateValues" dxfId="2" priority="275"/>
    <cfRule type="duplicateValues" dxfId="3" priority="276"/>
  </conditionalFormatting>
  <conditionalFormatting sqref="B149:B152">
    <cfRule type="duplicateValues" dxfId="0" priority="262"/>
    <cfRule type="duplicateValues" dxfId="1" priority="263"/>
    <cfRule type="duplicateValues" dxfId="2" priority="264"/>
    <cfRule type="duplicateValues" dxfId="3" priority="265"/>
    <cfRule type="duplicateValues" priority="266"/>
    <cfRule type="duplicateValues" dxfId="2" priority="267"/>
    <cfRule type="duplicateValues" dxfId="3" priority="268"/>
  </conditionalFormatting>
  <conditionalFormatting sqref="B155:B157">
    <cfRule type="duplicateValues" dxfId="0" priority="238"/>
    <cfRule type="duplicateValues" dxfId="1" priority="239"/>
    <cfRule type="duplicateValues" dxfId="2" priority="240"/>
    <cfRule type="duplicateValues" dxfId="3" priority="241"/>
    <cfRule type="duplicateValues" priority="242"/>
    <cfRule type="duplicateValues" dxfId="2" priority="243"/>
    <cfRule type="duplicateValues" dxfId="3" priority="244"/>
  </conditionalFormatting>
  <conditionalFormatting sqref="B160:B162">
    <cfRule type="duplicateValues" dxfId="0" priority="195"/>
    <cfRule type="duplicateValues" dxfId="1" priority="196"/>
    <cfRule type="duplicateValues" dxfId="2" priority="197"/>
    <cfRule type="duplicateValues" dxfId="3" priority="198"/>
    <cfRule type="duplicateValues" priority="199"/>
    <cfRule type="duplicateValues" dxfId="2" priority="200"/>
    <cfRule type="duplicateValues" dxfId="3" priority="201"/>
  </conditionalFormatting>
  <conditionalFormatting sqref="B163:B164">
    <cfRule type="duplicateValues" dxfId="0" priority="185"/>
    <cfRule type="duplicateValues" dxfId="1" priority="186"/>
    <cfRule type="duplicateValues" dxfId="2" priority="187"/>
    <cfRule type="duplicateValues" dxfId="3" priority="188"/>
    <cfRule type="duplicateValues" priority="189"/>
    <cfRule type="duplicateValues" dxfId="2" priority="190"/>
    <cfRule type="duplicateValues" dxfId="3" priority="191"/>
  </conditionalFormatting>
  <conditionalFormatting sqref="B370:B373">
    <cfRule type="duplicateValues" dxfId="0" priority="125"/>
    <cfRule type="duplicateValues" dxfId="1" priority="126"/>
    <cfRule type="duplicateValues" dxfId="2" priority="127"/>
    <cfRule type="duplicateValues" dxfId="3" priority="128"/>
    <cfRule type="duplicateValues" priority="129"/>
    <cfRule type="duplicateValues" dxfId="2" priority="130"/>
    <cfRule type="duplicateValues" dxfId="3" priority="131"/>
  </conditionalFormatting>
  <conditionalFormatting sqref="B374:B382">
    <cfRule type="duplicateValues" dxfId="0" priority="114"/>
    <cfRule type="duplicateValues" dxfId="1" priority="115"/>
    <cfRule type="duplicateValues" dxfId="2" priority="116"/>
    <cfRule type="duplicateValues" dxfId="3" priority="117"/>
    <cfRule type="duplicateValues" priority="118"/>
    <cfRule type="duplicateValues" dxfId="2" priority="119"/>
    <cfRule type="duplicateValues" dxfId="3" priority="120"/>
  </conditionalFormatting>
  <conditionalFormatting sqref="B402:B403">
    <cfRule type="duplicateValues" dxfId="0" priority="146"/>
    <cfRule type="duplicateValues" dxfId="1" priority="147"/>
    <cfRule type="duplicateValues" dxfId="2" priority="148"/>
    <cfRule type="duplicateValues" dxfId="3" priority="149"/>
    <cfRule type="duplicateValues" priority="150"/>
    <cfRule type="duplicateValues" dxfId="2" priority="151"/>
    <cfRule type="duplicateValues" dxfId="3" priority="152"/>
  </conditionalFormatting>
  <conditionalFormatting sqref="B469:B477">
    <cfRule type="expression" dxfId="4" priority="162">
      <formula>$A469&gt;0</formula>
    </cfRule>
  </conditionalFormatting>
  <conditionalFormatting sqref="C456:C458">
    <cfRule type="expression" dxfId="4" priority="29">
      <formula>$A456&gt;0</formula>
    </cfRule>
  </conditionalFormatting>
  <conditionalFormatting sqref="C459:C468">
    <cfRule type="expression" dxfId="4" priority="20">
      <formula>$A459&gt;0</formula>
    </cfRule>
  </conditionalFormatting>
  <conditionalFormatting sqref="C469:C480">
    <cfRule type="expression" dxfId="4" priority="158">
      <formula>$A469&gt;0</formula>
    </cfRule>
  </conditionalFormatting>
  <conditionalFormatting sqref="D450:D458">
    <cfRule type="expression" dxfId="4" priority="28">
      <formula>$A450&gt;0</formula>
    </cfRule>
  </conditionalFormatting>
  <conditionalFormatting sqref="D459:D468">
    <cfRule type="expression" dxfId="4" priority="19">
      <formula>$A459&gt;0</formula>
    </cfRule>
  </conditionalFormatting>
  <conditionalFormatting sqref="E370:E373">
    <cfRule type="duplicateValues" dxfId="1" priority="121"/>
  </conditionalFormatting>
  <conditionalFormatting sqref="E374:E382">
    <cfRule type="duplicateValues" dxfId="1" priority="113"/>
  </conditionalFormatting>
  <conditionalFormatting sqref="E402:E403">
    <cfRule type="duplicateValues" dxfId="1" priority="142"/>
  </conditionalFormatting>
  <conditionalFormatting sqref="F85:F90">
    <cfRule type="duplicateValues" dxfId="1" priority="203"/>
    <cfRule type="duplicateValues" dxfId="2" priority="204"/>
    <cfRule type="duplicateValues" dxfId="3" priority="205"/>
  </conditionalFormatting>
  <conditionalFormatting sqref="F118:F119">
    <cfRule type="duplicateValues" dxfId="1" priority="269"/>
  </conditionalFormatting>
  <conditionalFormatting sqref="F149:F152">
    <cfRule type="duplicateValues" dxfId="1" priority="261"/>
  </conditionalFormatting>
  <conditionalFormatting sqref="F155:F157">
    <cfRule type="duplicateValues" dxfId="1" priority="237"/>
  </conditionalFormatting>
  <conditionalFormatting sqref="F160:F162">
    <cfRule type="duplicateValues" dxfId="1" priority="192"/>
    <cfRule type="duplicateValues" dxfId="2" priority="193"/>
    <cfRule type="duplicateValues" dxfId="3" priority="194"/>
  </conditionalFormatting>
  <conditionalFormatting sqref="F163:F164">
    <cfRule type="duplicateValues" dxfId="1" priority="182"/>
    <cfRule type="duplicateValues" dxfId="2" priority="183"/>
    <cfRule type="duplicateValues" dxfId="3" priority="184"/>
  </conditionalFormatting>
  <conditionalFormatting sqref="F370:F373">
    <cfRule type="duplicateValues" dxfId="1" priority="122"/>
    <cfRule type="duplicateValues" dxfId="2" priority="123"/>
    <cfRule type="duplicateValues" dxfId="3" priority="124"/>
  </conditionalFormatting>
  <conditionalFormatting sqref="F402:F403">
    <cfRule type="duplicateValues" dxfId="1" priority="143"/>
    <cfRule type="duplicateValues" dxfId="2" priority="144"/>
    <cfRule type="duplicateValues" dxfId="3" priority="145"/>
  </conditionalFormatting>
  <conditionalFormatting sqref="F448:F480">
    <cfRule type="expression" dxfId="4" priority="1">
      <formula>$A448&gt;0</formula>
    </cfRule>
  </conditionalFormatting>
  <conditionalFormatting sqref="B478:B480 D469:D480 B447:E448 L447:M480 E449:E453 B449:B453 E456:E462 B458:B468">
    <cfRule type="expression" dxfId="4" priority="170">
      <formula>$A447&gt;0</formula>
    </cfRule>
  </conditionalFormatting>
  <conditionalFormatting sqref="F447:K447 I454:K468 G456:H468 I478:J480 G448:K453">
    <cfRule type="expression" dxfId="4" priority="17">
      <formula>$A447&gt;0</formula>
    </cfRule>
  </conditionalFormatting>
  <conditionalFormatting sqref="C449:D449 C450:C453">
    <cfRule type="expression" dxfId="4" priority="40">
      <formula>$A449&gt;0</formula>
    </cfRule>
  </conditionalFormatting>
  <conditionalFormatting sqref="B454 E454">
    <cfRule type="expression" dxfId="4" priority="35">
      <formula>$A454&gt;0</formula>
    </cfRule>
  </conditionalFormatting>
  <conditionalFormatting sqref="E455 B455:B457">
    <cfRule type="expression" dxfId="4" priority="32">
      <formula>$A455&gt;0</formula>
    </cfRule>
  </conditionalFormatting>
  <conditionalFormatting sqref="E463:E464 E467:E468">
    <cfRule type="expression" dxfId="4" priority="23">
      <formula>$A463&gt;0</formula>
    </cfRule>
  </conditionalFormatting>
  <conditionalFormatting sqref="I469:J477">
    <cfRule type="expression" dxfId="4" priority="16">
      <formula>$A469&gt;0</formula>
    </cfRule>
  </conditionalFormatting>
  <conditionalFormatting sqref="B482:F483">
    <cfRule type="expression" dxfId="4" priority="18">
      <formula>$A482&gt;0</formula>
    </cfRule>
  </conditionalFormatting>
  <pageMargins left="0.393055555555556" right="0.393055555555556" top="0.393055555555556" bottom="0.393055555555556" header="0.298611111111111" footer="0.298611111111111"/>
  <pageSetup paperSize="9" scale="50" orientation="portrait" horizontalDpi="1200" verticalDpi="12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2020-12-15T01:17:00Z</dcterms:created>
  <dcterms:modified xsi:type="dcterms:W3CDTF">2021-04-11T03:51:58Z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