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7"/>
  </bookViews>
  <sheets>
    <sheet name="大春 (粮作)" sheetId="1" r:id="rId1"/>
    <sheet name="大春(经作)" sheetId="2" r:id="rId2"/>
    <sheet name="大春科技措施计划" sheetId="3" r:id="rId3"/>
    <sheet name="晚秋（粮食）" sheetId="4" r:id="rId4"/>
    <sheet name="晚秋（经作）" sheetId="5" r:id="rId5"/>
    <sheet name="畜牧业表一" sheetId="6" r:id="rId6"/>
    <sheet name="畜牧业表二" sheetId="7" r:id="rId7"/>
    <sheet name="渔业分解表" sheetId="8" r:id="rId8"/>
  </sheets>
  <definedNames/>
  <calcPr fullCalcOnLoad="1"/>
</workbook>
</file>

<file path=xl/sharedStrings.xml><?xml version="1.0" encoding="utf-8"?>
<sst xmlns="http://schemas.openxmlformats.org/spreadsheetml/2006/main" count="265" uniqueCount="138">
  <si>
    <r>
      <t>附件</t>
    </r>
    <r>
      <rPr>
        <sz val="16"/>
        <rFont val="方正黑体简体"/>
        <family val="4"/>
      </rPr>
      <t>1</t>
    </r>
  </si>
  <si>
    <t>武定县2019年大春生产（粮食作物）计划表一</t>
  </si>
  <si>
    <t>单位：亩、吨</t>
  </si>
  <si>
    <r>
      <t xml:space="preserve">     </t>
    </r>
    <r>
      <rPr>
        <sz val="11"/>
        <rFont val="宋体"/>
        <family val="0"/>
      </rPr>
      <t>项目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乡镇</t>
    </r>
    <r>
      <rPr>
        <sz val="11"/>
        <rFont val="Times New Roman"/>
        <family val="1"/>
      </rPr>
      <t xml:space="preserve">                  </t>
    </r>
  </si>
  <si>
    <r>
      <t>粮经作物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总播面积</t>
    </r>
  </si>
  <si>
    <r>
      <t>1.</t>
    </r>
    <r>
      <rPr>
        <sz val="14"/>
        <rFont val="宋体"/>
        <family val="0"/>
      </rPr>
      <t>粮食作物</t>
    </r>
  </si>
  <si>
    <r>
      <t>其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中</t>
    </r>
  </si>
  <si>
    <t>新培育种粮大户</t>
  </si>
  <si>
    <t>计划面积</t>
  </si>
  <si>
    <r>
      <t>计划产量</t>
    </r>
    <r>
      <rPr>
        <sz val="11"/>
        <rFont val="Times New Roman"/>
        <family val="1"/>
      </rPr>
      <t xml:space="preserve">
</t>
    </r>
  </si>
  <si>
    <t>水稻</t>
  </si>
  <si>
    <t>玉米</t>
  </si>
  <si>
    <t>杂粮</t>
  </si>
  <si>
    <t>面积</t>
  </si>
  <si>
    <t>其中：推广优质稻面积</t>
  </si>
  <si>
    <t>产量</t>
  </si>
  <si>
    <t>合计</t>
  </si>
  <si>
    <t>狮山</t>
  </si>
  <si>
    <t>高桥</t>
  </si>
  <si>
    <t>猫街</t>
  </si>
  <si>
    <t>插甸</t>
  </si>
  <si>
    <t>田心</t>
  </si>
  <si>
    <t>发窝</t>
  </si>
  <si>
    <t>白路</t>
  </si>
  <si>
    <t>万德</t>
  </si>
  <si>
    <t>己衣</t>
  </si>
  <si>
    <t>环州</t>
  </si>
  <si>
    <t>东坡</t>
  </si>
  <si>
    <t>武定县2019年大春生产（经济作物）计划表二</t>
  </si>
  <si>
    <t>单位：亩、万元</t>
  </si>
  <si>
    <r>
      <t>项目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乡镇</t>
    </r>
  </si>
  <si>
    <r>
      <t>2.</t>
    </r>
    <r>
      <rPr>
        <sz val="14"/>
        <rFont val="宋体"/>
        <family val="0"/>
      </rPr>
      <t>经济作物</t>
    </r>
  </si>
  <si>
    <r>
      <t>其</t>
    </r>
    <r>
      <rPr>
        <sz val="14"/>
        <rFont val="Times New Roman"/>
        <family val="1"/>
      </rPr>
      <t xml:space="preserve">           </t>
    </r>
    <r>
      <rPr>
        <sz val="14"/>
        <rFont val="宋体"/>
        <family val="0"/>
      </rPr>
      <t>中</t>
    </r>
  </si>
  <si>
    <r>
      <t>新培育种植面积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亩以上或年销售收入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万元以上大户</t>
    </r>
  </si>
  <si>
    <r>
      <t>计划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面积</t>
    </r>
  </si>
  <si>
    <r>
      <t>计划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产值</t>
    </r>
  </si>
  <si>
    <t>蔬菜</t>
  </si>
  <si>
    <t>魔芋</t>
  </si>
  <si>
    <t>花卉</t>
  </si>
  <si>
    <t>其它</t>
  </si>
  <si>
    <r>
      <t>计划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面积（累计）</t>
    </r>
  </si>
  <si>
    <t>武定县2019年粮食生产科技措施计划表三</t>
  </si>
  <si>
    <t>单位：亩、户</t>
  </si>
  <si>
    <r>
      <t xml:space="preserve">           </t>
    </r>
    <r>
      <rPr>
        <sz val="14"/>
        <rFont val="宋体"/>
        <family val="0"/>
      </rPr>
      <t>项目</t>
    </r>
    <r>
      <rPr>
        <sz val="14"/>
        <rFont val="Times New Roman"/>
        <family val="1"/>
      </rPr>
      <t xml:space="preserve">        
</t>
    </r>
    <r>
      <rPr>
        <sz val="14"/>
        <rFont val="宋体"/>
        <family val="0"/>
      </rPr>
      <t>乡镇</t>
    </r>
  </si>
  <si>
    <r>
      <t>作物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间套种</t>
    </r>
  </si>
  <si>
    <t>地膜覆盖</t>
  </si>
  <si>
    <r>
      <t>水稻集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中育秧</t>
    </r>
  </si>
  <si>
    <r>
      <t>其中：旱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育秧</t>
    </r>
  </si>
  <si>
    <r>
      <t>玉米集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中育苗</t>
    </r>
  </si>
  <si>
    <t>良种推广</t>
  </si>
  <si>
    <r>
      <t>测土配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方施肥</t>
    </r>
  </si>
  <si>
    <r>
      <t>水稻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机插秧</t>
    </r>
  </si>
  <si>
    <t>备注：粮食作物间套种、测土配方施肥面积为全年大、小春和晚秋三季合计数</t>
  </si>
  <si>
    <t>附件2</t>
  </si>
  <si>
    <t>武定县2019年晚秋作物种植计划表一</t>
  </si>
  <si>
    <t>单位：亩、吨、万元</t>
  </si>
  <si>
    <r>
      <t>项目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乡镇</t>
    </r>
  </si>
  <si>
    <t>种植面积合计</t>
  </si>
  <si>
    <t>粮经产值合计</t>
  </si>
  <si>
    <r>
      <t>粮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食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作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物</t>
    </r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</si>
  <si>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计</t>
    </r>
  </si>
  <si>
    <r>
      <t>面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积</t>
    </r>
  </si>
  <si>
    <r>
      <t>产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量</t>
    </r>
  </si>
  <si>
    <r>
      <t>产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值</t>
    </r>
  </si>
  <si>
    <t>产值</t>
  </si>
  <si>
    <t>豆类</t>
  </si>
  <si>
    <t>薯类</t>
  </si>
  <si>
    <t>荞子</t>
  </si>
  <si>
    <r>
      <t>武定县2019</t>
    </r>
    <r>
      <rPr>
        <sz val="22"/>
        <rFont val="方正小标宋简体"/>
        <family val="4"/>
      </rPr>
      <t>年晚秋作物种植计划表二</t>
    </r>
  </si>
  <si>
    <r>
      <t>经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济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作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物</t>
    </r>
  </si>
  <si>
    <r>
      <t>合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计</t>
    </r>
  </si>
  <si>
    <r>
      <t>面</t>
    </r>
    <r>
      <rPr>
        <sz val="14"/>
        <rFont val="Times New Roman"/>
        <family val="1"/>
      </rPr>
      <t xml:space="preserve">              </t>
    </r>
    <r>
      <rPr>
        <sz val="14"/>
        <rFont val="宋体"/>
        <family val="0"/>
      </rPr>
      <t>积</t>
    </r>
  </si>
  <si>
    <r>
      <t>产</t>
    </r>
    <r>
      <rPr>
        <sz val="14"/>
        <rFont val="Times New Roman"/>
        <family val="1"/>
      </rPr>
      <t xml:space="preserve">               </t>
    </r>
    <r>
      <rPr>
        <sz val="14"/>
        <rFont val="宋体"/>
        <family val="0"/>
      </rPr>
      <t>量</t>
    </r>
  </si>
  <si>
    <r>
      <t>产</t>
    </r>
    <r>
      <rPr>
        <sz val="14"/>
        <rFont val="Times New Roman"/>
        <family val="1"/>
      </rPr>
      <t xml:space="preserve">             </t>
    </r>
    <r>
      <rPr>
        <sz val="14"/>
        <rFont val="宋体"/>
        <family val="0"/>
      </rPr>
      <t>值</t>
    </r>
  </si>
  <si>
    <t>萝卜</t>
  </si>
  <si>
    <t>瓜菜类</t>
  </si>
  <si>
    <t>菜用豆</t>
  </si>
  <si>
    <t>其他</t>
  </si>
  <si>
    <t>附件3</t>
  </si>
  <si>
    <r>
      <t xml:space="preserve">                 </t>
    </r>
    <r>
      <rPr>
        <sz val="22"/>
        <rFont val="方正小标宋简体"/>
        <family val="4"/>
      </rPr>
      <t>武定县</t>
    </r>
    <r>
      <rPr>
        <sz val="22"/>
        <rFont val="Times New Roman"/>
        <family val="1"/>
      </rPr>
      <t>2019</t>
    </r>
    <r>
      <rPr>
        <sz val="22"/>
        <rFont val="方正小标宋简体"/>
        <family val="4"/>
      </rPr>
      <t>年畜牧业发展指标分解表（一）</t>
    </r>
  </si>
  <si>
    <r>
      <t xml:space="preserve">          </t>
    </r>
    <r>
      <rPr>
        <sz val="12"/>
        <rFont val="宋体"/>
        <family val="0"/>
      </rPr>
      <t>项目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乡镇</t>
    </r>
  </si>
  <si>
    <r>
      <t>2019</t>
    </r>
    <r>
      <rPr>
        <sz val="14"/>
        <rFont val="宋体"/>
        <family val="0"/>
      </rPr>
      <t>年目标任务</t>
    </r>
  </si>
  <si>
    <t>畜牧业发展支撑指标任务分解</t>
  </si>
  <si>
    <t>畜牧产值</t>
  </si>
  <si>
    <t>肉产量</t>
  </si>
  <si>
    <t>生猪出栏</t>
  </si>
  <si>
    <t>肉牛出栏</t>
  </si>
  <si>
    <t>肉羊出栏</t>
  </si>
  <si>
    <t>家禽出栏</t>
  </si>
  <si>
    <t>禽蛋产量</t>
  </si>
  <si>
    <t>规模养殖大户</t>
  </si>
  <si>
    <t>生猪存栏</t>
  </si>
  <si>
    <t>肉牛存栏</t>
  </si>
  <si>
    <t>肉羊存栏</t>
  </si>
  <si>
    <t>家禽存栏</t>
  </si>
  <si>
    <t>蜂蜜产量</t>
  </si>
  <si>
    <t>单位</t>
  </si>
  <si>
    <t>亿元</t>
  </si>
  <si>
    <t>万吨</t>
  </si>
  <si>
    <t>万只</t>
  </si>
  <si>
    <t>个</t>
  </si>
  <si>
    <t>吨</t>
  </si>
  <si>
    <r>
      <t>目标增幅</t>
    </r>
    <r>
      <rPr>
        <sz val="12"/>
        <rFont val="Times New Roman"/>
        <family val="1"/>
      </rPr>
      <t>%</t>
    </r>
  </si>
  <si>
    <t>武定县</t>
  </si>
  <si>
    <r>
      <t xml:space="preserve">     </t>
    </r>
    <r>
      <rPr>
        <sz val="22"/>
        <rFont val="方正小标宋简体"/>
        <family val="4"/>
      </rPr>
      <t>武定县</t>
    </r>
    <r>
      <rPr>
        <sz val="22"/>
        <rFont val="Times New Roman"/>
        <family val="1"/>
      </rPr>
      <t>2019</t>
    </r>
    <r>
      <rPr>
        <sz val="22"/>
        <rFont val="方正小标宋简体"/>
        <family val="4"/>
      </rPr>
      <t>年畜牧业发展指标分解表（二）</t>
    </r>
  </si>
  <si>
    <r>
      <t xml:space="preserve">    </t>
    </r>
    <r>
      <rPr>
        <sz val="12"/>
        <rFont val="宋体"/>
        <family val="0"/>
      </rPr>
      <t>项目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乡镇</t>
    </r>
  </si>
  <si>
    <t>畜牧科技推广指标任务分解</t>
  </si>
  <si>
    <t>牛冻改</t>
  </si>
  <si>
    <t>猪改良</t>
  </si>
  <si>
    <t>中蜂改良</t>
  </si>
  <si>
    <t>青贮</t>
  </si>
  <si>
    <t>牧草种植</t>
  </si>
  <si>
    <t>提供优质种羊</t>
  </si>
  <si>
    <t>畜牧科技培训</t>
  </si>
  <si>
    <t>胎</t>
  </si>
  <si>
    <t>群</t>
  </si>
  <si>
    <t>亩</t>
  </si>
  <si>
    <t>只</t>
  </si>
  <si>
    <t>期</t>
  </si>
  <si>
    <t>人次</t>
  </si>
  <si>
    <t>附件4</t>
  </si>
  <si>
    <t>武定县2019年渔业发展任务分解表</t>
  </si>
  <si>
    <t>单位：吨、万元、亩</t>
  </si>
  <si>
    <t>水产品总产量</t>
  </si>
  <si>
    <r>
      <t>渔业总产值（现价参考）同比增</t>
    </r>
    <r>
      <rPr>
        <sz val="14"/>
        <color indexed="8"/>
        <rFont val="Times New Roman"/>
        <family val="1"/>
      </rPr>
      <t>8%</t>
    </r>
  </si>
  <si>
    <t>淡水养殖面积</t>
  </si>
  <si>
    <t>稻田养殖面积</t>
  </si>
  <si>
    <t>计划进度（水产品产量）</t>
  </si>
  <si>
    <r>
      <t xml:space="preserve"> </t>
    </r>
    <r>
      <rPr>
        <sz val="14"/>
        <color indexed="8"/>
        <rFont val="宋体"/>
        <family val="0"/>
      </rPr>
      <t>备注</t>
    </r>
  </si>
  <si>
    <t>工作目标</t>
  </si>
  <si>
    <t>增幅</t>
  </si>
  <si>
    <r>
      <t>一季度（</t>
    </r>
    <r>
      <rPr>
        <sz val="12"/>
        <color indexed="8"/>
        <rFont val="Times New Roman"/>
        <family val="1"/>
      </rPr>
      <t>1-3</t>
    </r>
    <r>
      <rPr>
        <sz val="12"/>
        <color indexed="8"/>
        <rFont val="宋体"/>
        <family val="0"/>
      </rPr>
      <t>月）</t>
    </r>
    <r>
      <rPr>
        <sz val="12"/>
        <color indexed="8"/>
        <rFont val="SimSun"/>
        <family val="0"/>
      </rPr>
      <t>≧</t>
    </r>
    <r>
      <rPr>
        <sz val="12"/>
        <color indexed="8"/>
        <rFont val="Times New Roman"/>
        <family val="1"/>
      </rPr>
      <t>25%</t>
    </r>
  </si>
  <si>
    <r>
      <t>二季度（</t>
    </r>
    <r>
      <rPr>
        <sz val="12"/>
        <color indexed="8"/>
        <rFont val="Times New Roman"/>
        <family val="1"/>
      </rPr>
      <t>1-6</t>
    </r>
    <r>
      <rPr>
        <sz val="12"/>
        <color indexed="8"/>
        <rFont val="宋体"/>
        <family val="0"/>
      </rPr>
      <t>月）</t>
    </r>
    <r>
      <rPr>
        <sz val="12"/>
        <color indexed="8"/>
        <rFont val="Times New Roman"/>
        <family val="1"/>
      </rPr>
      <t>55%</t>
    </r>
  </si>
  <si>
    <r>
      <t>三季度（</t>
    </r>
    <r>
      <rPr>
        <sz val="12"/>
        <color indexed="8"/>
        <rFont val="Times New Roman"/>
        <family val="1"/>
      </rPr>
      <t>1-9</t>
    </r>
    <r>
      <rPr>
        <sz val="12"/>
        <color indexed="8"/>
        <rFont val="宋体"/>
        <family val="0"/>
      </rPr>
      <t>月）</t>
    </r>
    <r>
      <rPr>
        <sz val="12"/>
        <color indexed="8"/>
        <rFont val="Times New Roman"/>
        <family val="1"/>
      </rPr>
      <t>85%</t>
    </r>
  </si>
  <si>
    <r>
      <t>第四季（</t>
    </r>
    <r>
      <rPr>
        <sz val="12"/>
        <color indexed="8"/>
        <rFont val="Times New Roman"/>
        <family val="1"/>
      </rPr>
      <t>10=12</t>
    </r>
    <r>
      <rPr>
        <sz val="12"/>
        <color indexed="8"/>
        <rFont val="宋体"/>
        <family val="0"/>
      </rPr>
      <t>月）</t>
    </r>
    <r>
      <rPr>
        <sz val="12"/>
        <color indexed="8"/>
        <rFont val="Times New Roman"/>
        <family val="1"/>
      </rPr>
      <t>15%</t>
    </r>
  </si>
  <si>
    <r>
      <t>1.</t>
    </r>
    <r>
      <rPr>
        <sz val="14"/>
        <color indexed="8"/>
        <rFont val="宋体"/>
        <family val="0"/>
      </rPr>
      <t>渔业总产值中含养殖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捕捞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苗种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宋体"/>
        <family val="0"/>
      </rPr>
      <t>稻田渔产值；</t>
    </r>
    <r>
      <rPr>
        <sz val="14"/>
        <color indexed="8"/>
        <rFont val="Times New Roman"/>
        <family val="1"/>
      </rPr>
      <t>2.</t>
    </r>
    <r>
      <rPr>
        <sz val="14"/>
        <color indexed="8"/>
        <rFont val="宋体"/>
        <family val="0"/>
      </rPr>
      <t>渔业总产值以各乡镇</t>
    </r>
    <r>
      <rPr>
        <sz val="14"/>
        <color indexed="8"/>
        <rFont val="Times New Roman"/>
        <family val="1"/>
      </rPr>
      <t>2018</t>
    </r>
    <r>
      <rPr>
        <sz val="14"/>
        <color indexed="8"/>
        <rFont val="宋体"/>
        <family val="0"/>
      </rPr>
      <t>年度统计数为计算基数；</t>
    </r>
    <r>
      <rPr>
        <sz val="14"/>
        <color indexed="8"/>
        <rFont val="Times New Roman"/>
        <family val="1"/>
      </rPr>
      <t>3.</t>
    </r>
    <r>
      <rPr>
        <sz val="14"/>
        <color indexed="8"/>
        <rFont val="宋体"/>
        <family val="0"/>
      </rPr>
      <t>渔业产值与产量双考核。</t>
    </r>
  </si>
  <si>
    <r>
      <t>合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计</t>
    </r>
  </si>
  <si>
    <t>注：白路、环州两个乡镇无水产养殖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</si>
</sst>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_ "/>
    <numFmt numFmtId="179" formatCode="0.0000_ "/>
    <numFmt numFmtId="180" formatCode="0.0_);[Red]\(0.0\)"/>
    <numFmt numFmtId="181" formatCode="0_);[Red]\(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方正黑体简体"/>
      <family val="4"/>
    </font>
    <font>
      <sz val="20"/>
      <color indexed="8"/>
      <name val="方正小标宋简体"/>
      <family val="4"/>
    </font>
    <font>
      <sz val="14"/>
      <color indexed="8"/>
      <name val="宋体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6"/>
      <name val="方正黑体简体"/>
      <family val="4"/>
    </font>
    <font>
      <sz val="14"/>
      <name val="仿宋_GB2312"/>
      <family val="3"/>
    </font>
    <font>
      <sz val="14"/>
      <name val="宋体"/>
      <family val="0"/>
    </font>
    <font>
      <sz val="22"/>
      <name val="方正小标宋简体"/>
      <family val="4"/>
    </font>
    <font>
      <sz val="11"/>
      <name val="Times New Roman"/>
      <family val="1"/>
    </font>
    <font>
      <sz val="14"/>
      <name val="方正黑体简体"/>
      <family val="4"/>
    </font>
    <font>
      <sz val="12"/>
      <name val="方正黑体简体"/>
      <family val="4"/>
    </font>
    <font>
      <sz val="22"/>
      <name val="方正黑体简体"/>
      <family val="4"/>
    </font>
    <font>
      <sz val="20"/>
      <name val="方正黑体简体"/>
      <family val="4"/>
    </font>
    <font>
      <sz val="24"/>
      <name val="Times New Roman"/>
      <family val="1"/>
    </font>
    <font>
      <sz val="11"/>
      <name val="宋体"/>
      <family val="0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2"/>
      <color indexed="8"/>
      <name val="SimSun"/>
      <family val="0"/>
    </font>
    <font>
      <sz val="10"/>
      <color indexed="8"/>
      <name val="宋体"/>
      <family val="0"/>
    </font>
    <font>
      <sz val="12"/>
      <color theme="1"/>
      <name val="Calibri"/>
      <family val="0"/>
    </font>
    <font>
      <sz val="16"/>
      <color theme="1"/>
      <name val="方正黑体简体"/>
      <family val="4"/>
    </font>
    <font>
      <sz val="20"/>
      <color theme="1"/>
      <name val="方正小标宋简体"/>
      <family val="4"/>
    </font>
    <font>
      <sz val="14"/>
      <color theme="1"/>
      <name val="Calibri"/>
      <family val="0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0" fillId="0" borderId="4" applyNumberFormat="0" applyFill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2" fillId="9" borderId="0" applyNumberFormat="0" applyBorder="0" applyAlignment="0" applyProtection="0"/>
    <xf numFmtId="0" fontId="38" fillId="10" borderId="6" applyNumberFormat="0" applyAlignment="0" applyProtection="0"/>
    <xf numFmtId="0" fontId="36" fillId="10" borderId="1" applyNumberFormat="0" applyAlignment="0" applyProtection="0"/>
    <xf numFmtId="0" fontId="33" fillId="11" borderId="7" applyNumberFormat="0" applyAlignment="0" applyProtection="0"/>
    <xf numFmtId="0" fontId="27" fillId="3" borderId="0" applyNumberFormat="0" applyBorder="0" applyAlignment="0" applyProtection="0"/>
    <xf numFmtId="0" fontId="22" fillId="12" borderId="0" applyNumberFormat="0" applyBorder="0" applyAlignment="0" applyProtection="0"/>
    <xf numFmtId="0" fontId="37" fillId="0" borderId="8" applyNumberFormat="0" applyFill="0" applyAlignment="0" applyProtection="0"/>
    <xf numFmtId="0" fontId="39" fillId="0" borderId="9" applyNumberFormat="0" applyFill="0" applyAlignment="0" applyProtection="0"/>
    <xf numFmtId="0" fontId="40" fillId="2" borderId="0" applyNumberFormat="0" applyBorder="0" applyAlignment="0" applyProtection="0"/>
    <xf numFmtId="0" fontId="0" fillId="0" borderId="0">
      <alignment/>
      <protection/>
    </xf>
    <xf numFmtId="0" fontId="34" fillId="13" borderId="0" applyNumberFormat="0" applyBorder="0" applyAlignment="0" applyProtection="0"/>
    <xf numFmtId="0" fontId="27" fillId="14" borderId="0" applyNumberFormat="0" applyBorder="0" applyAlignment="0" applyProtection="0"/>
    <xf numFmtId="0" fontId="2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2" fillId="20" borderId="0" applyNumberFormat="0" applyBorder="0" applyAlignment="0" applyProtection="0"/>
    <xf numFmtId="0" fontId="2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7" fillId="0" borderId="1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6" fillId="24" borderId="16" xfId="0" applyNumberFormat="1" applyFont="1" applyFill="1" applyBorder="1" applyAlignment="1">
      <alignment horizontal="center" vertical="center" wrapText="1"/>
    </xf>
    <xf numFmtId="176" fontId="8" fillId="24" borderId="19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24" borderId="11" xfId="0" applyNumberFormat="1" applyFont="1" applyFill="1" applyBorder="1" applyAlignment="1">
      <alignment horizontal="center" vertical="center"/>
    </xf>
    <xf numFmtId="176" fontId="49" fillId="24" borderId="12" xfId="0" applyNumberFormat="1" applyFont="1" applyFill="1" applyBorder="1" applyAlignment="1">
      <alignment horizontal="center" vertical="center" wrapText="1"/>
    </xf>
    <xf numFmtId="176" fontId="6" fillId="24" borderId="21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50" fillId="0" borderId="0" xfId="0" applyNumberFormat="1" applyFont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center" wrapText="1"/>
    </xf>
    <xf numFmtId="177" fontId="5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7" fontId="5" fillId="0" borderId="27" xfId="0" applyNumberFormat="1" applyFont="1" applyBorder="1" applyAlignment="1">
      <alignment horizontal="center" vertical="center" wrapText="1"/>
    </xf>
    <xf numFmtId="177" fontId="5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7" fontId="5" fillId="0" borderId="28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177" fontId="13" fillId="0" borderId="34" xfId="0" applyNumberFormat="1" applyFont="1" applyBorder="1" applyAlignment="1">
      <alignment horizontal="center" vertical="center" wrapText="1"/>
    </xf>
    <xf numFmtId="177" fontId="8" fillId="0" borderId="35" xfId="0" applyNumberFormat="1" applyFont="1" applyBorder="1" applyAlignment="1">
      <alignment horizontal="center" vertical="center" wrapText="1"/>
    </xf>
    <xf numFmtId="176" fontId="8" fillId="0" borderId="36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77" fontId="5" fillId="0" borderId="38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176" fontId="5" fillId="0" borderId="39" xfId="0" applyNumberFormat="1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6" fontId="5" fillId="0" borderId="40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5" fillId="0" borderId="41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0" xfId="65">
      <alignment/>
      <protection/>
    </xf>
    <xf numFmtId="0" fontId="18" fillId="0" borderId="0" xfId="65" applyFont="1" applyBorder="1" applyAlignment="1">
      <alignment horizontal="center" vertical="center"/>
      <protection/>
    </xf>
    <xf numFmtId="0" fontId="19" fillId="0" borderId="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8" fillId="0" borderId="0" xfId="65" applyFont="1" applyBorder="1" applyAlignment="1">
      <alignment horizontal="left" vertical="center"/>
      <protection/>
    </xf>
    <xf numFmtId="0" fontId="8" fillId="0" borderId="0" xfId="65" applyFont="1" applyAlignment="1">
      <alignment horizontal="center" vertical="center"/>
      <protection/>
    </xf>
    <xf numFmtId="0" fontId="8" fillId="0" borderId="0" xfId="65" applyFont="1" applyBorder="1" applyAlignment="1">
      <alignment horizontal="center" vertical="center"/>
      <protection/>
    </xf>
    <xf numFmtId="181" fontId="8" fillId="0" borderId="26" xfId="65" applyNumberFormat="1" applyFont="1" applyBorder="1" applyAlignment="1">
      <alignment vertical="center" wrapText="1"/>
      <protection/>
    </xf>
    <xf numFmtId="181" fontId="8" fillId="0" borderId="26" xfId="65" applyNumberFormat="1" applyFont="1" applyBorder="1" applyAlignment="1">
      <alignment horizontal="center" vertical="center" wrapText="1"/>
      <protection/>
    </xf>
    <xf numFmtId="181" fontId="8" fillId="0" borderId="26" xfId="65" applyNumberFormat="1" applyFont="1" applyBorder="1" applyAlignment="1">
      <alignment horizontal="center" vertical="center"/>
      <protection/>
    </xf>
    <xf numFmtId="181" fontId="8" fillId="0" borderId="11" xfId="65" applyNumberFormat="1" applyFont="1" applyBorder="1" applyAlignment="1">
      <alignment horizontal="center" vertical="center" wrapText="1"/>
      <protection/>
    </xf>
    <xf numFmtId="176" fontId="8" fillId="0" borderId="11" xfId="65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181" fontId="8" fillId="0" borderId="11" xfId="65" applyNumberFormat="1" applyFont="1" applyBorder="1" applyAlignment="1">
      <alignment horizontal="center" vertical="center"/>
      <protection/>
    </xf>
    <xf numFmtId="181" fontId="6" fillId="0" borderId="11" xfId="65" applyNumberFormat="1" applyFont="1" applyBorder="1" applyAlignment="1">
      <alignment horizontal="center" vertical="center" wrapText="1"/>
      <protection/>
    </xf>
    <xf numFmtId="181" fontId="6" fillId="0" borderId="11" xfId="0" applyNumberFormat="1" applyFont="1" applyBorder="1" applyAlignment="1">
      <alignment horizontal="center" vertical="center" wrapText="1"/>
    </xf>
    <xf numFmtId="181" fontId="8" fillId="0" borderId="11" xfId="0" applyNumberFormat="1" applyFont="1" applyBorder="1" applyAlignment="1">
      <alignment horizontal="center" vertical="center"/>
    </xf>
    <xf numFmtId="0" fontId="5" fillId="0" borderId="0" xfId="65" applyFont="1" applyBorder="1" applyAlignment="1">
      <alignment horizontal="left" vertical="center"/>
      <protection/>
    </xf>
    <xf numFmtId="0" fontId="5" fillId="0" borderId="0" xfId="65" applyFont="1">
      <alignment/>
      <protection/>
    </xf>
    <xf numFmtId="0" fontId="0" fillId="0" borderId="0" xfId="65" applyAlignment="1">
      <alignment/>
      <protection/>
    </xf>
    <xf numFmtId="0" fontId="0" fillId="0" borderId="0" xfId="16">
      <alignment/>
      <protection/>
    </xf>
    <xf numFmtId="0" fontId="18" fillId="0" borderId="0" xfId="16" applyFont="1" applyAlignment="1">
      <alignment horizontal="center" vertical="center"/>
      <protection/>
    </xf>
    <xf numFmtId="0" fontId="20" fillId="0" borderId="0" xfId="16" applyFont="1" applyBorder="1" applyAlignment="1">
      <alignment horizontal="center" vertical="center"/>
      <protection/>
    </xf>
    <xf numFmtId="181" fontId="21" fillId="0" borderId="11" xfId="16" applyNumberFormat="1" applyFont="1" applyBorder="1" applyAlignment="1">
      <alignment horizontal="center" vertical="center" wrapText="1"/>
      <protection/>
    </xf>
    <xf numFmtId="181" fontId="8" fillId="0" borderId="11" xfId="16" applyNumberFormat="1" applyFont="1" applyBorder="1" applyAlignment="1">
      <alignment horizontal="center" vertical="center"/>
      <protection/>
    </xf>
    <xf numFmtId="181" fontId="8" fillId="0" borderId="46" xfId="16" applyNumberFormat="1" applyFont="1" applyBorder="1" applyAlignment="1">
      <alignment horizontal="center" vertical="center"/>
      <protection/>
    </xf>
    <xf numFmtId="181" fontId="15" fillId="0" borderId="11" xfId="16" applyNumberFormat="1" applyFont="1" applyBorder="1" applyAlignment="1">
      <alignment horizontal="center" vertical="center" wrapText="1"/>
      <protection/>
    </xf>
    <xf numFmtId="0" fontId="15" fillId="0" borderId="11" xfId="16" applyFont="1" applyBorder="1" applyAlignment="1">
      <alignment horizontal="center" vertical="center" wrapText="1"/>
      <protection/>
    </xf>
    <xf numFmtId="0" fontId="15" fillId="0" borderId="47" xfId="16" applyFont="1" applyBorder="1" applyAlignment="1">
      <alignment horizontal="center" vertical="center" wrapText="1"/>
      <protection/>
    </xf>
    <xf numFmtId="0" fontId="15" fillId="0" borderId="48" xfId="16" applyFont="1" applyBorder="1" applyAlignment="1">
      <alignment horizontal="center" vertical="center" wrapText="1"/>
      <protection/>
    </xf>
    <xf numFmtId="0" fontId="15" fillId="0" borderId="46" xfId="16" applyFont="1" applyBorder="1" applyAlignment="1">
      <alignment horizontal="center" vertical="center" wrapText="1"/>
      <protection/>
    </xf>
    <xf numFmtId="176" fontId="15" fillId="0" borderId="11" xfId="16" applyNumberFormat="1" applyFont="1" applyBorder="1" applyAlignment="1">
      <alignment horizontal="center" vertical="center" wrapText="1"/>
      <protection/>
    </xf>
    <xf numFmtId="176" fontId="15" fillId="0" borderId="11" xfId="16" applyNumberFormat="1" applyFont="1" applyBorder="1" applyAlignment="1">
      <alignment horizontal="center" vertical="center"/>
      <protection/>
    </xf>
    <xf numFmtId="177" fontId="0" fillId="0" borderId="0" xfId="16" applyNumberFormat="1">
      <alignment/>
      <protection/>
    </xf>
    <xf numFmtId="0" fontId="8" fillId="0" borderId="45" xfId="16" applyFont="1" applyBorder="1" applyAlignment="1">
      <alignment horizontal="center" vertical="center"/>
      <protection/>
    </xf>
    <xf numFmtId="0" fontId="5" fillId="0" borderId="0" xfId="16" applyFont="1">
      <alignment/>
      <protection/>
    </xf>
    <xf numFmtId="181" fontId="8" fillId="0" borderId="49" xfId="16" applyNumberFormat="1" applyFont="1" applyBorder="1" applyAlignment="1">
      <alignment horizontal="center" vertical="center"/>
      <protection/>
    </xf>
    <xf numFmtId="0" fontId="5" fillId="0" borderId="11" xfId="16" applyFont="1" applyBorder="1" applyAlignment="1">
      <alignment horizontal="center" vertical="center" wrapText="1"/>
      <protection/>
    </xf>
    <xf numFmtId="0" fontId="5" fillId="0" borderId="11" xfId="16" applyFont="1" applyBorder="1" applyAlignment="1">
      <alignment horizontal="center" vertical="center" wrapText="1"/>
      <protection/>
    </xf>
    <xf numFmtId="0" fontId="5" fillId="0" borderId="11" xfId="16" applyFont="1" applyBorder="1" applyAlignment="1">
      <alignment horizontal="center" vertical="center"/>
      <protection/>
    </xf>
    <xf numFmtId="0" fontId="11" fillId="0" borderId="0" xfId="16" applyFont="1" applyAlignment="1">
      <alignment/>
      <protection/>
    </xf>
    <xf numFmtId="0" fontId="17" fillId="0" borderId="0" xfId="16" applyFont="1" applyAlignment="1">
      <alignment/>
      <protection/>
    </xf>
    <xf numFmtId="0" fontId="14" fillId="0" borderId="0" xfId="16" applyFont="1" applyAlignment="1">
      <alignment horizontal="center" vertical="center"/>
      <protection/>
    </xf>
    <xf numFmtId="181" fontId="15" fillId="0" borderId="10" xfId="16" applyNumberFormat="1" applyFont="1" applyBorder="1" applyAlignment="1">
      <alignment horizontal="left" vertical="center" wrapText="1"/>
      <protection/>
    </xf>
    <xf numFmtId="181" fontId="15" fillId="0" borderId="50" xfId="16" applyNumberFormat="1" applyFont="1" applyBorder="1" applyAlignment="1">
      <alignment horizontal="left" vertical="center" wrapText="1"/>
      <protection/>
    </xf>
    <xf numFmtId="181" fontId="15" fillId="0" borderId="13" xfId="16" applyNumberFormat="1" applyFont="1" applyBorder="1" applyAlignment="1">
      <alignment horizontal="left" vertical="center" wrapText="1"/>
      <protection/>
    </xf>
    <xf numFmtId="0" fontId="15" fillId="0" borderId="11" xfId="16" applyFont="1" applyBorder="1" applyAlignment="1">
      <alignment horizontal="center" vertical="center"/>
      <protection/>
    </xf>
    <xf numFmtId="177" fontId="5" fillId="0" borderId="0" xfId="16" applyNumberFormat="1" applyFont="1">
      <alignment/>
      <protection/>
    </xf>
    <xf numFmtId="0" fontId="5" fillId="0" borderId="0" xfId="16" applyFont="1">
      <alignment/>
      <protection/>
    </xf>
    <xf numFmtId="0" fontId="0" fillId="0" borderId="0" xfId="0" applyNumberFormat="1" applyAlignment="1">
      <alignment vertical="center" wrapText="1"/>
    </xf>
  </cellXfs>
  <cellStyles count="53">
    <cellStyle name="Normal" xfId="0"/>
    <cellStyle name="Currency [0]" xfId="15"/>
    <cellStyle name="常规_5月25日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5月25日 3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5月25日_复件 (2) 楚雄州2014年大春种植计划表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9525</xdr:rowOff>
    </xdr:to>
    <xdr:sp>
      <xdr:nvSpPr>
        <xdr:cNvPr id="1" name="Line 221"/>
        <xdr:cNvSpPr>
          <a:spLocks/>
        </xdr:cNvSpPr>
      </xdr:nvSpPr>
      <xdr:spPr>
        <a:xfrm>
          <a:off x="9525" y="80010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1009650</xdr:colOff>
      <xdr:row>3</xdr:row>
      <xdr:rowOff>0</xdr:rowOff>
    </xdr:to>
    <xdr:sp>
      <xdr:nvSpPr>
        <xdr:cNvPr id="1" name="Line 441"/>
        <xdr:cNvSpPr>
          <a:spLocks/>
        </xdr:cNvSpPr>
      </xdr:nvSpPr>
      <xdr:spPr>
        <a:xfrm>
          <a:off x="0" y="676275"/>
          <a:ext cx="1009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361950</xdr:colOff>
      <xdr:row>3</xdr:row>
      <xdr:rowOff>0</xdr:rowOff>
    </xdr:to>
    <xdr:sp>
      <xdr:nvSpPr>
        <xdr:cNvPr id="2" name="Rectangle 442"/>
        <xdr:cNvSpPr>
          <a:spLocks/>
        </xdr:cNvSpPr>
      </xdr:nvSpPr>
      <xdr:spPr>
        <a:xfrm>
          <a:off x="123825" y="13620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85" zoomScaleNormal="85" workbookViewId="0" topLeftCell="A1">
      <selection activeCell="R14" sqref="R14"/>
    </sheetView>
  </sheetViews>
  <sheetFormatPr defaultColWidth="9.00390625" defaultRowHeight="14.25"/>
  <cols>
    <col min="1" max="1" width="11.125" style="152" customWidth="1"/>
    <col min="2" max="11" width="10.625" style="152" customWidth="1"/>
    <col min="12" max="12" width="12.625" style="152" bestFit="1" customWidth="1"/>
    <col min="13" max="245" width="9.00390625" style="152" customWidth="1"/>
  </cols>
  <sheetData>
    <row r="1" spans="1:12" ht="27.75" customHeight="1">
      <c r="A1" s="172" t="s">
        <v>0</v>
      </c>
      <c r="B1" s="173"/>
      <c r="C1" s="173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7.75" customHeight="1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5" customHeight="1">
      <c r="A3" s="154"/>
      <c r="B3" s="154"/>
      <c r="C3" s="154"/>
      <c r="D3" s="154"/>
      <c r="E3" s="154"/>
      <c r="F3" s="154"/>
      <c r="G3" s="154"/>
      <c r="H3" s="154"/>
      <c r="I3" s="166" t="s">
        <v>2</v>
      </c>
      <c r="J3" s="166"/>
      <c r="K3" s="166"/>
      <c r="L3" s="167"/>
    </row>
    <row r="4" spans="1:12" ht="20.25" customHeight="1">
      <c r="A4" s="175" t="s">
        <v>3</v>
      </c>
      <c r="B4" s="158" t="s">
        <v>4</v>
      </c>
      <c r="C4" s="156" t="s">
        <v>5</v>
      </c>
      <c r="D4" s="156"/>
      <c r="E4" s="156" t="s">
        <v>6</v>
      </c>
      <c r="F4" s="156"/>
      <c r="G4" s="156"/>
      <c r="H4" s="156"/>
      <c r="I4" s="156"/>
      <c r="J4" s="156"/>
      <c r="K4" s="156"/>
      <c r="L4" s="169" t="s">
        <v>7</v>
      </c>
    </row>
    <row r="5" spans="1:12" ht="21.75" customHeight="1">
      <c r="A5" s="176"/>
      <c r="B5" s="158"/>
      <c r="C5" s="159" t="s">
        <v>8</v>
      </c>
      <c r="D5" s="159" t="s">
        <v>9</v>
      </c>
      <c r="E5" s="158" t="s">
        <v>10</v>
      </c>
      <c r="F5" s="158"/>
      <c r="G5" s="158"/>
      <c r="H5" s="158" t="s">
        <v>11</v>
      </c>
      <c r="I5" s="158"/>
      <c r="J5" s="158" t="s">
        <v>12</v>
      </c>
      <c r="K5" s="158"/>
      <c r="L5" s="170"/>
    </row>
    <row r="6" spans="1:13" ht="45" customHeight="1">
      <c r="A6" s="177"/>
      <c r="B6" s="158"/>
      <c r="C6" s="178"/>
      <c r="D6" s="178"/>
      <c r="E6" s="159" t="s">
        <v>13</v>
      </c>
      <c r="F6" s="159" t="s">
        <v>14</v>
      </c>
      <c r="G6" s="158" t="s">
        <v>15</v>
      </c>
      <c r="H6" s="159" t="s">
        <v>13</v>
      </c>
      <c r="I6" s="158" t="s">
        <v>15</v>
      </c>
      <c r="J6" s="159" t="s">
        <v>13</v>
      </c>
      <c r="K6" s="158" t="s">
        <v>15</v>
      </c>
      <c r="L6" s="170"/>
      <c r="M6" s="181"/>
    </row>
    <row r="7" spans="1:13" ht="28.5" customHeight="1">
      <c r="A7" s="158" t="s">
        <v>16</v>
      </c>
      <c r="B7" s="163">
        <f>C7+'大春(经作)'!B6</f>
        <v>298000</v>
      </c>
      <c r="C7" s="163">
        <f>E7+H7+J7</f>
        <v>244000</v>
      </c>
      <c r="D7" s="163">
        <f>G7+I7+K7</f>
        <v>99410</v>
      </c>
      <c r="E7" s="163">
        <f aca="true" t="shared" si="0" ref="E7:K7">SUM(E8:E18)</f>
        <v>94000</v>
      </c>
      <c r="F7" s="163">
        <f t="shared" si="0"/>
        <v>60000</v>
      </c>
      <c r="G7" s="163">
        <f t="shared" si="0"/>
        <v>46060</v>
      </c>
      <c r="H7" s="163">
        <f t="shared" si="0"/>
        <v>115000</v>
      </c>
      <c r="I7" s="163">
        <f t="shared" si="0"/>
        <v>46000</v>
      </c>
      <c r="J7" s="163">
        <f t="shared" si="0"/>
        <v>35000</v>
      </c>
      <c r="K7" s="163">
        <f t="shared" si="0"/>
        <v>7350</v>
      </c>
      <c r="L7" s="171">
        <v>5</v>
      </c>
      <c r="M7"/>
    </row>
    <row r="8" spans="1:13" ht="27.75" customHeight="1">
      <c r="A8" s="156" t="s">
        <v>17</v>
      </c>
      <c r="B8" s="163">
        <f>C8+'大春(经作)'!B7</f>
        <v>65300</v>
      </c>
      <c r="C8" s="163">
        <f>E8+H8+J8</f>
        <v>58900</v>
      </c>
      <c r="D8" s="163">
        <f>G8+I8+K8</f>
        <v>25995</v>
      </c>
      <c r="E8" s="164">
        <v>33400</v>
      </c>
      <c r="F8" s="164">
        <v>19000</v>
      </c>
      <c r="G8" s="163">
        <v>16460</v>
      </c>
      <c r="H8" s="164">
        <v>22000</v>
      </c>
      <c r="I8" s="163">
        <v>8800</v>
      </c>
      <c r="J8" s="164">
        <v>3500</v>
      </c>
      <c r="K8" s="163">
        <v>735</v>
      </c>
      <c r="L8" s="171"/>
      <c r="M8"/>
    </row>
    <row r="9" spans="1:13" ht="27.75" customHeight="1">
      <c r="A9" s="156" t="s">
        <v>18</v>
      </c>
      <c r="B9" s="163">
        <f>C9+'大春(经作)'!B8</f>
        <v>39100</v>
      </c>
      <c r="C9" s="163">
        <f>E9+H9+J9</f>
        <v>33500</v>
      </c>
      <c r="D9" s="163">
        <f>G9+I9+K9</f>
        <v>14140</v>
      </c>
      <c r="E9" s="164">
        <v>15000</v>
      </c>
      <c r="F9" s="164">
        <v>10000</v>
      </c>
      <c r="G9" s="163">
        <v>7500</v>
      </c>
      <c r="H9" s="164">
        <v>14500</v>
      </c>
      <c r="I9" s="163">
        <v>5800</v>
      </c>
      <c r="J9" s="164">
        <v>4000</v>
      </c>
      <c r="K9" s="163">
        <v>840</v>
      </c>
      <c r="L9" s="171"/>
      <c r="M9"/>
    </row>
    <row r="10" spans="1:13" ht="27.75" customHeight="1">
      <c r="A10" s="156" t="s">
        <v>19</v>
      </c>
      <c r="B10" s="163">
        <f>C10+'大春(经作)'!B9</f>
        <v>34100</v>
      </c>
      <c r="C10" s="163">
        <f>E10+H10+J10</f>
        <v>26500</v>
      </c>
      <c r="D10" s="163">
        <f>G10+I10+K10</f>
        <v>11020</v>
      </c>
      <c r="E10" s="164">
        <v>11500</v>
      </c>
      <c r="F10" s="164">
        <v>10000</v>
      </c>
      <c r="G10" s="163">
        <v>5400</v>
      </c>
      <c r="H10" s="164">
        <v>13000</v>
      </c>
      <c r="I10" s="163">
        <v>5200</v>
      </c>
      <c r="J10" s="164">
        <v>2000</v>
      </c>
      <c r="K10" s="163">
        <v>420</v>
      </c>
      <c r="L10" s="171"/>
      <c r="M10"/>
    </row>
    <row r="11" spans="1:13" ht="27.75" customHeight="1">
      <c r="A11" s="156" t="s">
        <v>20</v>
      </c>
      <c r="B11" s="163">
        <f>C11+'大春(经作)'!B10</f>
        <v>26900</v>
      </c>
      <c r="C11" s="163">
        <f>E11+H11+J11</f>
        <v>20000</v>
      </c>
      <c r="D11" s="163">
        <f>G11+I11+K11</f>
        <v>7935</v>
      </c>
      <c r="E11" s="164">
        <v>7500</v>
      </c>
      <c r="F11" s="164">
        <v>5000</v>
      </c>
      <c r="G11" s="163">
        <v>3600</v>
      </c>
      <c r="H11" s="164">
        <v>9000</v>
      </c>
      <c r="I11" s="163">
        <v>3600</v>
      </c>
      <c r="J11" s="164">
        <v>3500</v>
      </c>
      <c r="K11" s="163">
        <v>735</v>
      </c>
      <c r="L11" s="171">
        <v>1</v>
      </c>
      <c r="M11"/>
    </row>
    <row r="12" spans="1:13" ht="27.75" customHeight="1">
      <c r="A12" s="156" t="s">
        <v>21</v>
      </c>
      <c r="B12" s="163">
        <f>C12+'大春(经作)'!B11</f>
        <v>19500</v>
      </c>
      <c r="C12" s="163">
        <f aca="true" t="shared" si="1" ref="C12:C18">E12+H12+J12</f>
        <v>16000</v>
      </c>
      <c r="D12" s="163">
        <f aca="true" t="shared" si="2" ref="D12:D18">G12+I12+K12</f>
        <v>6825</v>
      </c>
      <c r="E12" s="164">
        <v>6500</v>
      </c>
      <c r="F12" s="164">
        <v>4000</v>
      </c>
      <c r="G12" s="163">
        <v>3500</v>
      </c>
      <c r="H12" s="164">
        <v>7000</v>
      </c>
      <c r="I12" s="163">
        <v>2800</v>
      </c>
      <c r="J12" s="164">
        <v>2500</v>
      </c>
      <c r="K12" s="163">
        <v>525</v>
      </c>
      <c r="L12" s="171">
        <v>1</v>
      </c>
      <c r="M12"/>
    </row>
    <row r="13" spans="1:13" ht="27.75" customHeight="1">
      <c r="A13" s="156" t="s">
        <v>22</v>
      </c>
      <c r="B13" s="163">
        <f>C13+'大春(经作)'!B12</f>
        <v>17200</v>
      </c>
      <c r="C13" s="163">
        <f t="shared" si="1"/>
        <v>12400</v>
      </c>
      <c r="D13" s="163">
        <f t="shared" si="2"/>
        <v>4320</v>
      </c>
      <c r="E13" s="164">
        <v>1900</v>
      </c>
      <c r="F13" s="164">
        <v>1000</v>
      </c>
      <c r="G13" s="163">
        <v>500</v>
      </c>
      <c r="H13" s="164">
        <v>8500</v>
      </c>
      <c r="I13" s="163">
        <v>3400</v>
      </c>
      <c r="J13" s="164">
        <v>2000</v>
      </c>
      <c r="K13" s="163">
        <v>420</v>
      </c>
      <c r="L13" s="171"/>
      <c r="M13"/>
    </row>
    <row r="14" spans="1:13" ht="27.75" customHeight="1">
      <c r="A14" s="156" t="s">
        <v>23</v>
      </c>
      <c r="B14" s="163">
        <f>C14+'大春(经作)'!B13</f>
        <v>18300</v>
      </c>
      <c r="C14" s="163">
        <f t="shared" si="1"/>
        <v>11500</v>
      </c>
      <c r="D14" s="163">
        <f t="shared" si="2"/>
        <v>3690</v>
      </c>
      <c r="E14" s="164">
        <v>1500</v>
      </c>
      <c r="F14" s="164">
        <v>1000</v>
      </c>
      <c r="G14" s="163">
        <v>450</v>
      </c>
      <c r="H14" s="164">
        <v>6000</v>
      </c>
      <c r="I14" s="163">
        <v>2400</v>
      </c>
      <c r="J14" s="164">
        <v>4000</v>
      </c>
      <c r="K14" s="163">
        <v>840</v>
      </c>
      <c r="L14" s="171"/>
      <c r="M14"/>
    </row>
    <row r="15" spans="1:13" ht="27.75" customHeight="1">
      <c r="A15" s="156" t="s">
        <v>24</v>
      </c>
      <c r="B15" s="163">
        <f>C15+'大春(经作)'!B14</f>
        <v>23600</v>
      </c>
      <c r="C15" s="163">
        <f t="shared" si="1"/>
        <v>19000</v>
      </c>
      <c r="D15" s="163">
        <f t="shared" si="2"/>
        <v>7730</v>
      </c>
      <c r="E15" s="164">
        <v>6000</v>
      </c>
      <c r="F15" s="164">
        <v>3500</v>
      </c>
      <c r="G15" s="163">
        <v>3100</v>
      </c>
      <c r="H15" s="164">
        <v>10000</v>
      </c>
      <c r="I15" s="163">
        <v>4000</v>
      </c>
      <c r="J15" s="164">
        <v>3000</v>
      </c>
      <c r="K15" s="163">
        <v>630</v>
      </c>
      <c r="L15" s="171"/>
      <c r="M15"/>
    </row>
    <row r="16" spans="1:13" ht="27.75" customHeight="1">
      <c r="A16" s="156" t="s">
        <v>25</v>
      </c>
      <c r="B16" s="163">
        <f>C16+'大春(经作)'!B15</f>
        <v>23000</v>
      </c>
      <c r="C16" s="163">
        <f t="shared" si="1"/>
        <v>19000</v>
      </c>
      <c r="D16" s="163">
        <f t="shared" si="2"/>
        <v>7340</v>
      </c>
      <c r="E16" s="164">
        <v>5000</v>
      </c>
      <c r="F16" s="164">
        <v>3000</v>
      </c>
      <c r="G16" s="163">
        <v>2500</v>
      </c>
      <c r="H16" s="164">
        <v>10000</v>
      </c>
      <c r="I16" s="163">
        <v>4000</v>
      </c>
      <c r="J16" s="164">
        <v>4000</v>
      </c>
      <c r="K16" s="163">
        <v>840</v>
      </c>
      <c r="L16" s="171"/>
      <c r="M16"/>
    </row>
    <row r="17" spans="1:13" ht="27.75" customHeight="1">
      <c r="A17" s="156" t="s">
        <v>26</v>
      </c>
      <c r="B17" s="163">
        <f>C17+'大春(经作)'!B16</f>
        <v>13400</v>
      </c>
      <c r="C17" s="163">
        <f t="shared" si="1"/>
        <v>11700</v>
      </c>
      <c r="D17" s="163">
        <f t="shared" si="2"/>
        <v>3985</v>
      </c>
      <c r="E17" s="164">
        <v>200</v>
      </c>
      <c r="F17" s="164">
        <v>0</v>
      </c>
      <c r="G17" s="163">
        <v>50</v>
      </c>
      <c r="H17" s="164">
        <v>8000</v>
      </c>
      <c r="I17" s="163">
        <v>3200</v>
      </c>
      <c r="J17" s="164">
        <v>3500</v>
      </c>
      <c r="K17" s="163">
        <v>735</v>
      </c>
      <c r="L17" s="171"/>
      <c r="M17"/>
    </row>
    <row r="18" spans="1:13" ht="27.75" customHeight="1">
      <c r="A18" s="156" t="s">
        <v>27</v>
      </c>
      <c r="B18" s="163">
        <f>C18+'大春(经作)'!B17</f>
        <v>17600</v>
      </c>
      <c r="C18" s="163">
        <f t="shared" si="1"/>
        <v>15500</v>
      </c>
      <c r="D18" s="163">
        <f t="shared" si="2"/>
        <v>6430</v>
      </c>
      <c r="E18" s="164">
        <v>5500</v>
      </c>
      <c r="F18" s="164">
        <v>3500</v>
      </c>
      <c r="G18" s="163">
        <v>3000</v>
      </c>
      <c r="H18" s="164">
        <v>7000</v>
      </c>
      <c r="I18" s="163">
        <v>2800</v>
      </c>
      <c r="J18" s="164">
        <v>3000</v>
      </c>
      <c r="K18" s="163">
        <v>630</v>
      </c>
      <c r="L18" s="171">
        <v>3</v>
      </c>
      <c r="M18"/>
    </row>
    <row r="19" spans="1:12" ht="15.75">
      <c r="A19" s="167"/>
      <c r="B19" s="167"/>
      <c r="C19" s="167"/>
      <c r="D19" s="167"/>
      <c r="E19" s="179"/>
      <c r="F19" s="179"/>
      <c r="G19" s="167"/>
      <c r="H19" s="179"/>
      <c r="I19" s="167"/>
      <c r="J19" s="167"/>
      <c r="K19" s="167"/>
      <c r="L19" s="167"/>
    </row>
    <row r="20" spans="1:12" ht="15.7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</row>
    <row r="22" spans="3:4" ht="15.75">
      <c r="C22" s="180"/>
      <c r="D22" s="180"/>
    </row>
  </sheetData>
  <sheetProtection/>
  <mergeCells count="13">
    <mergeCell ref="A1:C1"/>
    <mergeCell ref="A2:L2"/>
    <mergeCell ref="I3:K3"/>
    <mergeCell ref="C4:D4"/>
    <mergeCell ref="E4:K4"/>
    <mergeCell ref="E5:G5"/>
    <mergeCell ref="H5:I5"/>
    <mergeCell ref="J5:K5"/>
    <mergeCell ref="A4:A6"/>
    <mergeCell ref="B4:B6"/>
    <mergeCell ref="C5:C6"/>
    <mergeCell ref="D5:D6"/>
    <mergeCell ref="L4:L6"/>
  </mergeCells>
  <printOptions horizontalCentered="1"/>
  <pageMargins left="0.2" right="0.2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88" zoomScaleNormal="88" workbookViewId="0" topLeftCell="A1">
      <selection activeCell="A1" sqref="A1:L1"/>
    </sheetView>
  </sheetViews>
  <sheetFormatPr defaultColWidth="9.00390625" defaultRowHeight="14.25"/>
  <cols>
    <col min="1" max="1" width="9.75390625" style="152" customWidth="1"/>
    <col min="2" max="2" width="10.625" style="152" customWidth="1"/>
    <col min="3" max="3" width="10.125" style="152" customWidth="1"/>
    <col min="4" max="4" width="10.625" style="152" customWidth="1"/>
    <col min="5" max="5" width="10.25390625" style="152" customWidth="1"/>
    <col min="6" max="6" width="10.00390625" style="152" customWidth="1"/>
    <col min="7" max="12" width="11.625" style="152" customWidth="1"/>
    <col min="13" max="243" width="9.00390625" style="152" customWidth="1"/>
  </cols>
  <sheetData>
    <row r="1" spans="1:12" ht="38.25" customHeight="1">
      <c r="A1" s="153" t="s">
        <v>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4.75" customHeight="1">
      <c r="A2" s="154"/>
      <c r="B2" s="154"/>
      <c r="C2" s="154"/>
      <c r="D2" s="154"/>
      <c r="E2" s="154"/>
      <c r="F2" s="154"/>
      <c r="G2" s="154"/>
      <c r="H2" s="154"/>
      <c r="I2" s="154"/>
      <c r="J2" s="166" t="s">
        <v>29</v>
      </c>
      <c r="K2" s="166"/>
      <c r="L2" s="167"/>
    </row>
    <row r="3" spans="1:12" ht="21" customHeight="1">
      <c r="A3" s="155" t="s">
        <v>30</v>
      </c>
      <c r="B3" s="156" t="s">
        <v>31</v>
      </c>
      <c r="C3" s="156"/>
      <c r="D3" s="157" t="s">
        <v>32</v>
      </c>
      <c r="E3" s="157"/>
      <c r="F3" s="157"/>
      <c r="G3" s="157"/>
      <c r="H3" s="157"/>
      <c r="I3" s="157"/>
      <c r="J3" s="157"/>
      <c r="K3" s="168"/>
      <c r="L3" s="169" t="s">
        <v>33</v>
      </c>
    </row>
    <row r="4" spans="1:12" ht="21" customHeight="1">
      <c r="A4" s="158"/>
      <c r="B4" s="158" t="s">
        <v>34</v>
      </c>
      <c r="C4" s="158" t="s">
        <v>35</v>
      </c>
      <c r="D4" s="159" t="s">
        <v>36</v>
      </c>
      <c r="E4" s="159"/>
      <c r="F4" s="160" t="s">
        <v>37</v>
      </c>
      <c r="G4" s="161"/>
      <c r="H4" s="162" t="s">
        <v>38</v>
      </c>
      <c r="I4" s="161"/>
      <c r="J4" s="159" t="s">
        <v>39</v>
      </c>
      <c r="K4" s="159"/>
      <c r="L4" s="170"/>
    </row>
    <row r="5" spans="1:12" ht="39.75" customHeight="1">
      <c r="A5" s="158"/>
      <c r="B5" s="158"/>
      <c r="C5" s="158"/>
      <c r="D5" s="159" t="s">
        <v>34</v>
      </c>
      <c r="E5" s="159" t="s">
        <v>35</v>
      </c>
      <c r="F5" s="159" t="s">
        <v>34</v>
      </c>
      <c r="G5" s="159" t="s">
        <v>35</v>
      </c>
      <c r="H5" s="159" t="s">
        <v>40</v>
      </c>
      <c r="I5" s="159" t="s">
        <v>35</v>
      </c>
      <c r="J5" s="159" t="s">
        <v>34</v>
      </c>
      <c r="K5" s="159" t="s">
        <v>35</v>
      </c>
      <c r="L5" s="170"/>
    </row>
    <row r="6" spans="1:12" ht="32.25" customHeight="1">
      <c r="A6" s="158" t="s">
        <v>16</v>
      </c>
      <c r="B6" s="163">
        <f>D6+F6+H6+J6</f>
        <v>54000</v>
      </c>
      <c r="C6" s="163">
        <f>E6+G6+I6+K6</f>
        <v>41770.34</v>
      </c>
      <c r="D6" s="163">
        <f aca="true" t="shared" si="0" ref="D6:L6">SUM(D7:D17)</f>
        <v>35000</v>
      </c>
      <c r="E6" s="163">
        <f t="shared" si="0"/>
        <v>12775</v>
      </c>
      <c r="F6" s="163">
        <f t="shared" si="0"/>
        <v>9000</v>
      </c>
      <c r="G6" s="163">
        <f t="shared" si="0"/>
        <v>7200</v>
      </c>
      <c r="H6" s="163">
        <f t="shared" si="0"/>
        <v>5100</v>
      </c>
      <c r="I6" s="163">
        <f t="shared" si="0"/>
        <v>18120.34</v>
      </c>
      <c r="J6" s="163">
        <f t="shared" si="0"/>
        <v>4900</v>
      </c>
      <c r="K6" s="163">
        <f t="shared" si="0"/>
        <v>3675</v>
      </c>
      <c r="L6" s="163">
        <f t="shared" si="0"/>
        <v>41</v>
      </c>
    </row>
    <row r="7" spans="1:12" ht="27.75" customHeight="1">
      <c r="A7" s="156" t="s">
        <v>17</v>
      </c>
      <c r="B7" s="163">
        <f>D7+F7+H7+J7</f>
        <v>6400</v>
      </c>
      <c r="C7" s="163">
        <f>E7+G7+I7+K7</f>
        <v>9093.3</v>
      </c>
      <c r="D7" s="164">
        <v>3500</v>
      </c>
      <c r="E7" s="163">
        <v>1277.5</v>
      </c>
      <c r="F7" s="163">
        <v>700</v>
      </c>
      <c r="G7" s="163">
        <v>560</v>
      </c>
      <c r="H7" s="163">
        <v>2000</v>
      </c>
      <c r="I7" s="163">
        <v>7105.8</v>
      </c>
      <c r="J7" s="163">
        <v>200</v>
      </c>
      <c r="K7" s="163">
        <v>150</v>
      </c>
      <c r="L7" s="171">
        <v>6</v>
      </c>
    </row>
    <row r="8" spans="1:12" ht="27.75" customHeight="1">
      <c r="A8" s="156" t="s">
        <v>18</v>
      </c>
      <c r="B8" s="163">
        <f>D8+F8+H8+J8</f>
        <v>5600</v>
      </c>
      <c r="C8" s="163">
        <f>E8+G8+I8+K8</f>
        <v>4937.32</v>
      </c>
      <c r="D8" s="164">
        <v>4000</v>
      </c>
      <c r="E8" s="163">
        <v>1460</v>
      </c>
      <c r="F8" s="163">
        <v>700</v>
      </c>
      <c r="G8" s="163">
        <v>560</v>
      </c>
      <c r="H8" s="163">
        <v>800</v>
      </c>
      <c r="I8" s="163">
        <v>2842.32</v>
      </c>
      <c r="J8" s="163">
        <v>100</v>
      </c>
      <c r="K8" s="163">
        <v>75</v>
      </c>
      <c r="L8" s="171">
        <v>5</v>
      </c>
    </row>
    <row r="9" spans="1:12" ht="27.75" customHeight="1">
      <c r="A9" s="156" t="s">
        <v>19</v>
      </c>
      <c r="B9" s="163">
        <f>D9+F9+H9+J9</f>
        <v>7600</v>
      </c>
      <c r="C9" s="163">
        <f>E9+G9+I9+K9</f>
        <v>5712</v>
      </c>
      <c r="D9" s="164">
        <v>4000</v>
      </c>
      <c r="E9" s="163">
        <v>1460</v>
      </c>
      <c r="F9" s="163">
        <v>3000</v>
      </c>
      <c r="G9" s="163">
        <v>2400</v>
      </c>
      <c r="H9" s="163">
        <v>500</v>
      </c>
      <c r="I9" s="163">
        <v>1777</v>
      </c>
      <c r="J9" s="163">
        <v>100</v>
      </c>
      <c r="K9" s="163">
        <v>75</v>
      </c>
      <c r="L9" s="171">
        <v>5</v>
      </c>
    </row>
    <row r="10" spans="1:12" ht="27.75" customHeight="1">
      <c r="A10" s="156" t="s">
        <v>20</v>
      </c>
      <c r="B10" s="163">
        <f>D10+F10+H10+J10</f>
        <v>6900</v>
      </c>
      <c r="C10" s="163">
        <f>E10+G10+I10+K10</f>
        <v>8730.220000000001</v>
      </c>
      <c r="D10" s="164">
        <v>4000</v>
      </c>
      <c r="E10" s="163">
        <v>1460</v>
      </c>
      <c r="F10" s="163">
        <v>1000</v>
      </c>
      <c r="G10" s="163">
        <v>800</v>
      </c>
      <c r="H10" s="163">
        <v>1800</v>
      </c>
      <c r="I10" s="163">
        <v>6395.22</v>
      </c>
      <c r="J10" s="163">
        <v>100</v>
      </c>
      <c r="K10" s="163">
        <v>75</v>
      </c>
      <c r="L10" s="171">
        <v>4</v>
      </c>
    </row>
    <row r="11" spans="1:12" ht="27.75" customHeight="1">
      <c r="A11" s="156" t="s">
        <v>21</v>
      </c>
      <c r="B11" s="163">
        <f aca="true" t="shared" si="1" ref="B11:B17">D11+F11+H11+J11</f>
        <v>3500</v>
      </c>
      <c r="C11" s="163">
        <f aca="true" t="shared" si="2" ref="C11:C17">E11+G11+I11+K11</f>
        <v>1764.5</v>
      </c>
      <c r="D11" s="164">
        <v>2300</v>
      </c>
      <c r="E11" s="163">
        <v>839.5</v>
      </c>
      <c r="F11" s="163">
        <v>500</v>
      </c>
      <c r="G11" s="163">
        <v>400</v>
      </c>
      <c r="H11" s="163">
        <v>0</v>
      </c>
      <c r="I11" s="163">
        <v>0</v>
      </c>
      <c r="J11" s="163">
        <v>700</v>
      </c>
      <c r="K11" s="163">
        <v>525</v>
      </c>
      <c r="L11" s="171">
        <v>3</v>
      </c>
    </row>
    <row r="12" spans="1:12" ht="27.75" customHeight="1">
      <c r="A12" s="156" t="s">
        <v>22</v>
      </c>
      <c r="B12" s="163">
        <f t="shared" si="1"/>
        <v>4800</v>
      </c>
      <c r="C12" s="163">
        <f t="shared" si="2"/>
        <v>2505</v>
      </c>
      <c r="D12" s="164">
        <v>3000</v>
      </c>
      <c r="E12" s="163">
        <v>1095</v>
      </c>
      <c r="F12" s="163">
        <v>1200</v>
      </c>
      <c r="G12" s="163">
        <v>960</v>
      </c>
      <c r="H12" s="163">
        <v>0</v>
      </c>
      <c r="I12" s="163">
        <v>0</v>
      </c>
      <c r="J12" s="163">
        <v>600</v>
      </c>
      <c r="K12" s="163">
        <v>450</v>
      </c>
      <c r="L12" s="171">
        <v>2</v>
      </c>
    </row>
    <row r="13" spans="1:12" ht="27.75" customHeight="1">
      <c r="A13" s="156" t="s">
        <v>23</v>
      </c>
      <c r="B13" s="163">
        <f t="shared" si="1"/>
        <v>6800</v>
      </c>
      <c r="C13" s="163">
        <f t="shared" si="2"/>
        <v>2805</v>
      </c>
      <c r="D13" s="164">
        <v>6000</v>
      </c>
      <c r="E13" s="163">
        <v>2190</v>
      </c>
      <c r="F13" s="163">
        <v>300</v>
      </c>
      <c r="G13" s="163">
        <v>240</v>
      </c>
      <c r="H13" s="163">
        <v>0</v>
      </c>
      <c r="I13" s="163">
        <v>0</v>
      </c>
      <c r="J13" s="163">
        <v>500</v>
      </c>
      <c r="K13" s="163">
        <v>375</v>
      </c>
      <c r="L13" s="171">
        <v>5</v>
      </c>
    </row>
    <row r="14" spans="1:12" ht="27.75" customHeight="1">
      <c r="A14" s="156" t="s">
        <v>24</v>
      </c>
      <c r="B14" s="163">
        <f t="shared" si="1"/>
        <v>4600</v>
      </c>
      <c r="C14" s="163">
        <f t="shared" si="2"/>
        <v>2345</v>
      </c>
      <c r="D14" s="164">
        <v>3000</v>
      </c>
      <c r="E14" s="163">
        <v>1095</v>
      </c>
      <c r="F14" s="163">
        <v>1000</v>
      </c>
      <c r="G14" s="163">
        <v>800</v>
      </c>
      <c r="H14" s="163">
        <v>0</v>
      </c>
      <c r="I14" s="163">
        <v>0</v>
      </c>
      <c r="J14" s="163">
        <v>600</v>
      </c>
      <c r="K14" s="163">
        <v>450</v>
      </c>
      <c r="L14" s="171">
        <v>2</v>
      </c>
    </row>
    <row r="15" spans="1:12" ht="27.75" customHeight="1">
      <c r="A15" s="156" t="s">
        <v>25</v>
      </c>
      <c r="B15" s="163">
        <f t="shared" si="1"/>
        <v>4000</v>
      </c>
      <c r="C15" s="163">
        <f t="shared" si="2"/>
        <v>1855</v>
      </c>
      <c r="D15" s="164">
        <v>3000</v>
      </c>
      <c r="E15" s="163">
        <v>1095</v>
      </c>
      <c r="F15" s="163">
        <v>200</v>
      </c>
      <c r="G15" s="163">
        <v>160</v>
      </c>
      <c r="H15" s="163">
        <v>0</v>
      </c>
      <c r="I15" s="163">
        <v>0</v>
      </c>
      <c r="J15" s="163">
        <v>800</v>
      </c>
      <c r="K15" s="163">
        <v>600</v>
      </c>
      <c r="L15" s="171">
        <v>2</v>
      </c>
    </row>
    <row r="16" spans="1:12" ht="27.75" customHeight="1">
      <c r="A16" s="156" t="s">
        <v>26</v>
      </c>
      <c r="B16" s="163">
        <f t="shared" si="1"/>
        <v>1700</v>
      </c>
      <c r="C16" s="163">
        <f t="shared" si="2"/>
        <v>905</v>
      </c>
      <c r="D16" s="164">
        <v>1000</v>
      </c>
      <c r="E16" s="163">
        <v>365</v>
      </c>
      <c r="F16" s="163">
        <v>300</v>
      </c>
      <c r="G16" s="163">
        <v>240</v>
      </c>
      <c r="H16" s="163">
        <v>0</v>
      </c>
      <c r="I16" s="163">
        <v>0</v>
      </c>
      <c r="J16" s="163">
        <v>400</v>
      </c>
      <c r="K16" s="163">
        <v>300</v>
      </c>
      <c r="L16" s="171">
        <v>2</v>
      </c>
    </row>
    <row r="17" spans="1:12" ht="27.75" customHeight="1">
      <c r="A17" s="156" t="s">
        <v>27</v>
      </c>
      <c r="B17" s="163">
        <f t="shared" si="1"/>
        <v>2100</v>
      </c>
      <c r="C17" s="163">
        <f t="shared" si="2"/>
        <v>1118</v>
      </c>
      <c r="D17" s="164">
        <v>1200</v>
      </c>
      <c r="E17" s="163">
        <v>438</v>
      </c>
      <c r="F17" s="163">
        <v>100</v>
      </c>
      <c r="G17" s="163">
        <v>80</v>
      </c>
      <c r="H17" s="163">
        <v>0</v>
      </c>
      <c r="I17" s="163">
        <v>0</v>
      </c>
      <c r="J17" s="163">
        <v>800</v>
      </c>
      <c r="K17" s="163">
        <v>600</v>
      </c>
      <c r="L17" s="171">
        <v>5</v>
      </c>
    </row>
    <row r="18" spans="4:10" ht="14.25">
      <c r="D18" s="165"/>
      <c r="J18" s="165"/>
    </row>
  </sheetData>
  <sheetProtection/>
  <mergeCells count="12">
    <mergeCell ref="A1:L1"/>
    <mergeCell ref="J2:K2"/>
    <mergeCell ref="B3:C3"/>
    <mergeCell ref="D3:K3"/>
    <mergeCell ref="D4:E4"/>
    <mergeCell ref="F4:G4"/>
    <mergeCell ref="H4:I4"/>
    <mergeCell ref="J4:K4"/>
    <mergeCell ref="A3:A5"/>
    <mergeCell ref="B4:B5"/>
    <mergeCell ref="C4:C5"/>
    <mergeCell ref="L3:L5"/>
  </mergeCells>
  <printOptions horizontalCentered="1"/>
  <pageMargins left="0.2" right="0.2" top="0.59" bottom="0.59" header="0.51" footer="0.5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I1"/>
    </sheetView>
  </sheetViews>
  <sheetFormatPr defaultColWidth="9.00390625" defaultRowHeight="14.25"/>
  <cols>
    <col min="1" max="2" width="13.625" style="132" customWidth="1"/>
    <col min="3" max="5" width="12.50390625" style="132" customWidth="1"/>
    <col min="6" max="6" width="12.375" style="132" customWidth="1"/>
    <col min="7" max="7" width="10.625" style="132" customWidth="1"/>
    <col min="8" max="9" width="12.25390625" style="132" customWidth="1"/>
    <col min="10" max="10" width="12.625" style="132" bestFit="1" customWidth="1"/>
    <col min="11" max="245" width="9.00390625" style="132" customWidth="1"/>
  </cols>
  <sheetData>
    <row r="1" spans="1:9" ht="33.75" customHeight="1">
      <c r="A1" s="133" t="s">
        <v>41</v>
      </c>
      <c r="B1" s="134"/>
      <c r="C1" s="134"/>
      <c r="D1" s="134"/>
      <c r="E1" s="134"/>
      <c r="F1" s="134"/>
      <c r="G1" s="134"/>
      <c r="H1" s="134"/>
      <c r="I1" s="134"/>
    </row>
    <row r="2" spans="1:9" ht="19.5" customHeight="1">
      <c r="A2" s="135"/>
      <c r="B2" s="135"/>
      <c r="C2" s="136"/>
      <c r="D2" s="137"/>
      <c r="E2" s="137"/>
      <c r="F2" s="137"/>
      <c r="G2" s="138" t="s">
        <v>42</v>
      </c>
      <c r="H2" s="138"/>
      <c r="I2" s="138"/>
    </row>
    <row r="3" spans="1:10" ht="54" customHeight="1">
      <c r="A3" s="139" t="s">
        <v>43</v>
      </c>
      <c r="B3" s="140" t="s">
        <v>44</v>
      </c>
      <c r="C3" s="141" t="s">
        <v>45</v>
      </c>
      <c r="D3" s="140" t="s">
        <v>46</v>
      </c>
      <c r="E3" s="140" t="s">
        <v>47</v>
      </c>
      <c r="F3" s="140" t="s">
        <v>48</v>
      </c>
      <c r="G3" s="141" t="s">
        <v>49</v>
      </c>
      <c r="H3" s="140" t="s">
        <v>50</v>
      </c>
      <c r="I3" s="140" t="s">
        <v>51</v>
      </c>
      <c r="J3" s="151"/>
    </row>
    <row r="4" spans="1:9" ht="29.25" customHeight="1">
      <c r="A4" s="142" t="s">
        <v>16</v>
      </c>
      <c r="B4" s="143">
        <f aca="true" t="shared" si="0" ref="B4:J4">SUM(B5:B15)</f>
        <v>250000</v>
      </c>
      <c r="C4" s="144">
        <f t="shared" si="0"/>
        <v>90000</v>
      </c>
      <c r="D4" s="143">
        <f t="shared" si="0"/>
        <v>4500</v>
      </c>
      <c r="E4" s="143">
        <f t="shared" si="0"/>
        <v>1000</v>
      </c>
      <c r="F4" s="143">
        <f t="shared" si="0"/>
        <v>4000</v>
      </c>
      <c r="G4" s="142">
        <f t="shared" si="0"/>
        <v>240000</v>
      </c>
      <c r="H4" s="142">
        <f t="shared" si="0"/>
        <v>400000</v>
      </c>
      <c r="I4" s="142">
        <f t="shared" si="0"/>
        <v>2000</v>
      </c>
    </row>
    <row r="5" spans="1:9" ht="30" customHeight="1">
      <c r="A5" s="145" t="s">
        <v>17</v>
      </c>
      <c r="B5" s="144">
        <v>39500</v>
      </c>
      <c r="C5" s="144">
        <v>16000</v>
      </c>
      <c r="D5" s="144">
        <v>1200</v>
      </c>
      <c r="E5" s="144">
        <v>100</v>
      </c>
      <c r="F5" s="144">
        <v>1000</v>
      </c>
      <c r="G5" s="142">
        <v>51500</v>
      </c>
      <c r="H5" s="146">
        <v>75000</v>
      </c>
      <c r="I5" s="146">
        <v>500</v>
      </c>
    </row>
    <row r="6" spans="1:9" ht="30" customHeight="1">
      <c r="A6" s="145" t="s">
        <v>18</v>
      </c>
      <c r="B6" s="144">
        <v>29500</v>
      </c>
      <c r="C6" s="144">
        <v>10500</v>
      </c>
      <c r="D6" s="144">
        <v>900</v>
      </c>
      <c r="E6" s="144">
        <v>150</v>
      </c>
      <c r="F6" s="144">
        <v>400</v>
      </c>
      <c r="G6" s="142">
        <v>32000</v>
      </c>
      <c r="H6" s="147">
        <v>45000</v>
      </c>
      <c r="I6" s="147">
        <v>0</v>
      </c>
    </row>
    <row r="7" spans="1:9" ht="30" customHeight="1">
      <c r="A7" s="145" t="s">
        <v>19</v>
      </c>
      <c r="B7" s="144">
        <v>27500</v>
      </c>
      <c r="C7" s="144">
        <v>10000</v>
      </c>
      <c r="D7" s="144">
        <v>600</v>
      </c>
      <c r="E7" s="144">
        <v>150</v>
      </c>
      <c r="F7" s="144">
        <v>400</v>
      </c>
      <c r="G7" s="142">
        <v>27000</v>
      </c>
      <c r="H7" s="145">
        <v>42000</v>
      </c>
      <c r="I7" s="145">
        <v>0</v>
      </c>
    </row>
    <row r="8" spans="1:9" ht="30" customHeight="1">
      <c r="A8" s="145" t="s">
        <v>20</v>
      </c>
      <c r="B8" s="144">
        <v>28000</v>
      </c>
      <c r="C8" s="144">
        <v>7000</v>
      </c>
      <c r="D8" s="144">
        <v>450</v>
      </c>
      <c r="E8" s="144">
        <v>150</v>
      </c>
      <c r="F8" s="144">
        <v>300</v>
      </c>
      <c r="G8" s="142">
        <v>25000</v>
      </c>
      <c r="H8" s="145">
        <v>37000</v>
      </c>
      <c r="I8" s="145">
        <v>0</v>
      </c>
    </row>
    <row r="9" spans="1:9" ht="30" customHeight="1">
      <c r="A9" s="145" t="s">
        <v>21</v>
      </c>
      <c r="B9" s="144">
        <v>18500</v>
      </c>
      <c r="C9" s="144">
        <v>6000</v>
      </c>
      <c r="D9" s="144">
        <v>360</v>
      </c>
      <c r="E9" s="144">
        <v>150</v>
      </c>
      <c r="F9" s="144">
        <v>250</v>
      </c>
      <c r="G9" s="142">
        <v>16000</v>
      </c>
      <c r="H9" s="146">
        <v>25000</v>
      </c>
      <c r="I9" s="146">
        <v>0</v>
      </c>
    </row>
    <row r="10" spans="1:9" ht="30" customHeight="1">
      <c r="A10" s="145" t="s">
        <v>22</v>
      </c>
      <c r="B10" s="144">
        <v>21000</v>
      </c>
      <c r="C10" s="144">
        <v>7500</v>
      </c>
      <c r="D10" s="144">
        <v>150</v>
      </c>
      <c r="E10" s="144">
        <v>0</v>
      </c>
      <c r="F10" s="144">
        <v>330</v>
      </c>
      <c r="G10" s="142">
        <v>17000</v>
      </c>
      <c r="H10" s="148">
        <v>26000</v>
      </c>
      <c r="I10" s="148">
        <v>0</v>
      </c>
    </row>
    <row r="11" spans="1:9" ht="30" customHeight="1">
      <c r="A11" s="145" t="s">
        <v>23</v>
      </c>
      <c r="B11" s="144">
        <v>15500</v>
      </c>
      <c r="C11" s="144">
        <v>5500</v>
      </c>
      <c r="D11" s="144">
        <v>50</v>
      </c>
      <c r="E11" s="144">
        <v>0</v>
      </c>
      <c r="F11" s="144">
        <v>200</v>
      </c>
      <c r="G11" s="142">
        <v>9500</v>
      </c>
      <c r="H11" s="142">
        <v>30000</v>
      </c>
      <c r="I11" s="142">
        <v>0</v>
      </c>
    </row>
    <row r="12" spans="1:9" ht="30" customHeight="1">
      <c r="A12" s="145" t="s">
        <v>24</v>
      </c>
      <c r="B12" s="144">
        <v>20000</v>
      </c>
      <c r="C12" s="144">
        <v>7500</v>
      </c>
      <c r="D12" s="144">
        <v>220</v>
      </c>
      <c r="E12" s="144">
        <v>150</v>
      </c>
      <c r="F12" s="144">
        <v>370</v>
      </c>
      <c r="G12" s="142">
        <v>20000</v>
      </c>
      <c r="H12" s="147">
        <v>35000</v>
      </c>
      <c r="I12" s="147">
        <v>200</v>
      </c>
    </row>
    <row r="13" spans="1:9" ht="30" customHeight="1">
      <c r="A13" s="145" t="s">
        <v>25</v>
      </c>
      <c r="B13" s="144">
        <v>18500</v>
      </c>
      <c r="C13" s="144">
        <v>7600</v>
      </c>
      <c r="D13" s="144">
        <v>300</v>
      </c>
      <c r="E13" s="144">
        <v>50</v>
      </c>
      <c r="F13" s="144">
        <v>300</v>
      </c>
      <c r="G13" s="142">
        <v>18000</v>
      </c>
      <c r="H13" s="146">
        <v>35000</v>
      </c>
      <c r="I13" s="146">
        <v>0</v>
      </c>
    </row>
    <row r="14" spans="1:9" ht="30" customHeight="1">
      <c r="A14" s="145" t="s">
        <v>26</v>
      </c>
      <c r="B14" s="144">
        <v>14000</v>
      </c>
      <c r="C14" s="144">
        <v>6400</v>
      </c>
      <c r="D14" s="144">
        <v>20</v>
      </c>
      <c r="E14" s="144">
        <v>0</v>
      </c>
      <c r="F14" s="144">
        <v>220</v>
      </c>
      <c r="G14" s="142">
        <v>10000</v>
      </c>
      <c r="H14" s="146">
        <v>20000</v>
      </c>
      <c r="I14" s="146">
        <v>0</v>
      </c>
    </row>
    <row r="15" spans="1:9" ht="30" customHeight="1">
      <c r="A15" s="145" t="s">
        <v>27</v>
      </c>
      <c r="B15" s="144">
        <v>18000</v>
      </c>
      <c r="C15" s="144">
        <v>6000</v>
      </c>
      <c r="D15" s="144">
        <v>250</v>
      </c>
      <c r="E15" s="144">
        <v>100</v>
      </c>
      <c r="F15" s="144">
        <v>230</v>
      </c>
      <c r="G15" s="142">
        <v>14000</v>
      </c>
      <c r="H15" s="146">
        <v>30000</v>
      </c>
      <c r="I15" s="146">
        <v>1300</v>
      </c>
    </row>
    <row r="16" spans="1:9" ht="28.5" customHeight="1">
      <c r="A16" s="135" t="s">
        <v>52</v>
      </c>
      <c r="B16" s="149"/>
      <c r="C16" s="149"/>
      <c r="D16" s="149"/>
      <c r="E16" s="149"/>
      <c r="F16" s="149"/>
      <c r="G16" s="149"/>
      <c r="H16" s="149"/>
      <c r="I16" s="149"/>
    </row>
    <row r="19" ht="15.75">
      <c r="C19" s="150"/>
    </row>
  </sheetData>
  <sheetProtection/>
  <mergeCells count="5">
    <mergeCell ref="A1:I1"/>
    <mergeCell ref="A2:C2"/>
    <mergeCell ref="D2:F2"/>
    <mergeCell ref="G2:I2"/>
    <mergeCell ref="A16:H16"/>
  </mergeCells>
  <printOptions horizontalCentered="1"/>
  <pageMargins left="0.2" right="0.16" top="0.79" bottom="0.59" header="0.51" footer="0.51"/>
  <pageSetup horizontalDpi="600" verticalDpi="6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zoomScaleSheetLayoutView="100" workbookViewId="0" topLeftCell="A1">
      <selection activeCell="A2" sqref="A2:R2"/>
    </sheetView>
  </sheetViews>
  <sheetFormatPr defaultColWidth="8.75390625" defaultRowHeight="14.25"/>
  <cols>
    <col min="1" max="1" width="6.00390625" style="0" customWidth="1"/>
    <col min="2" max="2" width="8.375" style="0" customWidth="1"/>
    <col min="3" max="3" width="8.75390625" style="0" customWidth="1"/>
    <col min="4" max="4" width="7.25390625" style="0" customWidth="1"/>
    <col min="5" max="5" width="6.375" style="0" customWidth="1"/>
    <col min="6" max="6" width="6.625" style="0" customWidth="1"/>
    <col min="7" max="7" width="7.875" style="0" customWidth="1"/>
    <col min="8" max="8" width="7.75390625" style="0" customWidth="1"/>
    <col min="9" max="9" width="7.25390625" style="0" customWidth="1"/>
    <col min="10" max="10" width="6.625" style="0" customWidth="1"/>
    <col min="11" max="11" width="6.00390625" style="0" customWidth="1"/>
    <col min="12" max="12" width="5.875" style="0" customWidth="1"/>
    <col min="13" max="14" width="6.00390625" style="0" customWidth="1"/>
    <col min="15" max="15" width="6.25390625" style="0" customWidth="1"/>
    <col min="16" max="17" width="5.875" style="0" customWidth="1"/>
    <col min="18" max="18" width="6.75390625" style="0" customWidth="1"/>
  </cols>
  <sheetData>
    <row r="1" spans="1:2" ht="18">
      <c r="A1" s="112" t="s">
        <v>53</v>
      </c>
      <c r="B1" s="113"/>
    </row>
    <row r="2" spans="1:18" ht="33" customHeight="1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2.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29" t="s">
        <v>55</v>
      </c>
      <c r="O3" s="129"/>
      <c r="P3" s="129"/>
      <c r="Q3" s="130"/>
      <c r="R3" s="131"/>
    </row>
    <row r="4" spans="1:18" ht="24" customHeight="1">
      <c r="A4" s="116" t="s">
        <v>56</v>
      </c>
      <c r="B4" s="117" t="s">
        <v>57</v>
      </c>
      <c r="C4" s="117" t="s">
        <v>58</v>
      </c>
      <c r="D4" s="118" t="s">
        <v>59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ht="21" customHeight="1">
      <c r="A5" s="119"/>
      <c r="B5" s="120"/>
      <c r="C5" s="121"/>
      <c r="D5" s="122" t="s">
        <v>60</v>
      </c>
      <c r="E5" s="122"/>
      <c r="F5" s="122"/>
      <c r="G5" s="123" t="s">
        <v>61</v>
      </c>
      <c r="H5" s="123"/>
      <c r="I5" s="123"/>
      <c r="J5" s="123"/>
      <c r="K5" s="123" t="s">
        <v>62</v>
      </c>
      <c r="L5" s="123"/>
      <c r="M5" s="123"/>
      <c r="N5" s="123"/>
      <c r="O5" s="118" t="s">
        <v>63</v>
      </c>
      <c r="P5" s="118"/>
      <c r="Q5" s="118"/>
      <c r="R5" s="118"/>
    </row>
    <row r="6" spans="1:18" ht="36.75" customHeight="1">
      <c r="A6" s="116"/>
      <c r="B6" s="124"/>
      <c r="C6" s="125"/>
      <c r="D6" s="122" t="s">
        <v>13</v>
      </c>
      <c r="E6" s="122" t="s">
        <v>15</v>
      </c>
      <c r="F6" s="118" t="s">
        <v>64</v>
      </c>
      <c r="G6" s="118" t="s">
        <v>11</v>
      </c>
      <c r="H6" s="123" t="s">
        <v>65</v>
      </c>
      <c r="I6" s="122" t="s">
        <v>66</v>
      </c>
      <c r="J6" s="122" t="s">
        <v>67</v>
      </c>
      <c r="K6" s="118" t="s">
        <v>11</v>
      </c>
      <c r="L6" s="123" t="s">
        <v>65</v>
      </c>
      <c r="M6" s="122" t="s">
        <v>66</v>
      </c>
      <c r="N6" s="122" t="s">
        <v>67</v>
      </c>
      <c r="O6" s="118" t="s">
        <v>11</v>
      </c>
      <c r="P6" s="123" t="s">
        <v>65</v>
      </c>
      <c r="Q6" s="122" t="s">
        <v>66</v>
      </c>
      <c r="R6" s="122" t="s">
        <v>67</v>
      </c>
    </row>
    <row r="7" spans="1:18" ht="19.5" customHeight="1">
      <c r="A7" s="123" t="s">
        <v>16</v>
      </c>
      <c r="B7" s="126">
        <f>SUM(B8:B18)</f>
        <v>99000</v>
      </c>
      <c r="C7" s="126">
        <f aca="true" t="shared" si="0" ref="C7:R7">SUM(C8:C18)</f>
        <v>14670.000000000002</v>
      </c>
      <c r="D7" s="126">
        <f t="shared" si="0"/>
        <v>34000</v>
      </c>
      <c r="E7" s="126">
        <f t="shared" si="0"/>
        <v>4630</v>
      </c>
      <c r="F7" s="126">
        <f t="shared" si="0"/>
        <v>1510</v>
      </c>
      <c r="G7" s="126">
        <f t="shared" si="0"/>
        <v>10000</v>
      </c>
      <c r="H7" s="126">
        <f t="shared" si="0"/>
        <v>10000</v>
      </c>
      <c r="I7" s="126">
        <f t="shared" si="0"/>
        <v>8000</v>
      </c>
      <c r="J7" s="126">
        <f t="shared" si="0"/>
        <v>6000</v>
      </c>
      <c r="K7" s="126">
        <f t="shared" si="0"/>
        <v>1970</v>
      </c>
      <c r="L7" s="126">
        <f t="shared" si="0"/>
        <v>800</v>
      </c>
      <c r="M7" s="126">
        <f t="shared" si="0"/>
        <v>1440</v>
      </c>
      <c r="N7" s="126">
        <f t="shared" si="0"/>
        <v>420</v>
      </c>
      <c r="O7" s="126">
        <f t="shared" si="0"/>
        <v>590</v>
      </c>
      <c r="P7" s="126">
        <f t="shared" si="0"/>
        <v>320</v>
      </c>
      <c r="Q7" s="126">
        <f t="shared" si="0"/>
        <v>432</v>
      </c>
      <c r="R7" s="126">
        <f t="shared" si="0"/>
        <v>168</v>
      </c>
    </row>
    <row r="8" spans="1:18" ht="19.5" customHeight="1">
      <c r="A8" s="123" t="s">
        <v>17</v>
      </c>
      <c r="B8" s="126">
        <v>10100</v>
      </c>
      <c r="C8" s="126">
        <v>1547</v>
      </c>
      <c r="D8" s="127">
        <f aca="true" t="shared" si="1" ref="D7:D18">G8+H8+I8+J8</f>
        <v>3400</v>
      </c>
      <c r="E8" s="127">
        <f>K8+L8+M8+N8</f>
        <v>552</v>
      </c>
      <c r="F8" s="127">
        <f>O8+P8+Q8+R8</f>
        <v>172</v>
      </c>
      <c r="G8" s="127">
        <v>1000</v>
      </c>
      <c r="H8" s="127">
        <v>300</v>
      </c>
      <c r="I8" s="127">
        <v>1600</v>
      </c>
      <c r="J8" s="127">
        <v>500</v>
      </c>
      <c r="K8" s="127">
        <v>197</v>
      </c>
      <c r="L8" s="127">
        <v>30</v>
      </c>
      <c r="M8" s="127">
        <v>290</v>
      </c>
      <c r="N8" s="127">
        <v>35</v>
      </c>
      <c r="O8" s="127">
        <v>59</v>
      </c>
      <c r="P8" s="127">
        <v>12</v>
      </c>
      <c r="Q8" s="127">
        <f aca="true" t="shared" si="2" ref="Q7:Q18">M8*0.3</f>
        <v>87</v>
      </c>
      <c r="R8" s="127">
        <v>14</v>
      </c>
    </row>
    <row r="9" spans="1:23" ht="19.5" customHeight="1">
      <c r="A9" s="123" t="s">
        <v>18</v>
      </c>
      <c r="B9" s="126">
        <v>10000</v>
      </c>
      <c r="C9" s="128">
        <v>1881.8</v>
      </c>
      <c r="D9" s="127">
        <f t="shared" si="1"/>
        <v>1600</v>
      </c>
      <c r="E9" s="127">
        <f aca="true" t="shared" si="3" ref="E9:E18">K9+L9+M9+N9</f>
        <v>172</v>
      </c>
      <c r="F9" s="127">
        <f aca="true" t="shared" si="4" ref="F9:F18">O9+P9+Q9+R9</f>
        <v>59.8</v>
      </c>
      <c r="G9" s="127">
        <v>0</v>
      </c>
      <c r="H9" s="127">
        <v>500</v>
      </c>
      <c r="I9" s="127">
        <v>500</v>
      </c>
      <c r="J9" s="127">
        <v>600</v>
      </c>
      <c r="K9" s="127">
        <v>0</v>
      </c>
      <c r="L9" s="127">
        <v>40</v>
      </c>
      <c r="M9" s="127">
        <f aca="true" t="shared" si="5" ref="M7:M11">I9*0.18</f>
        <v>90</v>
      </c>
      <c r="N9" s="127">
        <v>42.00000000000001</v>
      </c>
      <c r="O9" s="127">
        <v>0</v>
      </c>
      <c r="P9" s="127">
        <v>16</v>
      </c>
      <c r="Q9" s="127">
        <f t="shared" si="2"/>
        <v>27</v>
      </c>
      <c r="R9" s="127">
        <v>16.8</v>
      </c>
      <c r="W9" s="23"/>
    </row>
    <row r="10" spans="1:23" ht="19.5" customHeight="1">
      <c r="A10" s="123" t="s">
        <v>19</v>
      </c>
      <c r="B10" s="126">
        <v>9000</v>
      </c>
      <c r="C10" s="128">
        <v>1644.8</v>
      </c>
      <c r="D10" s="127">
        <f t="shared" si="1"/>
        <v>1500</v>
      </c>
      <c r="E10" s="127">
        <f t="shared" si="3"/>
        <v>162</v>
      </c>
      <c r="F10" s="127">
        <f t="shared" si="4"/>
        <v>55.8</v>
      </c>
      <c r="G10" s="127">
        <v>0</v>
      </c>
      <c r="H10" s="127">
        <v>400</v>
      </c>
      <c r="I10" s="127">
        <v>500</v>
      </c>
      <c r="J10" s="127">
        <v>600</v>
      </c>
      <c r="K10" s="127">
        <v>0</v>
      </c>
      <c r="L10" s="127">
        <v>30</v>
      </c>
      <c r="M10" s="127">
        <f t="shared" si="5"/>
        <v>90</v>
      </c>
      <c r="N10" s="127">
        <v>42.00000000000001</v>
      </c>
      <c r="O10" s="127">
        <v>0</v>
      </c>
      <c r="P10" s="127">
        <v>12</v>
      </c>
      <c r="Q10" s="127">
        <f t="shared" si="2"/>
        <v>27</v>
      </c>
      <c r="R10" s="127">
        <v>16.8</v>
      </c>
      <c r="W10" s="23"/>
    </row>
    <row r="11" spans="1:23" ht="19.5" customHeight="1">
      <c r="A11" s="123" t="s">
        <v>20</v>
      </c>
      <c r="B11" s="126">
        <v>5900</v>
      </c>
      <c r="C11" s="128">
        <v>884</v>
      </c>
      <c r="D11" s="127">
        <f t="shared" si="1"/>
        <v>1400</v>
      </c>
      <c r="E11" s="127">
        <f t="shared" si="3"/>
        <v>155</v>
      </c>
      <c r="F11" s="127">
        <f t="shared" si="4"/>
        <v>53</v>
      </c>
      <c r="G11" s="127">
        <v>0</v>
      </c>
      <c r="H11" s="127">
        <v>400</v>
      </c>
      <c r="I11" s="127">
        <v>500</v>
      </c>
      <c r="J11" s="127">
        <v>500</v>
      </c>
      <c r="K11" s="127">
        <v>0</v>
      </c>
      <c r="L11" s="127">
        <v>30</v>
      </c>
      <c r="M11" s="127">
        <f t="shared" si="5"/>
        <v>90</v>
      </c>
      <c r="N11" s="127">
        <v>35</v>
      </c>
      <c r="O11" s="127">
        <v>0</v>
      </c>
      <c r="P11" s="127">
        <v>12</v>
      </c>
      <c r="Q11" s="127">
        <f t="shared" si="2"/>
        <v>27</v>
      </c>
      <c r="R11" s="127">
        <v>14</v>
      </c>
      <c r="W11" s="23"/>
    </row>
    <row r="12" spans="1:23" ht="19.5" customHeight="1">
      <c r="A12" s="123" t="s">
        <v>21</v>
      </c>
      <c r="B12" s="126">
        <v>8600</v>
      </c>
      <c r="C12" s="128">
        <v>1088.2</v>
      </c>
      <c r="D12" s="127">
        <f t="shared" si="1"/>
        <v>4000</v>
      </c>
      <c r="E12" s="127">
        <f t="shared" si="3"/>
        <v>672</v>
      </c>
      <c r="F12" s="127">
        <f t="shared" si="4"/>
        <v>208.2</v>
      </c>
      <c r="G12" s="127">
        <v>2000</v>
      </c>
      <c r="H12" s="127">
        <v>400</v>
      </c>
      <c r="I12" s="127">
        <v>1200</v>
      </c>
      <c r="J12" s="127">
        <v>400</v>
      </c>
      <c r="K12" s="127">
        <v>394</v>
      </c>
      <c r="L12" s="127">
        <v>40</v>
      </c>
      <c r="M12" s="127">
        <v>210</v>
      </c>
      <c r="N12" s="127">
        <v>28.000000000000004</v>
      </c>
      <c r="O12" s="127">
        <v>118</v>
      </c>
      <c r="P12" s="127">
        <v>16</v>
      </c>
      <c r="Q12" s="127">
        <f t="shared" si="2"/>
        <v>63</v>
      </c>
      <c r="R12" s="127">
        <v>11.2</v>
      </c>
      <c r="W12" s="23"/>
    </row>
    <row r="13" spans="1:23" ht="19.5" customHeight="1">
      <c r="A13" s="123" t="s">
        <v>22</v>
      </c>
      <c r="B13" s="126">
        <v>5400</v>
      </c>
      <c r="C13" s="128">
        <v>849.2</v>
      </c>
      <c r="D13" s="127">
        <f t="shared" si="1"/>
        <v>1600</v>
      </c>
      <c r="E13" s="127">
        <f t="shared" si="3"/>
        <v>158</v>
      </c>
      <c r="F13" s="127">
        <f t="shared" si="4"/>
        <v>56.2</v>
      </c>
      <c r="G13" s="127">
        <v>0</v>
      </c>
      <c r="H13" s="127">
        <v>800</v>
      </c>
      <c r="I13" s="127">
        <v>400</v>
      </c>
      <c r="J13" s="127">
        <v>400</v>
      </c>
      <c r="K13" s="127">
        <v>0</v>
      </c>
      <c r="L13" s="127">
        <v>60</v>
      </c>
      <c r="M13" s="127">
        <v>70</v>
      </c>
      <c r="N13" s="127">
        <v>28.000000000000004</v>
      </c>
      <c r="O13" s="127">
        <v>0</v>
      </c>
      <c r="P13" s="127">
        <v>24</v>
      </c>
      <c r="Q13" s="127">
        <f t="shared" si="2"/>
        <v>21</v>
      </c>
      <c r="R13" s="127">
        <v>11.2</v>
      </c>
      <c r="W13" s="23"/>
    </row>
    <row r="14" spans="1:23" ht="19.5" customHeight="1">
      <c r="A14" s="123" t="s">
        <v>23</v>
      </c>
      <c r="B14" s="126">
        <v>13400</v>
      </c>
      <c r="C14" s="128">
        <v>2060.7</v>
      </c>
      <c r="D14" s="127">
        <f t="shared" si="1"/>
        <v>3300</v>
      </c>
      <c r="E14" s="127">
        <f t="shared" si="3"/>
        <v>308</v>
      </c>
      <c r="F14" s="127">
        <f t="shared" si="4"/>
        <v>114.2</v>
      </c>
      <c r="G14" s="127">
        <v>0</v>
      </c>
      <c r="H14" s="127">
        <v>2400</v>
      </c>
      <c r="I14" s="127">
        <v>500</v>
      </c>
      <c r="J14" s="127">
        <v>400</v>
      </c>
      <c r="K14" s="127">
        <v>0</v>
      </c>
      <c r="L14" s="127">
        <v>190</v>
      </c>
      <c r="M14" s="127">
        <f>I14*0.18</f>
        <v>90</v>
      </c>
      <c r="N14" s="127">
        <v>28.000000000000004</v>
      </c>
      <c r="O14" s="127">
        <v>0</v>
      </c>
      <c r="P14" s="127">
        <v>76</v>
      </c>
      <c r="Q14" s="127">
        <f t="shared" si="2"/>
        <v>27</v>
      </c>
      <c r="R14" s="127">
        <v>11.2</v>
      </c>
      <c r="W14" s="23"/>
    </row>
    <row r="15" spans="1:23" ht="19.5" customHeight="1">
      <c r="A15" s="123" t="s">
        <v>24</v>
      </c>
      <c r="B15" s="126">
        <v>9400</v>
      </c>
      <c r="C15" s="128">
        <v>1201.6</v>
      </c>
      <c r="D15" s="127">
        <f t="shared" si="1"/>
        <v>4500</v>
      </c>
      <c r="E15" s="127">
        <f t="shared" si="3"/>
        <v>653</v>
      </c>
      <c r="F15" s="127">
        <f t="shared" si="4"/>
        <v>210.6</v>
      </c>
      <c r="G15" s="127">
        <v>2000</v>
      </c>
      <c r="H15" s="127">
        <v>1200</v>
      </c>
      <c r="I15" s="127">
        <v>600</v>
      </c>
      <c r="J15" s="127">
        <v>700</v>
      </c>
      <c r="K15" s="127">
        <v>394</v>
      </c>
      <c r="L15" s="127">
        <v>100</v>
      </c>
      <c r="M15" s="127">
        <v>110</v>
      </c>
      <c r="N15" s="127">
        <v>49.00000000000001</v>
      </c>
      <c r="O15" s="127">
        <v>118</v>
      </c>
      <c r="P15" s="127">
        <v>40</v>
      </c>
      <c r="Q15" s="127">
        <f t="shared" si="2"/>
        <v>33</v>
      </c>
      <c r="R15" s="127">
        <v>19.6</v>
      </c>
      <c r="W15" s="23"/>
    </row>
    <row r="16" spans="1:23" ht="19.5" customHeight="1">
      <c r="A16" s="123" t="s">
        <v>25</v>
      </c>
      <c r="B16" s="126">
        <v>11700</v>
      </c>
      <c r="C16" s="128">
        <v>1432.1</v>
      </c>
      <c r="D16" s="127">
        <f t="shared" si="1"/>
        <v>6100</v>
      </c>
      <c r="E16" s="127">
        <f t="shared" si="3"/>
        <v>911.5</v>
      </c>
      <c r="F16" s="127">
        <f t="shared" si="4"/>
        <v>292.1</v>
      </c>
      <c r="G16" s="127">
        <v>2500</v>
      </c>
      <c r="H16" s="127">
        <v>1600</v>
      </c>
      <c r="I16" s="127">
        <v>1300</v>
      </c>
      <c r="J16" s="127">
        <v>700</v>
      </c>
      <c r="K16" s="127">
        <v>492.5</v>
      </c>
      <c r="L16" s="127">
        <v>140</v>
      </c>
      <c r="M16" s="127">
        <v>230</v>
      </c>
      <c r="N16" s="127">
        <v>49.00000000000001</v>
      </c>
      <c r="O16" s="127">
        <v>147.5</v>
      </c>
      <c r="P16" s="127">
        <v>56</v>
      </c>
      <c r="Q16" s="127">
        <f t="shared" si="2"/>
        <v>69</v>
      </c>
      <c r="R16" s="127">
        <v>19.6</v>
      </c>
      <c r="W16" s="23"/>
    </row>
    <row r="17" spans="1:23" ht="19.5" customHeight="1">
      <c r="A17" s="123" t="s">
        <v>26</v>
      </c>
      <c r="B17" s="126">
        <v>6300</v>
      </c>
      <c r="C17" s="128">
        <v>942.5</v>
      </c>
      <c r="D17" s="127">
        <f t="shared" si="1"/>
        <v>2200</v>
      </c>
      <c r="E17" s="127">
        <f t="shared" si="3"/>
        <v>155</v>
      </c>
      <c r="F17" s="127">
        <f t="shared" si="4"/>
        <v>60</v>
      </c>
      <c r="G17" s="127">
        <v>0</v>
      </c>
      <c r="H17" s="127">
        <v>1600</v>
      </c>
      <c r="I17" s="127">
        <v>100</v>
      </c>
      <c r="J17" s="127">
        <v>500</v>
      </c>
      <c r="K17" s="127">
        <v>0</v>
      </c>
      <c r="L17" s="127">
        <v>100</v>
      </c>
      <c r="M17" s="127">
        <v>20</v>
      </c>
      <c r="N17" s="127">
        <v>35</v>
      </c>
      <c r="O17" s="127">
        <v>0</v>
      </c>
      <c r="P17" s="127">
        <v>40</v>
      </c>
      <c r="Q17" s="127">
        <f t="shared" si="2"/>
        <v>6</v>
      </c>
      <c r="R17" s="127">
        <v>14</v>
      </c>
      <c r="W17" s="23"/>
    </row>
    <row r="18" spans="1:23" ht="19.5" customHeight="1">
      <c r="A18" s="123" t="s">
        <v>27</v>
      </c>
      <c r="B18" s="126">
        <v>9200</v>
      </c>
      <c r="C18" s="128">
        <v>1138.1</v>
      </c>
      <c r="D18" s="127">
        <f t="shared" si="1"/>
        <v>4400</v>
      </c>
      <c r="E18" s="127">
        <f t="shared" si="3"/>
        <v>731.5</v>
      </c>
      <c r="F18" s="127">
        <f t="shared" si="4"/>
        <v>228.1</v>
      </c>
      <c r="G18" s="127">
        <v>2500</v>
      </c>
      <c r="H18" s="127">
        <v>400</v>
      </c>
      <c r="I18" s="127">
        <v>800</v>
      </c>
      <c r="J18" s="127">
        <v>700</v>
      </c>
      <c r="K18" s="127">
        <v>492.5</v>
      </c>
      <c r="L18" s="127">
        <v>40</v>
      </c>
      <c r="M18" s="127">
        <v>150</v>
      </c>
      <c r="N18" s="127">
        <v>49.00000000000001</v>
      </c>
      <c r="O18" s="127">
        <v>147.5</v>
      </c>
      <c r="P18" s="127">
        <v>16</v>
      </c>
      <c r="Q18" s="127">
        <f t="shared" si="2"/>
        <v>45</v>
      </c>
      <c r="R18" s="127">
        <v>19.6</v>
      </c>
      <c r="W18" s="23"/>
    </row>
  </sheetData>
  <sheetProtection/>
  <mergeCells count="10">
    <mergeCell ref="A2:R2"/>
    <mergeCell ref="N3:R3"/>
    <mergeCell ref="D4:R4"/>
    <mergeCell ref="D5:F5"/>
    <mergeCell ref="G5:J5"/>
    <mergeCell ref="K5:N5"/>
    <mergeCell ref="O5:R5"/>
    <mergeCell ref="A4:A6"/>
    <mergeCell ref="B4:B6"/>
    <mergeCell ref="C4:C6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workbookViewId="0" topLeftCell="A1">
      <selection activeCell="W13" sqref="W13"/>
    </sheetView>
  </sheetViews>
  <sheetFormatPr defaultColWidth="8.75390625" defaultRowHeight="14.25"/>
  <cols>
    <col min="1" max="1" width="6.00390625" style="0" customWidth="1"/>
    <col min="2" max="2" width="8.125" style="0" customWidth="1"/>
    <col min="3" max="3" width="7.625" style="0" customWidth="1"/>
    <col min="4" max="4" width="7.875" style="0" customWidth="1"/>
    <col min="5" max="5" width="6.75390625" style="0" customWidth="1"/>
    <col min="6" max="6" width="8.75390625" style="0" customWidth="1"/>
    <col min="7" max="7" width="8.125" style="0" customWidth="1"/>
    <col min="8" max="8" width="7.875" style="0" customWidth="1"/>
    <col min="9" max="9" width="6.75390625" style="0" customWidth="1"/>
    <col min="10" max="10" width="8.375" style="0" customWidth="1"/>
    <col min="11" max="11" width="8.50390625" style="0" customWidth="1"/>
    <col min="12" max="12" width="7.625" style="0" customWidth="1"/>
    <col min="13" max="13" width="6.375" style="0" customWidth="1"/>
    <col min="14" max="14" width="8.125" style="0" customWidth="1"/>
    <col min="15" max="15" width="8.00390625" style="0" customWidth="1"/>
    <col min="16" max="16" width="7.25390625" style="0" customWidth="1"/>
  </cols>
  <sheetData>
    <row r="1" spans="1:16" ht="28.5">
      <c r="A1" s="97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8.75">
      <c r="A2" s="98"/>
      <c r="B2" s="99"/>
      <c r="C2" s="99"/>
      <c r="D2" s="99"/>
      <c r="E2" s="100"/>
      <c r="F2" s="100"/>
      <c r="G2" s="100"/>
      <c r="H2" s="101"/>
      <c r="I2" s="101"/>
      <c r="J2" s="101"/>
      <c r="K2" s="101"/>
      <c r="L2" s="101"/>
      <c r="M2" s="110" t="s">
        <v>55</v>
      </c>
      <c r="N2" s="110"/>
      <c r="O2" s="110"/>
      <c r="P2" s="110"/>
    </row>
    <row r="3" spans="1:16" ht="20.25" customHeight="1">
      <c r="A3" s="102" t="s">
        <v>56</v>
      </c>
      <c r="B3" s="103" t="s">
        <v>69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0.25" customHeight="1">
      <c r="A4" s="104"/>
      <c r="B4" s="105" t="s">
        <v>70</v>
      </c>
      <c r="C4" s="105"/>
      <c r="D4" s="105"/>
      <c r="E4" s="36" t="s">
        <v>71</v>
      </c>
      <c r="F4" s="36"/>
      <c r="G4" s="36"/>
      <c r="H4" s="36"/>
      <c r="I4" s="36" t="s">
        <v>72</v>
      </c>
      <c r="J4" s="36"/>
      <c r="K4" s="36"/>
      <c r="L4" s="36"/>
      <c r="M4" s="103" t="s">
        <v>73</v>
      </c>
      <c r="N4" s="103"/>
      <c r="O4" s="103"/>
      <c r="P4" s="103"/>
    </row>
    <row r="5" spans="1:16" ht="39.75" customHeight="1">
      <c r="A5" s="102"/>
      <c r="B5" s="106" t="s">
        <v>13</v>
      </c>
      <c r="C5" s="106" t="s">
        <v>15</v>
      </c>
      <c r="D5" s="107" t="s">
        <v>64</v>
      </c>
      <c r="E5" s="107" t="s">
        <v>74</v>
      </c>
      <c r="F5" s="108" t="s">
        <v>75</v>
      </c>
      <c r="G5" s="106" t="s">
        <v>76</v>
      </c>
      <c r="H5" s="106" t="s">
        <v>77</v>
      </c>
      <c r="I5" s="107" t="s">
        <v>74</v>
      </c>
      <c r="J5" s="108" t="s">
        <v>75</v>
      </c>
      <c r="K5" s="106" t="s">
        <v>76</v>
      </c>
      <c r="L5" s="106" t="s">
        <v>77</v>
      </c>
      <c r="M5" s="107" t="s">
        <v>74</v>
      </c>
      <c r="N5" s="108" t="s">
        <v>75</v>
      </c>
      <c r="O5" s="106" t="s">
        <v>76</v>
      </c>
      <c r="P5" s="106" t="s">
        <v>77</v>
      </c>
    </row>
    <row r="6" spans="1:16" ht="21.75" customHeight="1">
      <c r="A6" s="36" t="s">
        <v>16</v>
      </c>
      <c r="B6" s="109">
        <f aca="true" t="shared" si="0" ref="B6:B17">E6+F6+G6+H6</f>
        <v>65000</v>
      </c>
      <c r="C6" s="109">
        <f aca="true" t="shared" si="1" ref="C6:C17">I6+J6+K6+L6</f>
        <v>82700</v>
      </c>
      <c r="D6" s="109">
        <f aca="true" t="shared" si="2" ref="D6:D17">M6+N6+O6+P6</f>
        <v>13160</v>
      </c>
      <c r="E6" s="109">
        <f>SUM(E7:E17)</f>
        <v>7000</v>
      </c>
      <c r="F6" s="109">
        <f aca="true" t="shared" si="3" ref="F6:P6">SUM(F7:F17)</f>
        <v>20000</v>
      </c>
      <c r="G6" s="109">
        <f t="shared" si="3"/>
        <v>20000</v>
      </c>
      <c r="H6" s="109">
        <f t="shared" si="3"/>
        <v>18000</v>
      </c>
      <c r="I6" s="109">
        <f t="shared" si="3"/>
        <v>25200</v>
      </c>
      <c r="J6" s="109">
        <f t="shared" si="3"/>
        <v>24000</v>
      </c>
      <c r="K6" s="109">
        <f t="shared" si="3"/>
        <v>20000</v>
      </c>
      <c r="L6" s="109">
        <f t="shared" si="3"/>
        <v>13500</v>
      </c>
      <c r="M6" s="109">
        <f t="shared" si="3"/>
        <v>1890</v>
      </c>
      <c r="N6" s="109">
        <f t="shared" si="3"/>
        <v>5040</v>
      </c>
      <c r="O6" s="109">
        <f t="shared" si="3"/>
        <v>3800</v>
      </c>
      <c r="P6" s="109">
        <f t="shared" si="3"/>
        <v>2430</v>
      </c>
    </row>
    <row r="7" spans="1:16" ht="21.75" customHeight="1">
      <c r="A7" s="36" t="s">
        <v>17</v>
      </c>
      <c r="B7" s="109">
        <f t="shared" si="0"/>
        <v>6700</v>
      </c>
      <c r="C7" s="109">
        <f t="shared" si="1"/>
        <v>9460</v>
      </c>
      <c r="D7" s="109">
        <f t="shared" si="2"/>
        <v>1375</v>
      </c>
      <c r="E7" s="109">
        <v>1100</v>
      </c>
      <c r="F7" s="109">
        <v>2000</v>
      </c>
      <c r="G7" s="109">
        <v>1600</v>
      </c>
      <c r="H7" s="109">
        <v>2000</v>
      </c>
      <c r="I7" s="109">
        <f>E7*3.6</f>
        <v>3960</v>
      </c>
      <c r="J7" s="109">
        <f aca="true" t="shared" si="4" ref="J7:J17">F7*1.2</f>
        <v>2400</v>
      </c>
      <c r="K7" s="109">
        <v>1600</v>
      </c>
      <c r="L7" s="109">
        <f>H7*0.75</f>
        <v>1500</v>
      </c>
      <c r="M7" s="111">
        <f>E7*0.27</f>
        <v>297</v>
      </c>
      <c r="N7" s="109">
        <v>504</v>
      </c>
      <c r="O7" s="109">
        <f>G7*0.19</f>
        <v>304</v>
      </c>
      <c r="P7" s="109">
        <f>H7*0.135</f>
        <v>270</v>
      </c>
    </row>
    <row r="8" spans="1:16" ht="21.75" customHeight="1">
      <c r="A8" s="36" t="s">
        <v>18</v>
      </c>
      <c r="B8" s="109">
        <f t="shared" si="0"/>
        <v>8400</v>
      </c>
      <c r="C8" s="109">
        <f t="shared" si="1"/>
        <v>11560</v>
      </c>
      <c r="D8" s="109">
        <f t="shared" si="2"/>
        <v>1822</v>
      </c>
      <c r="E8" s="109">
        <v>1100</v>
      </c>
      <c r="F8" s="109">
        <v>4000</v>
      </c>
      <c r="G8" s="109">
        <v>1300</v>
      </c>
      <c r="H8" s="109">
        <v>2000</v>
      </c>
      <c r="I8" s="109">
        <f aca="true" t="shared" si="5" ref="I8:I17">E8*3.6</f>
        <v>3960</v>
      </c>
      <c r="J8" s="109">
        <f t="shared" si="4"/>
        <v>4800</v>
      </c>
      <c r="K8" s="109">
        <v>1300</v>
      </c>
      <c r="L8" s="109">
        <f aca="true" t="shared" si="6" ref="L8:L17">H8*0.75</f>
        <v>1500</v>
      </c>
      <c r="M8" s="111">
        <f aca="true" t="shared" si="7" ref="M8:M17">E8*0.27</f>
        <v>297</v>
      </c>
      <c r="N8" s="109">
        <v>1008</v>
      </c>
      <c r="O8" s="109">
        <f aca="true" t="shared" si="8" ref="O8:O17">G8*0.19</f>
        <v>247</v>
      </c>
      <c r="P8" s="109">
        <f aca="true" t="shared" si="9" ref="P8:P17">H8*0.135</f>
        <v>270</v>
      </c>
    </row>
    <row r="9" spans="1:16" ht="21.75" customHeight="1">
      <c r="A9" s="36" t="s">
        <v>19</v>
      </c>
      <c r="B9" s="109">
        <f t="shared" si="0"/>
        <v>7500</v>
      </c>
      <c r="C9" s="109">
        <f t="shared" si="1"/>
        <v>10460</v>
      </c>
      <c r="D9" s="109">
        <f t="shared" si="2"/>
        <v>1589</v>
      </c>
      <c r="E9" s="109">
        <v>1100</v>
      </c>
      <c r="F9" s="109">
        <v>3000</v>
      </c>
      <c r="G9" s="109">
        <v>1400</v>
      </c>
      <c r="H9" s="109">
        <v>2000</v>
      </c>
      <c r="I9" s="109">
        <f t="shared" si="5"/>
        <v>3960</v>
      </c>
      <c r="J9" s="109">
        <f t="shared" si="4"/>
        <v>3600</v>
      </c>
      <c r="K9" s="109">
        <v>1400</v>
      </c>
      <c r="L9" s="109">
        <f t="shared" si="6"/>
        <v>1500</v>
      </c>
      <c r="M9" s="111">
        <f t="shared" si="7"/>
        <v>297</v>
      </c>
      <c r="N9" s="109">
        <v>756</v>
      </c>
      <c r="O9" s="109">
        <f t="shared" si="8"/>
        <v>266</v>
      </c>
      <c r="P9" s="109">
        <f t="shared" si="9"/>
        <v>270</v>
      </c>
    </row>
    <row r="10" spans="1:16" ht="21.75" customHeight="1">
      <c r="A10" s="36" t="s">
        <v>20</v>
      </c>
      <c r="B10" s="109">
        <f t="shared" si="0"/>
        <v>4500</v>
      </c>
      <c r="C10" s="109">
        <f t="shared" si="1"/>
        <v>4980</v>
      </c>
      <c r="D10" s="109">
        <f t="shared" si="2"/>
        <v>831</v>
      </c>
      <c r="E10" s="109">
        <v>300</v>
      </c>
      <c r="F10" s="109">
        <v>1000</v>
      </c>
      <c r="G10" s="109">
        <v>1200</v>
      </c>
      <c r="H10" s="109">
        <v>2000</v>
      </c>
      <c r="I10" s="109">
        <f t="shared" si="5"/>
        <v>1080</v>
      </c>
      <c r="J10" s="109">
        <f t="shared" si="4"/>
        <v>1200</v>
      </c>
      <c r="K10" s="109">
        <v>1200</v>
      </c>
      <c r="L10" s="109">
        <f t="shared" si="6"/>
        <v>1500</v>
      </c>
      <c r="M10" s="111">
        <f t="shared" si="7"/>
        <v>81</v>
      </c>
      <c r="N10" s="109">
        <v>252</v>
      </c>
      <c r="O10" s="109">
        <f t="shared" si="8"/>
        <v>228</v>
      </c>
      <c r="P10" s="109">
        <f t="shared" si="9"/>
        <v>270</v>
      </c>
    </row>
    <row r="11" spans="1:16" ht="21.75" customHeight="1">
      <c r="A11" s="36" t="s">
        <v>21</v>
      </c>
      <c r="B11" s="109">
        <f t="shared" si="0"/>
        <v>4600</v>
      </c>
      <c r="C11" s="109">
        <f t="shared" si="1"/>
        <v>5440</v>
      </c>
      <c r="D11" s="109">
        <f t="shared" si="2"/>
        <v>880</v>
      </c>
      <c r="E11" s="109">
        <v>400</v>
      </c>
      <c r="F11" s="109">
        <v>1000</v>
      </c>
      <c r="G11" s="109">
        <v>1600</v>
      </c>
      <c r="H11" s="109">
        <v>1600</v>
      </c>
      <c r="I11" s="109">
        <f t="shared" si="5"/>
        <v>1440</v>
      </c>
      <c r="J11" s="109">
        <f t="shared" si="4"/>
        <v>1200</v>
      </c>
      <c r="K11" s="109">
        <v>1600</v>
      </c>
      <c r="L11" s="109">
        <f t="shared" si="6"/>
        <v>1200</v>
      </c>
      <c r="M11" s="111">
        <f t="shared" si="7"/>
        <v>108</v>
      </c>
      <c r="N11" s="109">
        <v>252</v>
      </c>
      <c r="O11" s="109">
        <f t="shared" si="8"/>
        <v>304</v>
      </c>
      <c r="P11" s="109">
        <f t="shared" si="9"/>
        <v>216</v>
      </c>
    </row>
    <row r="12" spans="1:16" ht="21.75" customHeight="1">
      <c r="A12" s="36" t="s">
        <v>22</v>
      </c>
      <c r="B12" s="109">
        <f t="shared" si="0"/>
        <v>3800</v>
      </c>
      <c r="C12" s="109">
        <f t="shared" si="1"/>
        <v>5830</v>
      </c>
      <c r="D12" s="109">
        <f t="shared" si="2"/>
        <v>793</v>
      </c>
      <c r="E12" s="109">
        <v>800</v>
      </c>
      <c r="F12" s="109">
        <v>1000</v>
      </c>
      <c r="G12" s="109">
        <v>1000</v>
      </c>
      <c r="H12" s="109">
        <v>1000</v>
      </c>
      <c r="I12" s="109">
        <f t="shared" si="5"/>
        <v>2880</v>
      </c>
      <c r="J12" s="109">
        <f t="shared" si="4"/>
        <v>1200</v>
      </c>
      <c r="K12" s="109">
        <v>1000</v>
      </c>
      <c r="L12" s="109">
        <f t="shared" si="6"/>
        <v>750</v>
      </c>
      <c r="M12" s="111">
        <f t="shared" si="7"/>
        <v>216</v>
      </c>
      <c r="N12" s="109">
        <v>252</v>
      </c>
      <c r="O12" s="109">
        <f t="shared" si="8"/>
        <v>190</v>
      </c>
      <c r="P12" s="109">
        <f t="shared" si="9"/>
        <v>135</v>
      </c>
    </row>
    <row r="13" spans="1:16" ht="21.75" customHeight="1">
      <c r="A13" s="36" t="s">
        <v>23</v>
      </c>
      <c r="B13" s="109">
        <f t="shared" si="0"/>
        <v>10100</v>
      </c>
      <c r="C13" s="109">
        <f t="shared" si="1"/>
        <v>11485</v>
      </c>
      <c r="D13" s="109">
        <f t="shared" si="2"/>
        <v>1946.5</v>
      </c>
      <c r="E13" s="109">
        <v>600</v>
      </c>
      <c r="F13" s="109">
        <v>1000</v>
      </c>
      <c r="G13" s="109">
        <v>7000</v>
      </c>
      <c r="H13" s="109">
        <v>1500</v>
      </c>
      <c r="I13" s="109">
        <f t="shared" si="5"/>
        <v>2160</v>
      </c>
      <c r="J13" s="109">
        <f t="shared" si="4"/>
        <v>1200</v>
      </c>
      <c r="K13" s="109">
        <v>7000</v>
      </c>
      <c r="L13" s="109">
        <f t="shared" si="6"/>
        <v>1125</v>
      </c>
      <c r="M13" s="111">
        <f t="shared" si="7"/>
        <v>162</v>
      </c>
      <c r="N13" s="109">
        <v>252</v>
      </c>
      <c r="O13" s="109">
        <f t="shared" si="8"/>
        <v>1330</v>
      </c>
      <c r="P13" s="109">
        <f t="shared" si="9"/>
        <v>202.5</v>
      </c>
    </row>
    <row r="14" spans="1:16" ht="21.75" customHeight="1">
      <c r="A14" s="36" t="s">
        <v>24</v>
      </c>
      <c r="B14" s="109">
        <f t="shared" si="0"/>
        <v>4900</v>
      </c>
      <c r="C14" s="109">
        <f t="shared" si="1"/>
        <v>5680</v>
      </c>
      <c r="D14" s="109">
        <f t="shared" si="2"/>
        <v>991</v>
      </c>
      <c r="E14" s="109">
        <v>300</v>
      </c>
      <c r="F14" s="109">
        <v>2000</v>
      </c>
      <c r="G14" s="109">
        <v>1000</v>
      </c>
      <c r="H14" s="109">
        <v>1600</v>
      </c>
      <c r="I14" s="109">
        <f t="shared" si="5"/>
        <v>1080</v>
      </c>
      <c r="J14" s="109">
        <f t="shared" si="4"/>
        <v>2400</v>
      </c>
      <c r="K14" s="109">
        <v>1000</v>
      </c>
      <c r="L14" s="109">
        <f t="shared" si="6"/>
        <v>1200</v>
      </c>
      <c r="M14" s="111">
        <f t="shared" si="7"/>
        <v>81</v>
      </c>
      <c r="N14" s="109">
        <v>504</v>
      </c>
      <c r="O14" s="109">
        <f t="shared" si="8"/>
        <v>190</v>
      </c>
      <c r="P14" s="109">
        <f t="shared" si="9"/>
        <v>216</v>
      </c>
    </row>
    <row r="15" spans="1:16" ht="21.75" customHeight="1">
      <c r="A15" s="36" t="s">
        <v>25</v>
      </c>
      <c r="B15" s="109">
        <f t="shared" si="0"/>
        <v>5600</v>
      </c>
      <c r="C15" s="109">
        <f t="shared" si="1"/>
        <v>6900</v>
      </c>
      <c r="D15" s="109">
        <f t="shared" si="2"/>
        <v>1140</v>
      </c>
      <c r="E15" s="109">
        <v>500</v>
      </c>
      <c r="F15" s="109">
        <v>2000</v>
      </c>
      <c r="G15" s="109">
        <v>1500</v>
      </c>
      <c r="H15" s="109">
        <v>1600</v>
      </c>
      <c r="I15" s="109">
        <f t="shared" si="5"/>
        <v>1800</v>
      </c>
      <c r="J15" s="109">
        <f t="shared" si="4"/>
        <v>2400</v>
      </c>
      <c r="K15" s="109">
        <v>1500</v>
      </c>
      <c r="L15" s="109">
        <f t="shared" si="6"/>
        <v>1200</v>
      </c>
      <c r="M15" s="111">
        <f t="shared" si="7"/>
        <v>135</v>
      </c>
      <c r="N15" s="109">
        <v>504</v>
      </c>
      <c r="O15" s="109">
        <f t="shared" si="8"/>
        <v>285</v>
      </c>
      <c r="P15" s="109">
        <f t="shared" si="9"/>
        <v>216</v>
      </c>
    </row>
    <row r="16" spans="1:16" ht="21.75" customHeight="1">
      <c r="A16" s="36" t="s">
        <v>26</v>
      </c>
      <c r="B16" s="109">
        <f t="shared" si="0"/>
        <v>4100</v>
      </c>
      <c r="C16" s="109">
        <f t="shared" si="1"/>
        <v>5525</v>
      </c>
      <c r="D16" s="109">
        <f t="shared" si="2"/>
        <v>882.5</v>
      </c>
      <c r="E16" s="109">
        <v>500</v>
      </c>
      <c r="F16" s="109">
        <v>2000</v>
      </c>
      <c r="G16" s="109">
        <v>500</v>
      </c>
      <c r="H16" s="109">
        <v>1100</v>
      </c>
      <c r="I16" s="109">
        <f t="shared" si="5"/>
        <v>1800</v>
      </c>
      <c r="J16" s="109">
        <f t="shared" si="4"/>
        <v>2400</v>
      </c>
      <c r="K16" s="109">
        <v>500</v>
      </c>
      <c r="L16" s="109">
        <f t="shared" si="6"/>
        <v>825</v>
      </c>
      <c r="M16" s="111">
        <f t="shared" si="7"/>
        <v>135</v>
      </c>
      <c r="N16" s="109">
        <v>504</v>
      </c>
      <c r="O16" s="109">
        <f t="shared" si="8"/>
        <v>95</v>
      </c>
      <c r="P16" s="109">
        <f t="shared" si="9"/>
        <v>148.5</v>
      </c>
    </row>
    <row r="17" spans="1:16" ht="21.75" customHeight="1">
      <c r="A17" s="36" t="s">
        <v>27</v>
      </c>
      <c r="B17" s="109">
        <f t="shared" si="0"/>
        <v>4800</v>
      </c>
      <c r="C17" s="109">
        <f t="shared" si="1"/>
        <v>5380</v>
      </c>
      <c r="D17" s="109">
        <f t="shared" si="2"/>
        <v>910</v>
      </c>
      <c r="E17" s="109">
        <v>300</v>
      </c>
      <c r="F17" s="109">
        <v>1000</v>
      </c>
      <c r="G17" s="109">
        <v>1900</v>
      </c>
      <c r="H17" s="109">
        <v>1600</v>
      </c>
      <c r="I17" s="109">
        <f t="shared" si="5"/>
        <v>1080</v>
      </c>
      <c r="J17" s="109">
        <f t="shared" si="4"/>
        <v>1200</v>
      </c>
      <c r="K17" s="109">
        <v>1900</v>
      </c>
      <c r="L17" s="109">
        <f t="shared" si="6"/>
        <v>1200</v>
      </c>
      <c r="M17" s="111">
        <f t="shared" si="7"/>
        <v>81</v>
      </c>
      <c r="N17" s="109">
        <v>252</v>
      </c>
      <c r="O17" s="109">
        <f t="shared" si="8"/>
        <v>361</v>
      </c>
      <c r="P17" s="109">
        <f t="shared" si="9"/>
        <v>216</v>
      </c>
    </row>
  </sheetData>
  <sheetProtection/>
  <mergeCells count="8">
    <mergeCell ref="A1:P1"/>
    <mergeCell ref="M2:P2"/>
    <mergeCell ref="B3:P3"/>
    <mergeCell ref="B4:D4"/>
    <mergeCell ref="E4:H4"/>
    <mergeCell ref="I4:L4"/>
    <mergeCell ref="M4:P4"/>
    <mergeCell ref="A3:A5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SheetLayoutView="100" workbookViewId="0" topLeftCell="A1">
      <selection activeCell="A2" sqref="A2:N2"/>
    </sheetView>
  </sheetViews>
  <sheetFormatPr defaultColWidth="9.00390625" defaultRowHeight="14.25"/>
  <cols>
    <col min="1" max="1" width="10.375" style="0" customWidth="1"/>
    <col min="2" max="7" width="8.625" style="52" customWidth="1"/>
    <col min="8" max="8" width="9.625" style="0" customWidth="1"/>
    <col min="9" max="9" width="7.625" style="0" customWidth="1"/>
    <col min="10" max="11" width="9.625" style="52" customWidth="1"/>
    <col min="12" max="12" width="8.375" style="52" customWidth="1"/>
    <col min="13" max="13" width="8.125" style="52" customWidth="1"/>
    <col min="14" max="14" width="6.25390625" style="23" customWidth="1"/>
    <col min="16" max="16" width="12.625" style="53" bestFit="1" customWidth="1"/>
    <col min="17" max="21" width="12.625" style="0" bestFit="1" customWidth="1"/>
    <col min="22" max="22" width="12.625" style="52" bestFit="1" customWidth="1"/>
  </cols>
  <sheetData>
    <row r="1" ht="21" customHeight="1">
      <c r="A1" s="54" t="s">
        <v>78</v>
      </c>
    </row>
    <row r="2" spans="1:14" ht="36.75" customHeight="1">
      <c r="A2" s="24" t="s">
        <v>79</v>
      </c>
      <c r="B2" s="55"/>
      <c r="C2" s="55"/>
      <c r="D2" s="55"/>
      <c r="E2" s="55"/>
      <c r="F2" s="55"/>
      <c r="G2" s="55"/>
      <c r="H2" s="24"/>
      <c r="I2" s="24"/>
      <c r="J2" s="55"/>
      <c r="K2" s="55"/>
      <c r="L2" s="55"/>
      <c r="M2" s="55"/>
      <c r="N2" s="25"/>
    </row>
    <row r="3" spans="1:14" ht="36" customHeight="1">
      <c r="A3" s="6" t="s">
        <v>80</v>
      </c>
      <c r="B3" s="56" t="s">
        <v>81</v>
      </c>
      <c r="C3" s="56"/>
      <c r="D3" s="56"/>
      <c r="E3" s="56"/>
      <c r="F3" s="56"/>
      <c r="G3" s="56"/>
      <c r="H3" s="57"/>
      <c r="I3" s="76"/>
      <c r="J3" s="77" t="s">
        <v>82</v>
      </c>
      <c r="K3" s="78"/>
      <c r="L3" s="78"/>
      <c r="M3" s="78"/>
      <c r="N3" s="79"/>
    </row>
    <row r="4" spans="1:14" ht="37.5" customHeight="1">
      <c r="A4" s="12"/>
      <c r="B4" s="58" t="s">
        <v>83</v>
      </c>
      <c r="C4" s="59" t="s">
        <v>84</v>
      </c>
      <c r="D4" s="59" t="s">
        <v>85</v>
      </c>
      <c r="E4" s="59" t="s">
        <v>86</v>
      </c>
      <c r="F4" s="59" t="s">
        <v>87</v>
      </c>
      <c r="G4" s="59" t="s">
        <v>88</v>
      </c>
      <c r="H4" s="60" t="s">
        <v>89</v>
      </c>
      <c r="I4" s="80" t="s">
        <v>90</v>
      </c>
      <c r="J4" s="81" t="s">
        <v>91</v>
      </c>
      <c r="K4" s="81" t="s">
        <v>92</v>
      </c>
      <c r="L4" s="81" t="s">
        <v>93</v>
      </c>
      <c r="M4" s="82" t="s">
        <v>94</v>
      </c>
      <c r="N4" s="83" t="s">
        <v>95</v>
      </c>
    </row>
    <row r="5" spans="1:14" ht="21.75" customHeight="1">
      <c r="A5" s="33" t="s">
        <v>96</v>
      </c>
      <c r="B5" s="61" t="s">
        <v>97</v>
      </c>
      <c r="C5" s="62" t="s">
        <v>98</v>
      </c>
      <c r="D5" s="62" t="s">
        <v>99</v>
      </c>
      <c r="E5" s="62" t="s">
        <v>99</v>
      </c>
      <c r="F5" s="62" t="s">
        <v>99</v>
      </c>
      <c r="G5" s="62" t="s">
        <v>99</v>
      </c>
      <c r="H5" s="63" t="s">
        <v>98</v>
      </c>
      <c r="I5" s="84" t="s">
        <v>100</v>
      </c>
      <c r="J5" s="62" t="s">
        <v>99</v>
      </c>
      <c r="K5" s="62" t="s">
        <v>99</v>
      </c>
      <c r="L5" s="62" t="s">
        <v>99</v>
      </c>
      <c r="M5" s="62" t="s">
        <v>99</v>
      </c>
      <c r="N5" s="85" t="s">
        <v>101</v>
      </c>
    </row>
    <row r="6" spans="1:14" ht="21.75" customHeight="1">
      <c r="A6" s="33" t="s">
        <v>102</v>
      </c>
      <c r="B6" s="64">
        <v>8.416547788873038</v>
      </c>
      <c r="C6" s="65">
        <v>6.97787503039144</v>
      </c>
      <c r="D6" s="65">
        <v>7.313573327364657</v>
      </c>
      <c r="E6" s="65">
        <v>9.085790696037721</v>
      </c>
      <c r="F6" s="65">
        <v>7.702349869451695</v>
      </c>
      <c r="G6" s="65">
        <v>7.888831348178832</v>
      </c>
      <c r="H6" s="66">
        <v>13.452188006482995</v>
      </c>
      <c r="I6" s="84"/>
      <c r="J6" s="62">
        <v>2.15</v>
      </c>
      <c r="K6" s="62">
        <v>2</v>
      </c>
      <c r="L6" s="86">
        <v>1.5</v>
      </c>
      <c r="M6" s="87">
        <v>1.34</v>
      </c>
      <c r="N6" s="88">
        <v>5</v>
      </c>
    </row>
    <row r="7" spans="1:22" s="22" customFormat="1" ht="21.75" customHeight="1">
      <c r="A7" s="16" t="s">
        <v>103</v>
      </c>
      <c r="B7" s="67">
        <v>15.2</v>
      </c>
      <c r="C7" s="67">
        <v>4.4</v>
      </c>
      <c r="D7" s="67">
        <v>35</v>
      </c>
      <c r="E7" s="67">
        <v>3.1</v>
      </c>
      <c r="F7" s="67">
        <v>16.5</v>
      </c>
      <c r="G7" s="67">
        <v>350</v>
      </c>
      <c r="H7" s="68">
        <v>0.07</v>
      </c>
      <c r="I7" s="89">
        <v>50</v>
      </c>
      <c r="J7" s="67">
        <v>22.84</v>
      </c>
      <c r="K7" s="67">
        <v>6.28</v>
      </c>
      <c r="L7" s="67">
        <v>18.74</v>
      </c>
      <c r="M7" s="67">
        <v>132</v>
      </c>
      <c r="N7" s="90">
        <v>148</v>
      </c>
      <c r="P7" s="91"/>
      <c r="V7" s="96"/>
    </row>
    <row r="8" spans="1:23" ht="21.75" customHeight="1">
      <c r="A8" s="36" t="s">
        <v>17</v>
      </c>
      <c r="B8" s="69">
        <v>2.98</v>
      </c>
      <c r="C8" s="69">
        <v>1.00165374</v>
      </c>
      <c r="D8" s="69">
        <v>8.7285954</v>
      </c>
      <c r="E8" s="69">
        <v>0.42959642000000003</v>
      </c>
      <c r="F8" s="69">
        <v>1.7602487999999998</v>
      </c>
      <c r="G8" s="70">
        <v>87.8246178</v>
      </c>
      <c r="H8" s="71">
        <v>0.0163368</v>
      </c>
      <c r="I8" s="92">
        <v>12</v>
      </c>
      <c r="J8" s="69">
        <v>5.7030345</v>
      </c>
      <c r="K8" s="69">
        <v>0.9350339999999999</v>
      </c>
      <c r="L8" s="69">
        <v>1.8209099999999998</v>
      </c>
      <c r="M8" s="93">
        <v>35</v>
      </c>
      <c r="N8" s="94">
        <v>12.600000000000001</v>
      </c>
      <c r="W8" s="52"/>
    </row>
    <row r="9" spans="1:23" ht="21.75" customHeight="1">
      <c r="A9" s="36" t="s">
        <v>18</v>
      </c>
      <c r="B9" s="69">
        <v>1.9</v>
      </c>
      <c r="C9" s="69">
        <v>0.56731494</v>
      </c>
      <c r="D9" s="69">
        <v>4.58471244</v>
      </c>
      <c r="E9" s="69">
        <v>0.41846923999999996</v>
      </c>
      <c r="F9" s="69">
        <v>1.6765659</v>
      </c>
      <c r="G9" s="70">
        <v>45.98929929</v>
      </c>
      <c r="H9" s="71">
        <v>0.009076</v>
      </c>
      <c r="I9" s="92">
        <v>6</v>
      </c>
      <c r="J9" s="69">
        <v>2.9954466</v>
      </c>
      <c r="K9" s="69">
        <v>0.7422540000000001</v>
      </c>
      <c r="L9" s="69">
        <v>1.7024594999999998</v>
      </c>
      <c r="M9" s="93">
        <v>18</v>
      </c>
      <c r="N9" s="95">
        <v>40.95</v>
      </c>
      <c r="W9" s="52"/>
    </row>
    <row r="10" spans="1:23" ht="21.75" customHeight="1">
      <c r="A10" s="36" t="s">
        <v>19</v>
      </c>
      <c r="B10" s="69">
        <v>1.74</v>
      </c>
      <c r="C10" s="69">
        <v>0.43915290000000007</v>
      </c>
      <c r="D10" s="69">
        <v>3.4119214499999995</v>
      </c>
      <c r="E10" s="69">
        <v>0.34843346000000003</v>
      </c>
      <c r="F10" s="69">
        <v>1.9290147000000002</v>
      </c>
      <c r="G10" s="70">
        <v>34.15711088</v>
      </c>
      <c r="H10" s="71">
        <v>0.0072608</v>
      </c>
      <c r="I10" s="92">
        <v>6</v>
      </c>
      <c r="J10" s="69">
        <v>2.22962805</v>
      </c>
      <c r="K10" s="69">
        <v>0.758064</v>
      </c>
      <c r="L10" s="69">
        <v>1.9929525</v>
      </c>
      <c r="M10" s="93">
        <v>13</v>
      </c>
      <c r="N10" s="95">
        <v>16.8</v>
      </c>
      <c r="W10" s="52"/>
    </row>
    <row r="11" spans="1:23" ht="21.75" customHeight="1">
      <c r="A11" s="36" t="s">
        <v>20</v>
      </c>
      <c r="B11" s="69">
        <v>1.52</v>
      </c>
      <c r="C11" s="69">
        <v>0.41807784000000003</v>
      </c>
      <c r="D11" s="69">
        <v>3.369534</v>
      </c>
      <c r="E11" s="69">
        <v>0.32225186</v>
      </c>
      <c r="F11" s="69">
        <v>1.2421041</v>
      </c>
      <c r="G11" s="70">
        <v>33.72695345</v>
      </c>
      <c r="H11" s="71">
        <v>0.00669355</v>
      </c>
      <c r="I11" s="92">
        <v>6</v>
      </c>
      <c r="J11" s="69">
        <v>2.2015368</v>
      </c>
      <c r="K11" s="69">
        <v>0.597618</v>
      </c>
      <c r="L11" s="69">
        <v>1.4706335</v>
      </c>
      <c r="M11" s="93">
        <v>12</v>
      </c>
      <c r="N11" s="95">
        <v>4.2</v>
      </c>
      <c r="W11" s="52"/>
    </row>
    <row r="12" spans="1:23" ht="21.75" customHeight="1">
      <c r="A12" s="36" t="s">
        <v>23</v>
      </c>
      <c r="B12" s="69">
        <v>1.19</v>
      </c>
      <c r="C12" s="69">
        <v>0.25942650000000006</v>
      </c>
      <c r="D12" s="69">
        <v>1.85807265</v>
      </c>
      <c r="E12" s="69">
        <v>0.23672530000000003</v>
      </c>
      <c r="F12" s="69">
        <v>1.7308467</v>
      </c>
      <c r="G12" s="70">
        <v>18.46828653</v>
      </c>
      <c r="H12" s="71">
        <v>0.0038573</v>
      </c>
      <c r="I12" s="92">
        <v>3</v>
      </c>
      <c r="J12" s="69">
        <v>1.2143592</v>
      </c>
      <c r="K12" s="69">
        <v>0.51561</v>
      </c>
      <c r="L12" s="69">
        <v>1.980468</v>
      </c>
      <c r="M12" s="93">
        <v>7</v>
      </c>
      <c r="N12" s="95">
        <v>10.5</v>
      </c>
      <c r="W12" s="52"/>
    </row>
    <row r="13" spans="1:23" ht="21.75" customHeight="1">
      <c r="A13" s="36" t="s">
        <v>24</v>
      </c>
      <c r="B13" s="69">
        <v>1.07725061277602</v>
      </c>
      <c r="C13" s="69">
        <v>0.32222376</v>
      </c>
      <c r="D13" s="69">
        <v>2.4509604</v>
      </c>
      <c r="E13" s="69">
        <v>0.28341582</v>
      </c>
      <c r="F13" s="69">
        <v>1.3898685</v>
      </c>
      <c r="G13" s="70">
        <v>24.45197382</v>
      </c>
      <c r="H13" s="71">
        <v>0.0049918</v>
      </c>
      <c r="I13" s="92">
        <v>3</v>
      </c>
      <c r="J13" s="69">
        <v>1.6015077000000002</v>
      </c>
      <c r="K13" s="69">
        <v>0.545598</v>
      </c>
      <c r="L13" s="69">
        <v>1.5168159999999997</v>
      </c>
      <c r="M13" s="93">
        <v>9</v>
      </c>
      <c r="N13" s="95">
        <v>15.75</v>
      </c>
      <c r="W13" s="52"/>
    </row>
    <row r="14" spans="1:23" ht="21.75" customHeight="1">
      <c r="A14" s="36" t="s">
        <v>25</v>
      </c>
      <c r="B14" s="69">
        <v>1.08</v>
      </c>
      <c r="C14" s="69">
        <v>0.29451594</v>
      </c>
      <c r="D14" s="69">
        <v>2.27625972</v>
      </c>
      <c r="E14" s="69">
        <v>0.23159807000000002</v>
      </c>
      <c r="F14" s="69">
        <v>1.2046245</v>
      </c>
      <c r="G14" s="70">
        <v>22.689806450000003</v>
      </c>
      <c r="H14" s="71">
        <v>0.0046514500000000005</v>
      </c>
      <c r="I14" s="92">
        <v>3</v>
      </c>
      <c r="J14" s="69">
        <v>1.48761045</v>
      </c>
      <c r="K14" s="69">
        <v>0.49113</v>
      </c>
      <c r="L14" s="69">
        <v>1.577513</v>
      </c>
      <c r="M14" s="93">
        <v>8.5</v>
      </c>
      <c r="N14" s="95">
        <v>4.2</v>
      </c>
      <c r="W14" s="52"/>
    </row>
    <row r="15" spans="1:23" ht="21.75" customHeight="1">
      <c r="A15" s="36" t="s">
        <v>21</v>
      </c>
      <c r="B15" s="69">
        <v>1.0317776303204298</v>
      </c>
      <c r="C15" s="69">
        <v>0.32457732</v>
      </c>
      <c r="D15" s="69">
        <v>2.5418519699999997</v>
      </c>
      <c r="E15" s="69">
        <v>0.23901619000000002</v>
      </c>
      <c r="F15" s="69">
        <v>1.1207261999999998</v>
      </c>
      <c r="G15" s="70">
        <v>25.33839806</v>
      </c>
      <c r="H15" s="71">
        <v>0.005218700000000001</v>
      </c>
      <c r="I15" s="92">
        <v>3</v>
      </c>
      <c r="J15" s="69">
        <v>1.63</v>
      </c>
      <c r="K15" s="69">
        <v>0.45175800000000005</v>
      </c>
      <c r="L15" s="69">
        <v>1.3062034999999999</v>
      </c>
      <c r="M15" s="93">
        <v>8.5</v>
      </c>
      <c r="N15" s="95">
        <v>21</v>
      </c>
      <c r="W15" s="52"/>
    </row>
    <row r="16" spans="1:23" ht="21.75" customHeight="1">
      <c r="A16" s="36" t="s">
        <v>22</v>
      </c>
      <c r="B16" s="69">
        <v>0.97</v>
      </c>
      <c r="C16" s="69">
        <v>0.26295684</v>
      </c>
      <c r="D16" s="69">
        <v>1.98834699</v>
      </c>
      <c r="E16" s="69">
        <v>0.22417995000000002</v>
      </c>
      <c r="F16" s="69">
        <v>1.1908389</v>
      </c>
      <c r="G16" s="70">
        <v>19.76458488</v>
      </c>
      <c r="H16" s="71">
        <v>0.0040842</v>
      </c>
      <c r="I16" s="92">
        <v>3</v>
      </c>
      <c r="J16" s="69">
        <v>1.2993480000000002</v>
      </c>
      <c r="K16" s="69">
        <v>0.438906</v>
      </c>
      <c r="L16" s="69">
        <v>1.61385</v>
      </c>
      <c r="M16" s="93">
        <v>8</v>
      </c>
      <c r="N16" s="95">
        <v>8.4</v>
      </c>
      <c r="W16" s="52"/>
    </row>
    <row r="17" spans="1:23" ht="21.75" customHeight="1">
      <c r="A17" s="36" t="s">
        <v>26</v>
      </c>
      <c r="B17" s="69">
        <v>0.78075443024164</v>
      </c>
      <c r="C17" s="69">
        <v>0.22412310000000002</v>
      </c>
      <c r="D17" s="69">
        <v>1.5893684099999998</v>
      </c>
      <c r="E17" s="69">
        <v>0.18174394</v>
      </c>
      <c r="F17" s="69">
        <v>1.6914285</v>
      </c>
      <c r="G17" s="70">
        <v>15.754529360000001</v>
      </c>
      <c r="H17" s="71">
        <v>0.0034035000000000003</v>
      </c>
      <c r="I17" s="92">
        <v>2</v>
      </c>
      <c r="J17" s="69">
        <v>1.03876335</v>
      </c>
      <c r="K17" s="69">
        <v>0.359754</v>
      </c>
      <c r="L17" s="69">
        <v>1.9573259999999997</v>
      </c>
      <c r="M17" s="93">
        <v>6</v>
      </c>
      <c r="N17" s="95">
        <v>5.25</v>
      </c>
      <c r="W17" s="52"/>
    </row>
    <row r="18" spans="1:23" ht="21.75" customHeight="1">
      <c r="A18" s="36" t="s">
        <v>27</v>
      </c>
      <c r="B18" s="69">
        <v>0.9282375310842101</v>
      </c>
      <c r="C18" s="69">
        <v>0.28606452000000004</v>
      </c>
      <c r="D18" s="69">
        <v>2.1992111399999996</v>
      </c>
      <c r="E18" s="69">
        <v>0.18468937000000002</v>
      </c>
      <c r="F18" s="69">
        <v>1.5633732</v>
      </c>
      <c r="G18" s="70">
        <v>21.83823068</v>
      </c>
      <c r="H18" s="71">
        <v>0.00442455</v>
      </c>
      <c r="I18" s="92">
        <v>3</v>
      </c>
      <c r="J18" s="69">
        <v>1.4369440500000001</v>
      </c>
      <c r="K18" s="69">
        <v>0.43931400000000004</v>
      </c>
      <c r="L18" s="69">
        <v>1.7991889999999997</v>
      </c>
      <c r="M18" s="93">
        <v>7</v>
      </c>
      <c r="N18" s="95">
        <v>8.4</v>
      </c>
      <c r="W18" s="52"/>
    </row>
    <row r="19" spans="1:23" ht="18.75">
      <c r="A19" s="72"/>
      <c r="B19" s="73"/>
      <c r="C19" s="73"/>
      <c r="D19" s="73"/>
      <c r="E19" s="73"/>
      <c r="F19" s="73"/>
      <c r="G19" s="73"/>
      <c r="H19" s="72"/>
      <c r="I19" s="72"/>
      <c r="J19" s="73"/>
      <c r="K19" s="73"/>
      <c r="L19" s="73"/>
      <c r="M19" s="73"/>
      <c r="W19" s="52"/>
    </row>
    <row r="20" spans="1:13" ht="18.75">
      <c r="A20" s="74"/>
      <c r="B20" s="75"/>
      <c r="C20" s="75"/>
      <c r="D20" s="75"/>
      <c r="E20" s="75"/>
      <c r="F20" s="75"/>
      <c r="G20" s="75"/>
      <c r="H20" s="74"/>
      <c r="I20" s="74"/>
      <c r="J20" s="75"/>
      <c r="K20" s="75"/>
      <c r="L20" s="75"/>
      <c r="M20" s="75"/>
    </row>
    <row r="21" spans="1:13" ht="18.75">
      <c r="A21" s="74"/>
      <c r="B21" s="75"/>
      <c r="C21" s="75"/>
      <c r="D21" s="75"/>
      <c r="E21" s="75"/>
      <c r="F21" s="75"/>
      <c r="G21" s="75"/>
      <c r="H21" s="74"/>
      <c r="I21" s="74"/>
      <c r="J21" s="75"/>
      <c r="K21" s="75"/>
      <c r="L21" s="75"/>
      <c r="M21" s="75"/>
    </row>
    <row r="22" spans="1:13" ht="18.75">
      <c r="A22" s="74"/>
      <c r="B22" s="75"/>
      <c r="C22" s="75"/>
      <c r="D22" s="75"/>
      <c r="E22" s="75"/>
      <c r="F22" s="75"/>
      <c r="G22" s="75"/>
      <c r="H22" s="74"/>
      <c r="I22" s="74"/>
      <c r="J22" s="75"/>
      <c r="K22" s="75"/>
      <c r="L22" s="75"/>
      <c r="M22" s="75"/>
    </row>
    <row r="23" spans="1:13" ht="18.75">
      <c r="A23" s="74"/>
      <c r="B23" s="75"/>
      <c r="C23" s="75"/>
      <c r="D23" s="75"/>
      <c r="E23" s="75"/>
      <c r="F23" s="75"/>
      <c r="G23" s="75"/>
      <c r="H23" s="74"/>
      <c r="I23" s="74"/>
      <c r="J23" s="75"/>
      <c r="K23" s="75"/>
      <c r="L23" s="75"/>
      <c r="M23" s="75"/>
    </row>
  </sheetData>
  <sheetProtection/>
  <mergeCells count="4">
    <mergeCell ref="A2:N2"/>
    <mergeCell ref="B3:I3"/>
    <mergeCell ref="J3:N3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N14" sqref="N14"/>
    </sheetView>
  </sheetViews>
  <sheetFormatPr defaultColWidth="9.00390625" defaultRowHeight="14.25"/>
  <cols>
    <col min="1" max="1" width="10.125" style="0" customWidth="1"/>
    <col min="2" max="3" width="13.625" style="23" customWidth="1"/>
    <col min="4" max="9" width="13.625" style="0" customWidth="1"/>
    <col min="10" max="10" width="10.625" style="0" customWidth="1"/>
  </cols>
  <sheetData>
    <row r="1" spans="1:9" ht="42" customHeight="1">
      <c r="A1" s="24" t="s">
        <v>104</v>
      </c>
      <c r="B1" s="25"/>
      <c r="C1" s="25"/>
      <c r="D1" s="24"/>
      <c r="E1" s="24"/>
      <c r="F1" s="24"/>
      <c r="G1" s="24"/>
      <c r="H1" s="24"/>
      <c r="I1" s="24"/>
    </row>
    <row r="2" spans="1:9" ht="28.5" customHeight="1">
      <c r="A2" s="6" t="s">
        <v>105</v>
      </c>
      <c r="B2" s="26" t="s">
        <v>106</v>
      </c>
      <c r="C2" s="26"/>
      <c r="D2" s="27"/>
      <c r="E2" s="27"/>
      <c r="F2" s="27"/>
      <c r="G2" s="27"/>
      <c r="H2" s="27"/>
      <c r="I2" s="47"/>
    </row>
    <row r="3" spans="1:10" ht="25.5" customHeight="1">
      <c r="A3" s="12"/>
      <c r="B3" s="28" t="s">
        <v>107</v>
      </c>
      <c r="C3" s="28" t="s">
        <v>108</v>
      </c>
      <c r="D3" s="29" t="s">
        <v>109</v>
      </c>
      <c r="E3" s="29" t="s">
        <v>110</v>
      </c>
      <c r="F3" s="30" t="s">
        <v>111</v>
      </c>
      <c r="G3" s="31" t="s">
        <v>112</v>
      </c>
      <c r="H3" s="32" t="s">
        <v>113</v>
      </c>
      <c r="I3" s="48"/>
      <c r="J3" s="49"/>
    </row>
    <row r="4" spans="1:10" ht="22.5" customHeight="1">
      <c r="A4" s="33" t="s">
        <v>96</v>
      </c>
      <c r="B4" s="28" t="s">
        <v>114</v>
      </c>
      <c r="C4" s="28" t="s">
        <v>114</v>
      </c>
      <c r="D4" s="29" t="s">
        <v>115</v>
      </c>
      <c r="E4" s="29" t="s">
        <v>101</v>
      </c>
      <c r="F4" s="30" t="s">
        <v>116</v>
      </c>
      <c r="G4" s="31" t="s">
        <v>117</v>
      </c>
      <c r="H4" s="31" t="s">
        <v>118</v>
      </c>
      <c r="I4" s="29" t="s">
        <v>119</v>
      </c>
      <c r="J4" s="49"/>
    </row>
    <row r="5" spans="1:10" s="22" customFormat="1" ht="21.75" customHeight="1">
      <c r="A5" s="16" t="s">
        <v>103</v>
      </c>
      <c r="B5" s="34">
        <v>8830</v>
      </c>
      <c r="C5" s="34">
        <v>51000</v>
      </c>
      <c r="D5" s="34">
        <v>1000</v>
      </c>
      <c r="E5" s="16">
        <v>80000</v>
      </c>
      <c r="F5" s="16">
        <v>4000</v>
      </c>
      <c r="G5" s="34">
        <v>100</v>
      </c>
      <c r="H5" s="35">
        <v>50</v>
      </c>
      <c r="I5" s="50">
        <v>2500</v>
      </c>
      <c r="J5" s="51"/>
    </row>
    <row r="6" spans="1:10" ht="21.75" customHeight="1">
      <c r="A6" s="36" t="s">
        <v>17</v>
      </c>
      <c r="B6" s="37">
        <v>1310</v>
      </c>
      <c r="C6" s="38">
        <v>12711.87</v>
      </c>
      <c r="D6" s="39">
        <v>200</v>
      </c>
      <c r="E6" s="36">
        <v>16000</v>
      </c>
      <c r="F6" s="39">
        <v>800</v>
      </c>
      <c r="G6" s="40">
        <v>100</v>
      </c>
      <c r="H6" s="36">
        <v>10</v>
      </c>
      <c r="I6" s="36">
        <v>500</v>
      </c>
      <c r="J6" s="49"/>
    </row>
    <row r="7" spans="1:10" ht="21.75" customHeight="1">
      <c r="A7" s="36" t="s">
        <v>18</v>
      </c>
      <c r="B7" s="37">
        <v>1045.7247</v>
      </c>
      <c r="C7" s="41">
        <v>6677.82</v>
      </c>
      <c r="D7" s="39">
        <v>200</v>
      </c>
      <c r="E7" s="36">
        <v>10000</v>
      </c>
      <c r="F7" s="39">
        <v>400</v>
      </c>
      <c r="G7" s="40"/>
      <c r="H7" s="36">
        <v>8</v>
      </c>
      <c r="I7" s="36">
        <v>400</v>
      </c>
      <c r="J7" s="49"/>
    </row>
    <row r="8" spans="1:10" ht="21.75" customHeight="1">
      <c r="A8" s="36" t="s">
        <v>19</v>
      </c>
      <c r="B8" s="37">
        <v>1067.613</v>
      </c>
      <c r="C8" s="41">
        <v>4970.07</v>
      </c>
      <c r="D8" s="39">
        <v>150</v>
      </c>
      <c r="E8" s="36">
        <v>6600</v>
      </c>
      <c r="F8" s="39">
        <v>400</v>
      </c>
      <c r="G8" s="40"/>
      <c r="H8" s="36">
        <v>5</v>
      </c>
      <c r="I8" s="36">
        <v>250</v>
      </c>
      <c r="J8" s="49"/>
    </row>
    <row r="9" spans="1:10" ht="21.75" customHeight="1">
      <c r="A9" s="36" t="s">
        <v>20</v>
      </c>
      <c r="B9" s="37">
        <v>841.5828</v>
      </c>
      <c r="C9" s="41">
        <v>4907.969999999999</v>
      </c>
      <c r="D9" s="39">
        <v>30</v>
      </c>
      <c r="E9" s="36">
        <v>7800</v>
      </c>
      <c r="F9" s="39">
        <v>200</v>
      </c>
      <c r="G9" s="40"/>
      <c r="H9" s="36">
        <v>5</v>
      </c>
      <c r="I9" s="36">
        <v>250</v>
      </c>
      <c r="J9" s="49"/>
    </row>
    <row r="10" spans="1:10" ht="21.75" customHeight="1">
      <c r="A10" s="36" t="s">
        <v>23</v>
      </c>
      <c r="B10" s="42">
        <v>726.3342</v>
      </c>
      <c r="C10" s="41">
        <v>2707.56</v>
      </c>
      <c r="D10" s="39">
        <v>70</v>
      </c>
      <c r="E10" s="36">
        <v>5000</v>
      </c>
      <c r="F10" s="39">
        <v>400</v>
      </c>
      <c r="G10" s="40"/>
      <c r="H10" s="36">
        <v>3</v>
      </c>
      <c r="I10" s="36">
        <v>150</v>
      </c>
      <c r="J10" s="49"/>
    </row>
    <row r="11" spans="1:10" ht="21.75" customHeight="1">
      <c r="A11" s="36" t="s">
        <v>24</v>
      </c>
      <c r="B11" s="37">
        <v>768.7706999999999</v>
      </c>
      <c r="C11" s="41">
        <v>3570.7499999999995</v>
      </c>
      <c r="D11" s="39">
        <v>100</v>
      </c>
      <c r="E11" s="36">
        <v>5800</v>
      </c>
      <c r="F11" s="39">
        <v>300</v>
      </c>
      <c r="G11" s="40"/>
      <c r="H11" s="36">
        <v>3</v>
      </c>
      <c r="I11" s="36">
        <v>150</v>
      </c>
      <c r="J11" s="49"/>
    </row>
    <row r="12" spans="1:10" ht="21.75" customHeight="1">
      <c r="A12" s="36" t="s">
        <v>25</v>
      </c>
      <c r="B12" s="37">
        <v>691.4916</v>
      </c>
      <c r="C12" s="41">
        <v>3316.14</v>
      </c>
      <c r="D12" s="39">
        <v>20</v>
      </c>
      <c r="E12" s="36">
        <v>5200</v>
      </c>
      <c r="F12" s="39">
        <v>300</v>
      </c>
      <c r="G12" s="40"/>
      <c r="H12" s="36">
        <v>3</v>
      </c>
      <c r="I12" s="36">
        <v>150</v>
      </c>
      <c r="J12" s="49"/>
    </row>
    <row r="13" spans="1:10" ht="21.75" customHeight="1">
      <c r="A13" s="36" t="s">
        <v>21</v>
      </c>
      <c r="B13" s="37">
        <v>636.5475</v>
      </c>
      <c r="C13" s="41">
        <v>3703.2299999999996</v>
      </c>
      <c r="D13" s="39">
        <v>100</v>
      </c>
      <c r="E13" s="36">
        <v>6800</v>
      </c>
      <c r="F13" s="39">
        <v>300</v>
      </c>
      <c r="G13" s="40"/>
      <c r="H13" s="36">
        <v>3</v>
      </c>
      <c r="I13" s="36">
        <v>150</v>
      </c>
      <c r="J13" s="49"/>
    </row>
    <row r="14" spans="1:9" ht="21.75" customHeight="1">
      <c r="A14" s="36" t="s">
        <v>22</v>
      </c>
      <c r="B14" s="43">
        <v>617.7861</v>
      </c>
      <c r="C14" s="41">
        <v>2895.93</v>
      </c>
      <c r="D14" s="39">
        <v>50</v>
      </c>
      <c r="E14" s="36">
        <v>5000</v>
      </c>
      <c r="F14" s="39">
        <v>300</v>
      </c>
      <c r="G14" s="40"/>
      <c r="H14" s="36">
        <v>3</v>
      </c>
      <c r="I14" s="36">
        <v>150</v>
      </c>
    </row>
    <row r="15" spans="1:9" ht="21.75" customHeight="1">
      <c r="A15" s="36" t="s">
        <v>26</v>
      </c>
      <c r="B15" s="37">
        <v>505</v>
      </c>
      <c r="C15" s="41">
        <v>2316.33</v>
      </c>
      <c r="D15" s="39">
        <v>30</v>
      </c>
      <c r="E15" s="36">
        <v>5200</v>
      </c>
      <c r="F15" s="39">
        <v>300</v>
      </c>
      <c r="G15" s="40"/>
      <c r="H15" s="36">
        <v>3</v>
      </c>
      <c r="I15" s="36">
        <v>150</v>
      </c>
    </row>
    <row r="16" spans="1:9" ht="21.75" customHeight="1">
      <c r="A16" s="36" t="s">
        <v>27</v>
      </c>
      <c r="B16" s="37">
        <v>619.1261999999999</v>
      </c>
      <c r="C16" s="41">
        <v>3222</v>
      </c>
      <c r="D16" s="39">
        <v>50</v>
      </c>
      <c r="E16" s="36">
        <v>6600</v>
      </c>
      <c r="F16" s="39">
        <v>300</v>
      </c>
      <c r="G16" s="44"/>
      <c r="H16" s="36">
        <v>4</v>
      </c>
      <c r="I16" s="36">
        <v>200</v>
      </c>
    </row>
    <row r="17" spans="1:9" ht="14.25">
      <c r="A17" s="45"/>
      <c r="B17" s="46"/>
      <c r="C17" s="46"/>
      <c r="D17" s="45"/>
      <c r="E17" s="45"/>
      <c r="F17" s="45"/>
      <c r="G17" s="45"/>
      <c r="H17" s="45"/>
      <c r="I17" s="45"/>
    </row>
    <row r="18" spans="1:9" ht="14.25">
      <c r="A18" s="45"/>
      <c r="B18" s="46"/>
      <c r="C18" s="46"/>
      <c r="D18" s="45"/>
      <c r="E18" s="45"/>
      <c r="F18" s="45"/>
      <c r="G18" s="45"/>
      <c r="H18" s="45"/>
      <c r="I18" s="45"/>
    </row>
  </sheetData>
  <sheetProtection/>
  <mergeCells count="4">
    <mergeCell ref="A1:I1"/>
    <mergeCell ref="B2:I2"/>
    <mergeCell ref="H3:I3"/>
    <mergeCell ref="A2:A3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0" width="10.125" style="1" customWidth="1"/>
    <col min="11" max="16384" width="9.00390625" style="1" customWidth="1"/>
  </cols>
  <sheetData>
    <row r="1" s="1" customFormat="1" ht="18" customHeight="1">
      <c r="A1" s="2" t="s">
        <v>120</v>
      </c>
    </row>
    <row r="2" spans="1:11" s="1" customFormat="1" ht="30.75" customHeight="1">
      <c r="A2" s="3" t="s">
        <v>121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4" t="s">
        <v>122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1" customFormat="1" ht="28.5" customHeight="1">
      <c r="A4" s="6" t="s">
        <v>105</v>
      </c>
      <c r="B4" s="7" t="s">
        <v>123</v>
      </c>
      <c r="C4" s="8"/>
      <c r="D4" s="9" t="s">
        <v>124</v>
      </c>
      <c r="E4" s="9" t="s">
        <v>125</v>
      </c>
      <c r="F4" s="9" t="s">
        <v>126</v>
      </c>
      <c r="G4" s="10" t="s">
        <v>127</v>
      </c>
      <c r="H4" s="11"/>
      <c r="I4" s="11"/>
      <c r="J4" s="19"/>
      <c r="K4" s="10" t="s">
        <v>128</v>
      </c>
      <c r="L4" s="20"/>
      <c r="M4" s="20"/>
    </row>
    <row r="5" spans="1:13" s="1" customFormat="1" ht="27.75" customHeight="1">
      <c r="A5" s="12"/>
      <c r="B5" s="7" t="s">
        <v>129</v>
      </c>
      <c r="C5" s="7" t="s">
        <v>130</v>
      </c>
      <c r="D5" s="13"/>
      <c r="E5" s="13"/>
      <c r="F5" s="13"/>
      <c r="G5" s="14" t="s">
        <v>131</v>
      </c>
      <c r="H5" s="14" t="s">
        <v>132</v>
      </c>
      <c r="I5" s="14" t="s">
        <v>133</v>
      </c>
      <c r="J5" s="21" t="s">
        <v>134</v>
      </c>
      <c r="K5" s="11"/>
      <c r="L5" s="20"/>
      <c r="M5" s="20"/>
    </row>
    <row r="6" spans="1:13" s="1" customFormat="1" ht="28.5" customHeight="1">
      <c r="A6" s="15" t="s">
        <v>17</v>
      </c>
      <c r="B6" s="8">
        <v>427</v>
      </c>
      <c r="C6" s="8">
        <v>4.4</v>
      </c>
      <c r="D6" s="8">
        <v>679</v>
      </c>
      <c r="E6" s="7">
        <v>2355</v>
      </c>
      <c r="F6" s="11">
        <v>200</v>
      </c>
      <c r="G6" s="10">
        <v>107</v>
      </c>
      <c r="H6" s="11">
        <v>235</v>
      </c>
      <c r="I6" s="11">
        <v>363</v>
      </c>
      <c r="J6" s="11">
        <v>64</v>
      </c>
      <c r="K6" s="10" t="s">
        <v>135</v>
      </c>
      <c r="L6" s="20"/>
      <c r="M6" s="20"/>
    </row>
    <row r="7" spans="1:13" s="1" customFormat="1" ht="28.5" customHeight="1">
      <c r="A7" s="15" t="s">
        <v>18</v>
      </c>
      <c r="B7" s="8">
        <v>292</v>
      </c>
      <c r="C7" s="8">
        <v>6.6</v>
      </c>
      <c r="D7" s="8">
        <v>401</v>
      </c>
      <c r="E7" s="16">
        <v>1625</v>
      </c>
      <c r="F7" s="11">
        <v>100</v>
      </c>
      <c r="G7" s="10">
        <v>73</v>
      </c>
      <c r="H7" s="11">
        <v>161</v>
      </c>
      <c r="I7" s="11">
        <v>248</v>
      </c>
      <c r="J7" s="11">
        <v>43</v>
      </c>
      <c r="K7" s="11"/>
      <c r="L7" s="20"/>
      <c r="M7" s="20"/>
    </row>
    <row r="8" spans="1:11" s="1" customFormat="1" ht="28.5" customHeight="1">
      <c r="A8" s="15" t="s">
        <v>19</v>
      </c>
      <c r="B8" s="8">
        <v>303</v>
      </c>
      <c r="C8" s="8">
        <v>5.9</v>
      </c>
      <c r="D8" s="8">
        <v>479</v>
      </c>
      <c r="E8" s="16">
        <v>1865</v>
      </c>
      <c r="F8" s="8">
        <v>200</v>
      </c>
      <c r="G8" s="7">
        <v>76</v>
      </c>
      <c r="H8" s="8">
        <v>167</v>
      </c>
      <c r="I8" s="8">
        <v>258</v>
      </c>
      <c r="J8" s="11">
        <v>45</v>
      </c>
      <c r="K8" s="11"/>
    </row>
    <row r="9" spans="1:11" s="1" customFormat="1" ht="28.5" customHeight="1">
      <c r="A9" s="15" t="s">
        <v>20</v>
      </c>
      <c r="B9" s="8">
        <v>200</v>
      </c>
      <c r="C9" s="8">
        <v>9.3</v>
      </c>
      <c r="D9" s="8">
        <v>314</v>
      </c>
      <c r="E9" s="17">
        <v>590</v>
      </c>
      <c r="F9" s="8">
        <v>200</v>
      </c>
      <c r="G9" s="7">
        <v>50</v>
      </c>
      <c r="H9" s="8">
        <v>110</v>
      </c>
      <c r="I9" s="8">
        <v>170</v>
      </c>
      <c r="J9" s="11">
        <v>30</v>
      </c>
      <c r="K9" s="11"/>
    </row>
    <row r="10" spans="1:11" s="1" customFormat="1" ht="28.5" customHeight="1">
      <c r="A10" s="15" t="s">
        <v>21</v>
      </c>
      <c r="B10" s="8">
        <v>180</v>
      </c>
      <c r="C10" s="8">
        <v>9.1</v>
      </c>
      <c r="D10" s="8">
        <v>263</v>
      </c>
      <c r="E10" s="17">
        <v>525</v>
      </c>
      <c r="F10" s="8">
        <v>1800</v>
      </c>
      <c r="G10" s="7">
        <v>45</v>
      </c>
      <c r="H10" s="8">
        <v>99</v>
      </c>
      <c r="I10" s="8">
        <v>153</v>
      </c>
      <c r="J10" s="11">
        <v>27</v>
      </c>
      <c r="K10" s="11"/>
    </row>
    <row r="11" spans="1:11" s="1" customFormat="1" ht="28.5" customHeight="1">
      <c r="A11" s="15" t="s">
        <v>22</v>
      </c>
      <c r="B11" s="8">
        <v>12</v>
      </c>
      <c r="C11" s="8">
        <v>20</v>
      </c>
      <c r="D11" s="8">
        <v>15</v>
      </c>
      <c r="E11" s="17">
        <v>35</v>
      </c>
      <c r="F11" s="8"/>
      <c r="G11" s="7">
        <v>3</v>
      </c>
      <c r="H11" s="8">
        <v>7</v>
      </c>
      <c r="I11" s="8">
        <v>10</v>
      </c>
      <c r="J11" s="11">
        <v>2</v>
      </c>
      <c r="K11" s="11"/>
    </row>
    <row r="12" spans="1:11" s="1" customFormat="1" ht="28.5" customHeight="1">
      <c r="A12" s="15" t="s">
        <v>24</v>
      </c>
      <c r="B12" s="8">
        <v>170</v>
      </c>
      <c r="C12" s="8">
        <v>10.4</v>
      </c>
      <c r="D12" s="8">
        <v>246</v>
      </c>
      <c r="E12" s="16">
        <v>490</v>
      </c>
      <c r="F12" s="8">
        <v>1650</v>
      </c>
      <c r="G12" s="7">
        <v>42</v>
      </c>
      <c r="H12" s="8">
        <v>94</v>
      </c>
      <c r="I12" s="8">
        <v>145</v>
      </c>
      <c r="J12" s="11">
        <v>26</v>
      </c>
      <c r="K12" s="11"/>
    </row>
    <row r="13" spans="1:11" s="1" customFormat="1" ht="28.5" customHeight="1">
      <c r="A13" s="15" t="s">
        <v>27</v>
      </c>
      <c r="B13" s="8">
        <v>6</v>
      </c>
      <c r="C13" s="8">
        <v>-57.1</v>
      </c>
      <c r="D13" s="8">
        <v>38</v>
      </c>
      <c r="E13" s="16">
        <v>30</v>
      </c>
      <c r="F13" s="8">
        <v>500</v>
      </c>
      <c r="G13" s="7">
        <v>2</v>
      </c>
      <c r="H13" s="8">
        <v>3</v>
      </c>
      <c r="I13" s="8">
        <v>5</v>
      </c>
      <c r="J13" s="11">
        <v>1</v>
      </c>
      <c r="K13" s="11"/>
    </row>
    <row r="14" spans="1:11" s="1" customFormat="1" ht="28.5" customHeight="1">
      <c r="A14" s="15" t="s">
        <v>25</v>
      </c>
      <c r="B14" s="8">
        <v>160</v>
      </c>
      <c r="C14" s="8">
        <v>10.3</v>
      </c>
      <c r="D14" s="8">
        <v>232</v>
      </c>
      <c r="E14" s="16">
        <v>750</v>
      </c>
      <c r="F14" s="8">
        <v>1350</v>
      </c>
      <c r="G14" s="7">
        <v>40</v>
      </c>
      <c r="H14" s="8">
        <v>88</v>
      </c>
      <c r="I14" s="8">
        <v>136</v>
      </c>
      <c r="J14" s="11">
        <v>24</v>
      </c>
      <c r="K14" s="11"/>
    </row>
    <row r="15" spans="1:11" s="1" customFormat="1" ht="28.5" customHeight="1">
      <c r="A15" s="7" t="s">
        <v>136</v>
      </c>
      <c r="B15" s="16">
        <f aca="true" t="shared" si="0" ref="B15:J15">SUM(B6:B14)</f>
        <v>1750</v>
      </c>
      <c r="C15" s="8">
        <v>6.7</v>
      </c>
      <c r="D15" s="7">
        <f t="shared" si="0"/>
        <v>2667</v>
      </c>
      <c r="E15" s="8">
        <f t="shared" si="0"/>
        <v>8265</v>
      </c>
      <c r="F15" s="8">
        <f t="shared" si="0"/>
        <v>6000</v>
      </c>
      <c r="G15" s="7">
        <f t="shared" si="0"/>
        <v>438</v>
      </c>
      <c r="H15" s="8">
        <f t="shared" si="0"/>
        <v>964</v>
      </c>
      <c r="I15" s="8">
        <f t="shared" si="0"/>
        <v>1488</v>
      </c>
      <c r="J15" s="11">
        <f t="shared" si="0"/>
        <v>262</v>
      </c>
      <c r="K15" s="11"/>
    </row>
    <row r="16" spans="1:11" s="1" customFormat="1" ht="15.75">
      <c r="A16" s="18" t="s">
        <v>137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/>
  <mergeCells count="11">
    <mergeCell ref="A2:K2"/>
    <mergeCell ref="A3:K3"/>
    <mergeCell ref="B4:C4"/>
    <mergeCell ref="G4:J4"/>
    <mergeCell ref="A16:K16"/>
    <mergeCell ref="A4:A5"/>
    <mergeCell ref="D4:D5"/>
    <mergeCell ref="E4:E5"/>
    <mergeCell ref="F4:F5"/>
    <mergeCell ref="K4:K5"/>
    <mergeCell ref="K6:K1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马辉</cp:lastModifiedBy>
  <cp:lastPrinted>2018-01-31T02:08:34Z</cp:lastPrinted>
  <dcterms:created xsi:type="dcterms:W3CDTF">2016-01-07T01:50:19Z</dcterms:created>
  <dcterms:modified xsi:type="dcterms:W3CDTF">2019-06-13T08:00:29Z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